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ncheng/Documents/Reporting/Q1 2018/8-K Website Financials/"/>
    </mc:Choice>
  </mc:AlternateContent>
  <bookViews>
    <workbookView xWindow="0" yWindow="460" windowWidth="33600" windowHeight="20460" activeTab="3"/>
  </bookViews>
  <sheets>
    <sheet name="Balance Sheet" sheetId="1" r:id="rId1"/>
    <sheet name="Cashflow" sheetId="2" r:id="rId2"/>
    <sheet name="Income Statement" sheetId="3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1">#REF!</definedName>
    <definedName name="_Col1" localSheetId="2">#REF!</definedName>
    <definedName name="_Col1" localSheetId="3">#REF!</definedName>
    <definedName name="_Col2" localSheetId="1">#REF!</definedName>
    <definedName name="_Col2" localSheetId="2">#REF!</definedName>
    <definedName name="_Col2" localSheetId="3">#REF!</definedName>
    <definedName name="A" localSheetId="1">#REF!</definedName>
    <definedName name="A" localSheetId="2">#REF!</definedName>
    <definedName name="A" localSheetId="3">#REF!</definedName>
    <definedName name="Adj" localSheetId="1">'[1]Revsum - trend'!#REF!</definedName>
    <definedName name="Adj" localSheetId="2">'[1]Revsum - trend'!#REF!</definedName>
    <definedName name="Adj" localSheetId="3">'[1]Revsum - trend'!#REF!</definedName>
    <definedName name="Adjustments" localSheetId="1">'[1]Revsum - trend'!#REF!</definedName>
    <definedName name="Adjustments" localSheetId="2">'[1]Revsum - trend'!#REF!</definedName>
    <definedName name="Adjustments" localSheetId="3">'[1]Revsum - trend'!#REF!</definedName>
    <definedName name="AdjustmentsQ" localSheetId="1">#REF!</definedName>
    <definedName name="AdjustmentsQ" localSheetId="2">#REF!</definedName>
    <definedName name="AdjustmentsQ" localSheetId="3">#REF!</definedName>
    <definedName name="Area" localSheetId="1">'[1]Revsum - trend'!#REF!</definedName>
    <definedName name="Area" localSheetId="2">'[1]Revsum - trend'!#REF!</definedName>
    <definedName name="Area" localSheetId="3">'[1]Revsum - trend'!#REF!</definedName>
    <definedName name="AreaQ" localSheetId="1">#REF!</definedName>
    <definedName name="AreaQ" localSheetId="2">#REF!</definedName>
    <definedName name="AreaQ" localSheetId="3">#REF!</definedName>
    <definedName name="AS2DocOpenMode" hidden="1">"AS2DocumentEdit"</definedName>
    <definedName name="AuditLI" localSheetId="2">#REF!</definedName>
    <definedName name="AuditLI" localSheetId="3">#REF!</definedName>
    <definedName name="AuditSP" localSheetId="2">#REF!</definedName>
    <definedName name="AuditSP" localSheetId="3">#REF!</definedName>
    <definedName name="BAKER" localSheetId="1">'[2]May 96'!#REF!</definedName>
    <definedName name="BAKER" localSheetId="2">'[2]May 96'!#REF!</definedName>
    <definedName name="BAKER" localSheetId="3">'[2]May 96'!#REF!</definedName>
    <definedName name="BAL" localSheetId="1">'[2]May 96'!#REF!</definedName>
    <definedName name="BAL" localSheetId="2">'[2]May 96'!#REF!</definedName>
    <definedName name="BAL" localSheetId="3">'[2]May 96'!#REF!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1">'[1]Revsum - trend'!#REF!</definedName>
    <definedName name="BusinessName" localSheetId="2">'[1]Revsum - trend'!#REF!</definedName>
    <definedName name="BusinessName" localSheetId="3">'[1]Revsum - trend'!#REF!</definedName>
    <definedName name="BusinessNameQ" localSheetId="2">#REF!</definedName>
    <definedName name="BusinessNameQ" localSheetId="3">#REF!</definedName>
    <definedName name="BusinessSummaryName" localSheetId="1">'[1]Revsum - trend'!#REF!</definedName>
    <definedName name="BusinessSummaryName" localSheetId="2">'[1]Revsum - trend'!#REF!</definedName>
    <definedName name="BusinessSummaryName" localSheetId="3">'[1]Revsum - trend'!#REF!</definedName>
    <definedName name="BusinessSummaryNameQ" localSheetId="2">#REF!</definedName>
    <definedName name="BusinessSummaryNameQ" localSheetId="3">#REF!</definedName>
    <definedName name="BusSysEA" localSheetId="1">MATCH("Business Systems Enterprise Agreements", Cashflow!Categories,0)</definedName>
    <definedName name="BusSysEA" localSheetId="2">MATCH("Business Systems Enterprise Agreements", 'Income Statement'!Categories,0)</definedName>
    <definedName name="BusSysEA" localSheetId="3">MATCH("Business Systems Enterprise Agreements", 'Segment Information'!Categories,0)</definedName>
    <definedName name="BusSysEALookup" localSheetId="1">OFFSET('[1]Revsum - trend'!#REF!,Cashflow!BusSysEA,1,Cashflow!BusSysEATotal-Cashflow!BusSysEA,1)</definedName>
    <definedName name="BusSysEALookup" localSheetId="2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Total" localSheetId="1">MATCH("Business Systems Enterprise Agreements *", Cashflow!Categories,0)</definedName>
    <definedName name="BusSysEATotal" localSheetId="2">MATCH("Business Systems Enterprise Agreements *", 'Income Statement'!Categories,0)</definedName>
    <definedName name="BusSysEATotal" localSheetId="3">MATCH("Business Systems Enterprise Agreements *", 'Segment Information'!Categories,0)</definedName>
    <definedName name="carter" localSheetId="1">'[2]May 96'!#REF!</definedName>
    <definedName name="carter" localSheetId="2">'[2]May 96'!#REF!</definedName>
    <definedName name="carter" localSheetId="3">'[2]May 96'!#REF!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1">'[1]Revsum - trend'!#REF!</definedName>
    <definedName name="Categories" localSheetId="2">'[1]Revsum - trend'!#REF!</definedName>
    <definedName name="Categories" localSheetId="3">'[1]Revsum - trend'!#REF!</definedName>
    <definedName name="Channel" localSheetId="1">'[1]Revsum - trend'!#REF!</definedName>
    <definedName name="Channel" localSheetId="2">'[1]Revsum - trend'!#REF!</definedName>
    <definedName name="Channel" localSheetId="3">'[1]Revsum - trend'!#REF!</definedName>
    <definedName name="ChannelAggregate" localSheetId="1">'[1]Revsum - trend'!#REF!</definedName>
    <definedName name="ChannelAggregate" localSheetId="2">'[1]Revsum - trend'!#REF!</definedName>
    <definedName name="ChannelAggregate" localSheetId="3">'[1]Revsum - trend'!#REF!</definedName>
    <definedName name="ChannelAggregateQ" localSheetId="2">#REF!</definedName>
    <definedName name="ChannelAggregateQ" localSheetId="3">#REF!</definedName>
    <definedName name="ChannelQ" localSheetId="2">#REF!</definedName>
    <definedName name="ChannelQ" localSheetId="3">#REF!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1">'[1]Revsum - trend'!#REF!</definedName>
    <definedName name="ConstantDollars" localSheetId="2">'[1]Revsum - trend'!#REF!</definedName>
    <definedName name="ConstantDollars" localSheetId="3">'[1]Revsum - trend'!#REF!</definedName>
    <definedName name="CurrencyType" localSheetId="1">'[1]Revsum - trend'!#REF!</definedName>
    <definedName name="CurrencyType" localSheetId="2">'[1]Revsum - trend'!#REF!</definedName>
    <definedName name="CurrencyType" localSheetId="3">'[1]Revsum - trend'!#REF!</definedName>
    <definedName name="Divisions" localSheetId="1">OFFSET([4]!Categories,0,-1)</definedName>
    <definedName name="Divisions" localSheetId="2">OFFSET([4]!Categories,0,-1)</definedName>
    <definedName name="Divisions" localSheetId="3">OFFSET([4]!Categories,0,-1)</definedName>
    <definedName name="FiscalPeriod" localSheetId="1">'[1]Revsum - trend'!#REF!</definedName>
    <definedName name="FiscalPeriod" localSheetId="2">'[1]Revsum - trend'!#REF!</definedName>
    <definedName name="FiscalPeriod" localSheetId="3">'[1]Revsum - trend'!#REF!</definedName>
    <definedName name="FY00OthAvg" localSheetId="1">#REF!</definedName>
    <definedName name="FY00OthAvg" localSheetId="2">#REF!</definedName>
    <definedName name="FY00OthAvg" localSheetId="3">#REF!</definedName>
    <definedName name="FY00RegAvg" localSheetId="1">#REF!</definedName>
    <definedName name="FY00RegAvg" localSheetId="2">#REF!</definedName>
    <definedName name="FY00RegAvg" localSheetId="3">#REF!</definedName>
    <definedName name="FY01OthAvg" localSheetId="2">#REF!</definedName>
    <definedName name="FY01OthAvg" localSheetId="3">#REF!</definedName>
    <definedName name="FY01RegAvg" localSheetId="2">#REF!</definedName>
    <definedName name="FY01RegAvg" localSheetId="3">#REF!</definedName>
    <definedName name="gaudette" localSheetId="1">'[2]May 96'!#REF!</definedName>
    <definedName name="gaudette" localSheetId="2">'[2]May 96'!#REF!</definedName>
    <definedName name="gaudette" localSheetId="3">'[2]May 96'!#REF!</definedName>
    <definedName name="Greetings" localSheetId="1">MATCH("Grtgs WS, PictureIt, Other DAD", Cashflow!Categories,0)</definedName>
    <definedName name="Greetings" localSheetId="2">MATCH("Grtgs WS, PictureIt, Other DAD", 'Income Statement'!Categories,0)</definedName>
    <definedName name="Greetings" localSheetId="3">MATCH("Grtgs WS, PictureIt, Other DAD", 'Segment Information'!Categories,0)</definedName>
    <definedName name="GreetingsLookup" localSheetId="1">OFFSET('[1]Revsum - trend'!#REF!,Cashflow!Greetings,1,Cashflow!GreetingsTotal-Cashflow!Greetings,1)</definedName>
    <definedName name="GreetingsLookup" localSheetId="2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Total" localSheetId="1">MATCH("Grtgs WS, PictureIt, Other DAD *", Cashflow!Categories,0)</definedName>
    <definedName name="GreetingsTotal" localSheetId="2">MATCH("Grtgs WS, PictureIt, Other DAD *", 'Income Statement'!Categories,0)</definedName>
    <definedName name="GreetingsTotal" localSheetId="3">MATCH("Grtgs WS, PictureIt, Other DAD *", 'Segment Information'!Categories,0)</definedName>
    <definedName name="hansen" localSheetId="1">'[2]May 96'!#REF!</definedName>
    <definedName name="hansen" localSheetId="2">'[2]May 96'!#REF!</definedName>
    <definedName name="hansen" localSheetId="3">'[2]May 96'!#REF!</definedName>
    <definedName name="hanson" localSheetId="1">'[2]May 96'!#REF!</definedName>
    <definedName name="hanson" localSheetId="2">'[2]May 96'!#REF!</definedName>
    <definedName name="hanson" localSheetId="3">'[2]May 96'!#REF!</definedName>
    <definedName name="heading" localSheetId="1">#REF!</definedName>
    <definedName name="heading" localSheetId="2">#REF!</definedName>
    <definedName name="heading" localSheetId="3">#REF!</definedName>
    <definedName name="INTEREST" localSheetId="1">'[2]May 96'!#REF!</definedName>
    <definedName name="INTEREST" localSheetId="2">'[2]May 96'!#REF!</definedName>
    <definedName name="INTEREST" localSheetId="3">'[2]May 96'!#REF!</definedName>
    <definedName name="JAW" localSheetId="1">'[2]May 96'!#REF!</definedName>
    <definedName name="JAW" localSheetId="2">'[2]May 96'!#REF!</definedName>
    <definedName name="JAW" localSheetId="3">'[2]May 96'!#REF!</definedName>
    <definedName name="JAWORSKI" localSheetId="1">'[2]May 96'!#REF!</definedName>
    <definedName name="JAWORSKI" localSheetId="2">'[2]May 96'!#REF!</definedName>
    <definedName name="JAWORSKI" localSheetId="3">'[2]May 96'!#REF!</definedName>
    <definedName name="JustifyColumn" localSheetId="1">'[3]Data Sheet'!#REF!</definedName>
    <definedName name="JustifyColumn" localSheetId="2">'[3]Data Sheet'!#REF!</definedName>
    <definedName name="JustifyColumn" localSheetId="3">'[3]Data Sheet'!#REF!</definedName>
    <definedName name="LastPivotRow" localSheetId="1">COUNTA([4]!SalesLocations)+ROW([4]!PTtop)-1</definedName>
    <definedName name="LastPivotRow" localSheetId="2">COUNTA([4]!SalesLocations)+ROW([4]!PTtop)-1</definedName>
    <definedName name="LastPivotRow" localSheetId="3">COUNTA([4]!SalesLocations)+ROW([4]!PTtop)-1</definedName>
    <definedName name="LI" localSheetId="1">#REF!</definedName>
    <definedName name="LI" localSheetId="2">#REF!</definedName>
    <definedName name="LI" localSheetId="3">#REF!</definedName>
    <definedName name="LOAN" localSheetId="1">'[2]May 96'!#REF!</definedName>
    <definedName name="LOAN" localSheetId="2">'[2]May 96'!#REF!</definedName>
    <definedName name="LOAN" localSheetId="3">'[2]May 96'!#REF!</definedName>
    <definedName name="LOAN.DAN" localSheetId="1">'[2]May 96'!#REF!</definedName>
    <definedName name="LOAN.DAN" localSheetId="2">'[2]May 96'!#REF!</definedName>
    <definedName name="LOAN.DAN" localSheetId="3">'[2]May 96'!#REF!</definedName>
    <definedName name="LOAN.FRANK" localSheetId="1">'[2]May 96'!#REF!</definedName>
    <definedName name="LOAN.FRANK" localSheetId="2">'[2]May 96'!#REF!</definedName>
    <definedName name="LOAN.FRANK" localSheetId="3">'[2]May 96'!#REF!</definedName>
    <definedName name="LOAN.HANSEN" localSheetId="1">'[2]May 96'!#REF!</definedName>
    <definedName name="LOAN.HANSEN" localSheetId="2">'[2]May 96'!#REF!</definedName>
    <definedName name="LOAN.HANSEN" localSheetId="3">'[2]May 96'!#REF!</definedName>
    <definedName name="LOAN.HANSON" localSheetId="1">'[2]May 96'!#REF!</definedName>
    <definedName name="LOAN.HANSON" localSheetId="2">'[2]May 96'!#REF!</definedName>
    <definedName name="LOAN.HANSON" localSheetId="3">'[2]May 96'!#REF!</definedName>
    <definedName name="macintosh" localSheetId="1">'[2]May 96'!#REF!</definedName>
    <definedName name="macintosh" localSheetId="2">'[2]May 96'!#REF!</definedName>
    <definedName name="macintosh" localSheetId="3">'[2]May 96'!#REF!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1">'[2]May 96'!#REF!</definedName>
    <definedName name="MITCHELL" localSheetId="2">'[2]May 96'!#REF!</definedName>
    <definedName name="MITCHELL" localSheetId="3">'[2]May 96'!#REF!</definedName>
    <definedName name="mntrange" localSheetId="1">'[1]Revsum - trend'!#REF!</definedName>
    <definedName name="mntrange" localSheetId="2">'[1]Revsum - trend'!#REF!</definedName>
    <definedName name="mntrange" localSheetId="3">'[1]Revsum - trend'!#REF!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YHRVOLD" localSheetId="1">'[2]May 96'!#REF!</definedName>
    <definedName name="MYHRVOLD" localSheetId="2">'[2]May 96'!#REF!</definedName>
    <definedName name="MYHRVOLD" localSheetId="3">'[2]May 96'!#REF!</definedName>
    <definedName name="oki" localSheetId="1">'[2]May 96'!#REF!</definedName>
    <definedName name="oki" localSheetId="2">'[2]May 96'!#REF!</definedName>
    <definedName name="oki" localSheetId="3">'[2]May 96'!#REF!</definedName>
    <definedName name="OLDBAL" localSheetId="1">'[2]May 96'!#REF!</definedName>
    <definedName name="OLDBAL" localSheetId="2">'[2]May 96'!#REF!</definedName>
    <definedName name="OLDBAL" localSheetId="3">'[2]May 96'!#REF!</definedName>
    <definedName name="PAID.INT" localSheetId="1">'[2]May 96'!#REF!</definedName>
    <definedName name="PAID.INT" localSheetId="2">'[2]May 96'!#REF!</definedName>
    <definedName name="PAID.INT" localSheetId="3">'[2]May 96'!#REF!</definedName>
    <definedName name="PAID.PRN" localSheetId="1">'[2]May 96'!#REF!</definedName>
    <definedName name="PAID.PRN" localSheetId="2">'[2]May 96'!#REF!</definedName>
    <definedName name="PAID.PRN" localSheetId="3">'[2]May 96'!#REF!</definedName>
    <definedName name="PFamily" localSheetId="1">'[1]Revsum - trend'!#REF!</definedName>
    <definedName name="PFamily" localSheetId="2">'[1]Revsum - trend'!#REF!</definedName>
    <definedName name="PFamily" localSheetId="3">'[1]Revsum - trend'!#REF!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1">COUNT(OFFSET(Cashflow!PivotTop,1,2,250))</definedName>
    <definedName name="PivotRows" localSheetId="2">COUNT(OFFSET('Income Statement'!PivotTop,1,2,250))</definedName>
    <definedName name="PivotRows" localSheetId="3">COUNT(OFFSET('Segment Information'!PivotTop,1,2,250))</definedName>
    <definedName name="PivotTable5.doc" localSheetId="1" hidden="1">#REF!</definedName>
    <definedName name="PivotTable5.doc" localSheetId="2" hidden="1">#REF!</definedName>
    <definedName name="PivotTable5.doc" localSheetId="3" hidden="1">#REF!</definedName>
    <definedName name="PivotTable5.doc" hidden="1">#REF!</definedName>
    <definedName name="PivotTable8.doc" localSheetId="2" hidden="1">#REF!</definedName>
    <definedName name="PivotTable8.doc" localSheetId="3" hidden="1">#REF!</definedName>
    <definedName name="PivotTable8.doc" hidden="1">#REF!</definedName>
    <definedName name="PivotTop" localSheetId="1">'[1]Revsum - trend'!#REF!</definedName>
    <definedName name="PivotTop" localSheetId="2">'[1]Revsum - trend'!#REF!</definedName>
    <definedName name="PivotTop" localSheetId="3">'[1]Revsum - trend'!#REF!</definedName>
    <definedName name="_xlnm.Print_Area" localSheetId="0">'Balance Sheet'!$A$1:$K$37</definedName>
    <definedName name="_xlnm.Print_Area" localSheetId="1">Cashflow!$A$1:$M$55</definedName>
    <definedName name="_xlnm.Print_Area" localSheetId="2">'Income Statement'!$A$2:$K$26</definedName>
    <definedName name="_xlnm.Print_Area" localSheetId="3">'Segment Information'!$A$1:$L$58</definedName>
    <definedName name="_xlnm.Print_Titles" localSheetId="1">#REF!,#REF!</definedName>
    <definedName name="_xlnm.Print_Titles" localSheetId="2">#REF!,#REF!</definedName>
    <definedName name="_xlnm.Print_Titles" localSheetId="3">#REF!,#REF!</definedName>
    <definedName name="Product_Pricing" localSheetId="1">[5]Data!#REF!</definedName>
    <definedName name="Product_Pricing" localSheetId="2">[5]Data!#REF!</definedName>
    <definedName name="Product_Pricing" localSheetId="3">[5]Data!#REF!</definedName>
    <definedName name="RecordType" localSheetId="1">'[1]Revsum - trend'!#REF!</definedName>
    <definedName name="RecordType" localSheetId="2">'[1]Revsum - trend'!#REF!</definedName>
    <definedName name="RecordType" localSheetId="3">'[1]Revsum - trend'!#REF!</definedName>
    <definedName name="RecordTypeQ" localSheetId="2">#REF!</definedName>
    <definedName name="RecordTypeQ" localSheetId="3">#REF!</definedName>
    <definedName name="Region" localSheetId="1">'[1]Revsum - trend'!#REF!</definedName>
    <definedName name="Region" localSheetId="2">'[1]Revsum - trend'!#REF!</definedName>
    <definedName name="Region" localSheetId="3">'[1]Revsum - trend'!#REF!</definedName>
    <definedName name="RegionQ" localSheetId="2">#REF!</definedName>
    <definedName name="RegionQ" localSheetId="3">#REF!</definedName>
    <definedName name="REMALA" localSheetId="1">'[2]May 96'!#REF!</definedName>
    <definedName name="REMALA" localSheetId="2">'[2]May 96'!#REF!</definedName>
    <definedName name="REMALA" localSheetId="3">'[2]May 96'!#REF!</definedName>
    <definedName name="ROEMSel" localSheetId="2">#REF!</definedName>
    <definedName name="ROEMSel" localSheetId="3">#REF!</definedName>
    <definedName name="SalesLocation" localSheetId="1">'[1]Revsum - trend'!#REF!</definedName>
    <definedName name="SalesLocation" localSheetId="2">'[1]Revsum - trend'!#REF!</definedName>
    <definedName name="SalesLocation" localSheetId="3">'[1]Revsum - trend'!#REF!</definedName>
    <definedName name="SalesLocationQ" localSheetId="2">#REF!</definedName>
    <definedName name="SalesLocationQ" localSheetId="3">#REF!</definedName>
    <definedName name="SalesLocations" localSheetId="1">[4]!PTtop:'[6]BySub'!$A$97</definedName>
    <definedName name="SalesLocations" localSheetId="2">[4]!PTtop:'[6]BySub'!$A$97</definedName>
    <definedName name="SalesLocations" localSheetId="3">[4]!PTtop:'[6]BySub'!$A$97</definedName>
    <definedName name="SP" localSheetId="1">#REF!</definedName>
    <definedName name="SP" localSheetId="2">#REF!</definedName>
    <definedName name="SP" localSheetId="3">#REF!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1">MATCH("Standalone office apps - standard", Cashflow!Categories,0)</definedName>
    <definedName name="StandAloneStandard" localSheetId="2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Lookup" localSheetId="1">OFFSET('[1]Revsum - trend'!#REF!,Cashflow!StandAloneStandard,1,Cashflow!StandAloneStandardTotal-Cashflow!StandAloneStandard,1)</definedName>
    <definedName name="StandAloneStandardLookup" localSheetId="2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Total" localSheetId="1">MATCH("Standalone Office Apps - Standard?*", Cashflow!Categories,0)</definedName>
    <definedName name="StandAloneStandardTotal" localSheetId="2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Upgrade" localSheetId="1">MATCH("Standalone office apps - upgrade", Cashflow!Categories,0)</definedName>
    <definedName name="StandAloneUpgrade" localSheetId="2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Lookup" localSheetId="1">OFFSET('[1]Revsum - trend'!#REF!,Cashflow!StandAloneUpgrade,1,Cashflow!StandAloneUpgradeTotal-Cashflow!StandAloneUpgrade,1)</definedName>
    <definedName name="StandAloneUpgradeLookup" localSheetId="2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Total" localSheetId="1">MATCH("Standalone Office Apps - Upgrade?*", Cashflow!Categories,0)</definedName>
    <definedName name="StandAloneUpgradeTotal" localSheetId="2">MATCH("Standalone Office Apps - Upgrade?*", 'Income Statement'!Categories,0)</definedName>
    <definedName name="StandAloneUpgradeTotal" localSheetId="3">MATCH("Standalone Office Apps - Upgrade?*", 'Segment Information'!Categories,0)</definedName>
    <definedName name="Subregion" localSheetId="1">'[1]Revsum - trend'!#REF!</definedName>
    <definedName name="Subregion" localSheetId="2">'[1]Revsum - trend'!#REF!</definedName>
    <definedName name="Subregion" localSheetId="3">'[1]Revsum - trend'!#REF!</definedName>
    <definedName name="SubregionQ" localSheetId="1">#REF!</definedName>
    <definedName name="SubregionQ" localSheetId="2">#REF!</definedName>
    <definedName name="SubregionQ" localSheetId="3">#REF!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1">'[1]Revsum - trend'!#REF!</definedName>
    <definedName name="Trend" localSheetId="2">'[1]Revsum - trend'!#REF!</definedName>
    <definedName name="Trend" localSheetId="3">'[1]Revsum - trend'!#REF!</definedName>
    <definedName name="TrendKind" localSheetId="1">'[1]Revsum - trend'!#REF!</definedName>
    <definedName name="TrendKind" localSheetId="2">'[1]Revsum - trend'!#REF!</definedName>
    <definedName name="TrendKind" localSheetId="3">'[1]Revsum - trend'!#REF!</definedName>
    <definedName name="verba" localSheetId="1">'[2]May 96'!#REF!</definedName>
    <definedName name="verba" localSheetId="2">'[2]May 96'!#REF!</definedName>
    <definedName name="verba" localSheetId="3">'[2]May 96'!#REF!</definedName>
    <definedName name="View" localSheetId="1">'[1]Revsum - trend'!#REF!</definedName>
    <definedName name="View" localSheetId="2">'[1]Revsum - trend'!#REF!</definedName>
    <definedName name="View" localSheetId="3">'[1]Revsum - trend'!#REF!</definedName>
    <definedName name="WALTON" localSheetId="1">'[2]May 96'!#REF!</definedName>
    <definedName name="WALTON" localSheetId="2">'[2]May 96'!#REF!</definedName>
    <definedName name="WALTON" localSheetId="3">'[2]May 96'!#REF!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1" hidden="1">#REF!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1" hidden="1">#REF!</definedName>
    <definedName name="XRefCopy2" localSheetId="2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" i="2" l="1"/>
  <c r="Q43" i="2"/>
  <c r="R43" i="2"/>
  <c r="P43" i="2"/>
  <c r="O43" i="2"/>
  <c r="N43" i="2"/>
  <c r="M43" i="2"/>
  <c r="K43" i="2"/>
  <c r="J43" i="2"/>
  <c r="I43" i="2"/>
  <c r="H43" i="2"/>
  <c r="R55" i="2"/>
  <c r="Q33" i="4"/>
  <c r="Q49" i="4"/>
  <c r="Q35" i="4"/>
  <c r="Q51" i="4"/>
  <c r="Q34" i="4"/>
  <c r="Q50" i="4"/>
  <c r="Q52" i="4"/>
  <c r="Q54" i="4"/>
  <c r="Q58" i="4"/>
  <c r="Q45" i="4"/>
  <c r="Q46" i="4"/>
  <c r="Q36" i="4"/>
  <c r="Q37" i="4"/>
  <c r="Q31" i="4"/>
  <c r="Q30" i="4"/>
  <c r="Q26" i="4"/>
  <c r="Q27" i="4"/>
  <c r="Q16" i="4"/>
  <c r="Q17" i="4"/>
  <c r="P14" i="3"/>
  <c r="P18" i="3"/>
  <c r="P20" i="3"/>
  <c r="R28" i="2"/>
  <c r="R51" i="2"/>
  <c r="R52" i="2"/>
  <c r="R53" i="2"/>
  <c r="R54" i="2"/>
  <c r="R36" i="2"/>
  <c r="R48" i="2"/>
  <c r="O25" i="1"/>
  <c r="O29" i="1"/>
  <c r="O34" i="1"/>
  <c r="O35" i="1"/>
  <c r="O14" i="1"/>
  <c r="O18" i="1"/>
  <c r="N52" i="4"/>
  <c r="N54" i="4"/>
  <c r="N58" i="4"/>
  <c r="N45" i="4"/>
  <c r="N46" i="4"/>
  <c r="N36" i="4"/>
  <c r="N37" i="4"/>
  <c r="N26" i="4"/>
  <c r="N27" i="4"/>
  <c r="N16" i="4"/>
  <c r="N17" i="4"/>
  <c r="N14" i="3"/>
  <c r="N18" i="3"/>
  <c r="N20" i="3"/>
  <c r="K14" i="3"/>
  <c r="K18" i="3"/>
  <c r="K20" i="3"/>
  <c r="L14" i="3"/>
  <c r="L18" i="3"/>
  <c r="L20" i="3"/>
  <c r="M14" i="3"/>
  <c r="M18" i="3"/>
  <c r="M20" i="3"/>
  <c r="O20" i="3"/>
  <c r="O23" i="3"/>
  <c r="O22" i="3"/>
  <c r="O55" i="2"/>
  <c r="O48" i="2"/>
  <c r="O36" i="2"/>
  <c r="O28" i="2"/>
  <c r="N25" i="1"/>
  <c r="N29" i="1"/>
  <c r="N34" i="1"/>
  <c r="N35" i="1"/>
  <c r="N14" i="1"/>
  <c r="N18" i="1"/>
  <c r="L33" i="4"/>
  <c r="L49" i="4"/>
  <c r="L35" i="4"/>
  <c r="L51" i="4"/>
  <c r="L34" i="4"/>
  <c r="L50" i="4"/>
  <c r="L52" i="4"/>
  <c r="L54" i="4"/>
  <c r="L58" i="4"/>
  <c r="M33" i="4"/>
  <c r="M49" i="4"/>
  <c r="M35" i="4"/>
  <c r="M51" i="4"/>
  <c r="M34" i="4"/>
  <c r="M50" i="4"/>
  <c r="M52" i="4"/>
  <c r="M54" i="4"/>
  <c r="M58" i="4"/>
  <c r="O52" i="4"/>
  <c r="O54" i="4"/>
  <c r="O58" i="4"/>
  <c r="P58" i="4"/>
  <c r="P57" i="4"/>
  <c r="P56" i="4"/>
  <c r="P54" i="4"/>
  <c r="P53" i="4"/>
  <c r="P52" i="4"/>
  <c r="P51" i="4"/>
  <c r="P50" i="4"/>
  <c r="P49" i="4"/>
  <c r="P33" i="4"/>
  <c r="P35" i="4"/>
  <c r="P34" i="4"/>
  <c r="P36" i="4"/>
  <c r="P37" i="4"/>
  <c r="O45" i="4"/>
  <c r="O46" i="4"/>
  <c r="P44" i="4"/>
  <c r="P43" i="4"/>
  <c r="O36" i="4"/>
  <c r="O37" i="4"/>
  <c r="O26" i="4"/>
  <c r="O27" i="4"/>
  <c r="P25" i="4"/>
  <c r="P24" i="4"/>
  <c r="P23" i="4"/>
  <c r="O16" i="4"/>
  <c r="O17" i="4"/>
  <c r="P15" i="4"/>
  <c r="P14" i="4"/>
  <c r="P13" i="4"/>
  <c r="O19" i="3"/>
  <c r="O18" i="3"/>
  <c r="O17" i="3"/>
  <c r="O16" i="3"/>
  <c r="O14" i="3"/>
  <c r="O13" i="3"/>
  <c r="O12" i="3"/>
  <c r="O11" i="3"/>
  <c r="O10" i="3"/>
  <c r="O9" i="3"/>
  <c r="M54" i="2"/>
  <c r="N54" i="2"/>
  <c r="Q54" i="2"/>
  <c r="M53" i="2"/>
  <c r="N53" i="2"/>
  <c r="Q53" i="2"/>
  <c r="M52" i="2"/>
  <c r="N52" i="2"/>
  <c r="Q52" i="2"/>
  <c r="M28" i="2"/>
  <c r="M51" i="2"/>
  <c r="N28" i="2"/>
  <c r="N51" i="2"/>
  <c r="Q51" i="2"/>
  <c r="M36" i="2"/>
  <c r="M46" i="2"/>
  <c r="N36" i="2"/>
  <c r="N46" i="2"/>
  <c r="Q46" i="2"/>
  <c r="P55" i="2"/>
  <c r="P48" i="2"/>
  <c r="Q45" i="2"/>
  <c r="Q42" i="2"/>
  <c r="Q41" i="2"/>
  <c r="Q38" i="2"/>
  <c r="Q40" i="2"/>
  <c r="Q39" i="2"/>
  <c r="P36" i="2"/>
  <c r="Q35" i="2"/>
  <c r="Q34" i="2"/>
  <c r="Q33" i="2"/>
  <c r="Q32" i="2"/>
  <c r="Q31" i="2"/>
  <c r="Q30" i="2"/>
  <c r="P28" i="2"/>
  <c r="Q27" i="2"/>
  <c r="Q26" i="2"/>
  <c r="Q25" i="2"/>
  <c r="Q24" i="2"/>
  <c r="Q23" i="2"/>
  <c r="Q21" i="2"/>
  <c r="Q20" i="2"/>
  <c r="Q19" i="2"/>
  <c r="Q18" i="2"/>
  <c r="Q17" i="2"/>
  <c r="Q16" i="2"/>
  <c r="Q15" i="2"/>
  <c r="Q14" i="2"/>
  <c r="Q13" i="2"/>
  <c r="Q12" i="2"/>
  <c r="Q9" i="2"/>
  <c r="M25" i="1"/>
  <c r="M29" i="1"/>
  <c r="M34" i="1"/>
  <c r="M35" i="1"/>
  <c r="M14" i="1"/>
  <c r="M18" i="1"/>
  <c r="P45" i="4"/>
  <c r="P46" i="4"/>
  <c r="P26" i="4"/>
  <c r="P27" i="4"/>
  <c r="P16" i="4"/>
  <c r="P17" i="4"/>
  <c r="M45" i="4"/>
  <c r="M46" i="4"/>
  <c r="M36" i="4"/>
  <c r="M37" i="4"/>
  <c r="M31" i="4"/>
  <c r="M30" i="4"/>
  <c r="M26" i="4"/>
  <c r="M27" i="4"/>
  <c r="M16" i="4"/>
  <c r="M17" i="4"/>
  <c r="L20" i="2"/>
  <c r="Q55" i="2"/>
  <c r="H28" i="2"/>
  <c r="H36" i="2"/>
  <c r="H46" i="2"/>
  <c r="I28" i="2"/>
  <c r="I36" i="2"/>
  <c r="I46" i="2"/>
  <c r="J28" i="2"/>
  <c r="J36" i="2"/>
  <c r="J46" i="2"/>
  <c r="K28" i="2"/>
  <c r="K36" i="2"/>
  <c r="K46" i="2"/>
  <c r="L46" i="2"/>
  <c r="L48" i="2"/>
  <c r="Q47" i="2"/>
  <c r="Q48" i="2"/>
  <c r="Q36" i="2"/>
  <c r="Q28" i="2"/>
  <c r="N55" i="2"/>
  <c r="N48" i="2"/>
  <c r="L14" i="1"/>
  <c r="L25" i="1"/>
  <c r="L29" i="1"/>
  <c r="L34" i="1"/>
  <c r="L35" i="1"/>
  <c r="L18" i="1"/>
  <c r="J9" i="3"/>
  <c r="J10" i="3"/>
  <c r="J11" i="3"/>
  <c r="J12" i="3"/>
  <c r="J13" i="3"/>
  <c r="J14" i="3"/>
  <c r="J16" i="3"/>
  <c r="J17" i="3"/>
  <c r="J18" i="3"/>
  <c r="J19" i="3"/>
  <c r="J20" i="3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L55" i="2"/>
  <c r="L45" i="2"/>
  <c r="L39" i="2"/>
  <c r="L40" i="2"/>
  <c r="L38" i="2"/>
  <c r="L41" i="2"/>
  <c r="L42" i="2"/>
  <c r="L30" i="2"/>
  <c r="L31" i="2"/>
  <c r="L32" i="2"/>
  <c r="L33" i="2"/>
  <c r="L34" i="2"/>
  <c r="L35" i="2"/>
  <c r="L36" i="2"/>
  <c r="L12" i="2"/>
  <c r="L13" i="2"/>
  <c r="L14" i="2"/>
  <c r="L15" i="2"/>
  <c r="L16" i="2"/>
  <c r="L17" i="2"/>
  <c r="L18" i="2"/>
  <c r="L19" i="2"/>
  <c r="L21" i="2"/>
  <c r="L9" i="2"/>
  <c r="L23" i="2"/>
  <c r="L24" i="2"/>
  <c r="L25" i="2"/>
  <c r="L26" i="2"/>
  <c r="L27" i="2"/>
  <c r="L28" i="2"/>
  <c r="G33" i="4"/>
  <c r="G49" i="4"/>
  <c r="H33" i="4"/>
  <c r="H49" i="4"/>
  <c r="I33" i="4"/>
  <c r="I49" i="4"/>
  <c r="J33" i="4"/>
  <c r="J49" i="4"/>
  <c r="K49" i="4"/>
  <c r="G35" i="4"/>
  <c r="G51" i="4"/>
  <c r="H35" i="4"/>
  <c r="H51" i="4"/>
  <c r="I35" i="4"/>
  <c r="I51" i="4"/>
  <c r="J35" i="4"/>
  <c r="J51" i="4"/>
  <c r="K51" i="4"/>
  <c r="G34" i="4"/>
  <c r="G50" i="4"/>
  <c r="H34" i="4"/>
  <c r="H50" i="4"/>
  <c r="I34" i="4"/>
  <c r="I50" i="4"/>
  <c r="J34" i="4"/>
  <c r="J50" i="4"/>
  <c r="K50" i="4"/>
  <c r="K52" i="4"/>
  <c r="K53" i="4"/>
  <c r="K54" i="4"/>
  <c r="K56" i="4"/>
  <c r="K57" i="4"/>
  <c r="K58" i="4"/>
  <c r="K43" i="4"/>
  <c r="K44" i="4"/>
  <c r="K45" i="4"/>
  <c r="K35" i="4"/>
  <c r="K34" i="4"/>
  <c r="K33" i="4"/>
  <c r="K23" i="4"/>
  <c r="K25" i="4"/>
  <c r="K24" i="4"/>
  <c r="K26" i="4"/>
  <c r="K27" i="4"/>
  <c r="K13" i="4"/>
  <c r="K15" i="4"/>
  <c r="K14" i="4"/>
  <c r="K16" i="4"/>
  <c r="K17" i="4"/>
  <c r="L16" i="4"/>
  <c r="L30" i="4"/>
  <c r="L45" i="4"/>
  <c r="L46" i="4"/>
  <c r="L31" i="4"/>
  <c r="L26" i="4"/>
  <c r="L27" i="4"/>
  <c r="L17" i="4"/>
  <c r="K34" i="1"/>
  <c r="K25" i="1"/>
  <c r="K29" i="1"/>
  <c r="K14" i="1"/>
  <c r="K18" i="1"/>
  <c r="L36" i="4"/>
  <c r="L37" i="4"/>
  <c r="M55" i="2"/>
  <c r="K35" i="1"/>
  <c r="J31" i="4"/>
  <c r="J30" i="4"/>
  <c r="J45" i="4"/>
  <c r="J46" i="4"/>
  <c r="J26" i="4"/>
  <c r="J27" i="4"/>
  <c r="J16" i="4"/>
  <c r="J17" i="4"/>
  <c r="J55" i="2"/>
  <c r="I14" i="3"/>
  <c r="I18" i="3"/>
  <c r="I20" i="3"/>
  <c r="I23" i="3"/>
  <c r="J14" i="1"/>
  <c r="J18" i="1"/>
  <c r="J25" i="1"/>
  <c r="J29" i="1"/>
  <c r="J34" i="1"/>
  <c r="I25" i="1"/>
  <c r="I29" i="1"/>
  <c r="I34" i="1"/>
  <c r="I35" i="1"/>
  <c r="I45" i="4"/>
  <c r="I46" i="4"/>
  <c r="I31" i="4"/>
  <c r="I30" i="4"/>
  <c r="I26" i="4"/>
  <c r="I27" i="4"/>
  <c r="I16" i="4"/>
  <c r="I17" i="4"/>
  <c r="H14" i="3"/>
  <c r="H18" i="3"/>
  <c r="H20" i="3"/>
  <c r="I14" i="1"/>
  <c r="I18" i="1"/>
  <c r="H45" i="4"/>
  <c r="H46" i="4"/>
  <c r="G45" i="4"/>
  <c r="G46" i="4"/>
  <c r="K46" i="4"/>
  <c r="H36" i="4"/>
  <c r="H37" i="4"/>
  <c r="H31" i="4"/>
  <c r="G31" i="4"/>
  <c r="H30" i="4"/>
  <c r="G30" i="4"/>
  <c r="H26" i="4"/>
  <c r="H27" i="4"/>
  <c r="G26" i="4"/>
  <c r="G27" i="4"/>
  <c r="H16" i="4"/>
  <c r="H17" i="4"/>
  <c r="G16" i="4"/>
  <c r="G17" i="4"/>
  <c r="G14" i="3"/>
  <c r="G18" i="3"/>
  <c r="G20" i="3"/>
  <c r="F14" i="3"/>
  <c r="F18" i="3"/>
  <c r="F20" i="3"/>
  <c r="H34" i="1"/>
  <c r="H25" i="1"/>
  <c r="H29" i="1"/>
  <c r="H35" i="1"/>
  <c r="H14" i="1"/>
  <c r="H18" i="1"/>
  <c r="G14" i="1"/>
  <c r="G18" i="1"/>
  <c r="G34" i="1"/>
  <c r="G25" i="1"/>
  <c r="G29" i="1"/>
  <c r="G35" i="1"/>
  <c r="J22" i="3"/>
  <c r="H55" i="2"/>
  <c r="G22" i="3"/>
  <c r="G23" i="3"/>
  <c r="J35" i="1"/>
  <c r="G36" i="4"/>
  <c r="G37" i="4"/>
  <c r="H23" i="3"/>
  <c r="H22" i="3"/>
  <c r="I55" i="2"/>
  <c r="I52" i="4"/>
  <c r="I54" i="4"/>
  <c r="I58" i="4"/>
  <c r="I36" i="4"/>
  <c r="I37" i="4"/>
  <c r="J52" i="4"/>
  <c r="J54" i="4"/>
  <c r="J58" i="4"/>
  <c r="J36" i="4"/>
  <c r="J37" i="4"/>
  <c r="I22" i="3"/>
  <c r="K55" i="2"/>
  <c r="J23" i="3"/>
  <c r="K36" i="4"/>
  <c r="K37" i="4"/>
  <c r="H52" i="4"/>
  <c r="H54" i="4"/>
  <c r="H58" i="4"/>
  <c r="G52" i="4"/>
  <c r="G54" i="4"/>
  <c r="G58" i="4"/>
  <c r="H48" i="2"/>
  <c r="I47" i="2"/>
  <c r="I48" i="2"/>
  <c r="J47" i="2"/>
  <c r="J48" i="2"/>
  <c r="K47" i="2"/>
  <c r="K48" i="2"/>
  <c r="M47" i="2"/>
  <c r="M48" i="2"/>
</calcChain>
</file>

<file path=xl/sharedStrings.xml><?xml version="1.0" encoding="utf-8"?>
<sst xmlns="http://schemas.openxmlformats.org/spreadsheetml/2006/main" count="206" uniqueCount="111">
  <si>
    <t>Total liabilities and stockholders' equity</t>
  </si>
  <si>
    <t>Total stockholders' equity</t>
  </si>
  <si>
    <t>Retained earnings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</si>
  <si>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</si>
  <si>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</si>
  <si>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</si>
  <si>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</si>
  <si>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</si>
  <si>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</si>
  <si>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</si>
  <si>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</si>
  <si>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</si>
  <si>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</si>
  <si>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</si>
  <si>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</si>
  <si>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</si>
  <si>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</si>
  <si>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</si>
  <si>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</si>
  <si>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</si>
  <si>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</si>
  <si>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</si>
  <si>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</si>
  <si>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</si>
  <si>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</si>
  <si>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</si>
  <si>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</si>
  <si>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</si>
  <si>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</si>
  <si>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</si>
  <si>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</si>
  <si>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>(in thousands)</t>
  </si>
  <si>
    <t>(unaudited)</t>
  </si>
  <si>
    <t>Consolidated Balance Sheets</t>
  </si>
  <si>
    <t>Netflix, Inc.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</si>
  <si>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</si>
  <si>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</si>
  <si>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</si>
  <si>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</si>
  <si>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</si>
  <si>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</si>
  <si>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</si>
  <si>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</si>
  <si>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</si>
  <si>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</si>
  <si>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</si>
  <si>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</si>
  <si>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</si>
  <si>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</si>
  <si>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</si>
  <si>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</si>
  <si>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non-current assets and liabilities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</si>
  <si>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</si>
  <si>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</si>
  <si>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</si>
  <si>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</si>
  <si>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</si>
  <si>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</si>
  <si>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</si>
  <si>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</si>
  <si>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</si>
  <si>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</si>
  <si>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</si>
  <si>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Other financing activities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</si>
  <si>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</si>
  <si>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</si>
  <si>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</si>
  <si>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</si>
  <si>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</si>
  <si>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</si>
  <si>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</si>
  <si>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</si>
  <si>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</si>
  <si>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</si>
  <si>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</si>
  <si>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</si>
  <si>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</si>
  <si>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</si>
  <si>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Earnings per share:</t>
  </si>
  <si>
    <t>Basic</t>
  </si>
  <si>
    <t>Diluted</t>
  </si>
  <si>
    <t>Weighted-average common shares outstanding: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</si>
  <si>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</si>
  <si>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</si>
  <si>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</si>
  <si>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</si>
  <si>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</si>
  <si>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</si>
  <si>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</si>
  <si>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</si>
  <si>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</si>
  <si>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</si>
  <si>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</si>
  <si>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</si>
  <si>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</si>
  <si>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</si>
  <si>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Net Income</t>
  </si>
  <si>
    <t>Net cash used in operating activities</t>
  </si>
  <si>
    <t>Foreign currency remeasurement loss on long-term debt</t>
  </si>
  <si>
    <t>used in operating activities:</t>
  </si>
  <si>
    <t>Provision for (benefit from) income taxes</t>
  </si>
  <si>
    <t xml:space="preserve">September 30, </t>
  </si>
  <si>
    <t xml:space="preserve">Contribution profit 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</si>
  <si>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</si>
  <si>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</si>
  <si>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</si>
  <si>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</si>
  <si>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Issuance costs</t>
  </si>
  <si>
    <t>Other expense</t>
  </si>
  <si>
    <t>Accumulated other comprehensive income (loss)</t>
  </si>
  <si>
    <t>Net cash provided by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</si>
</sst>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_(&quot;$&quot;* #,##0_);_(&quot;$&quot;* \(#,##0\);_(&quot;$&quot;* &quot;-&quot;??_);_(@_)"/>
    <numFmt numFmtId="204" formatCode="0.0%;[Red]\(0.0%\)"/>
    <numFmt numFmtId="205" formatCode="&quot;$&quot;* #,###.00\ ;&quot;$&quot;* \(#,###.00\);&quot;$&quot;* \-\ "/>
    <numFmt numFmtId="206" formatCode="&quot;$&quot;#,##0\ ;\(&quot;$&quot;#,##0.0\)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sz val="13"/>
      <name val="Arial"/>
      <family val="2"/>
    </font>
    <font>
      <sz val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31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  <xf numFmtId="43" fontId="5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0" xfId="0" applyNumberFormat="1" applyFont="1" applyBorder="1" applyAlignment="1">
      <alignment horizontal="right"/>
    </xf>
    <xf numFmtId="0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166" fontId="62" fillId="0" borderId="0" xfId="1" applyNumberFormat="1" applyFont="1" applyFill="1" applyBorder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4" fontId="2" fillId="0" borderId="0" xfId="1" applyNumberFormat="1" applyFont="1" applyFill="1" applyBorder="1"/>
    <xf numFmtId="6" fontId="8" fillId="0" borderId="0" xfId="0" applyNumberFormat="1" applyFont="1"/>
    <xf numFmtId="203" fontId="4" fillId="2" borderId="0" xfId="2" applyNumberFormat="1" applyFont="1" applyFill="1" applyBorder="1"/>
    <xf numFmtId="166" fontId="2" fillId="0" borderId="0" xfId="1" applyNumberFormat="1" applyFont="1" applyFill="1"/>
    <xf numFmtId="166" fontId="4" fillId="2" borderId="0" xfId="1" applyNumberFormat="1" applyFont="1" applyFill="1" applyBorder="1"/>
    <xf numFmtId="166" fontId="2" fillId="0" borderId="2" xfId="1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6" fillId="0" borderId="0" xfId="1" applyNumberFormat="1" applyFont="1" applyFill="1" applyBorder="1"/>
    <xf numFmtId="164" fontId="2" fillId="0" borderId="0" xfId="3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204" fontId="63" fillId="0" borderId="0" xfId="159" applyNumberFormat="1" applyFont="1" applyFill="1" applyBorder="1"/>
    <xf numFmtId="204" fontId="4" fillId="0" borderId="0" xfId="4" applyNumberFormat="1" applyFont="1" applyFill="1" applyBorder="1"/>
    <xf numFmtId="0" fontId="4" fillId="2" borderId="0" xfId="3" applyFont="1" applyFill="1" applyBorder="1"/>
    <xf numFmtId="204" fontId="64" fillId="0" borderId="0" xfId="4" applyNumberFormat="1" applyFont="1" applyFill="1" applyBorder="1"/>
    <xf numFmtId="205" fontId="2" fillId="0" borderId="0" xfId="3" applyNumberFormat="1" applyFont="1" applyFill="1" applyBorder="1"/>
    <xf numFmtId="164" fontId="65" fillId="0" borderId="0" xfId="1" applyNumberFormat="1" applyFont="1" applyFill="1" applyBorder="1"/>
    <xf numFmtId="166" fontId="65" fillId="0" borderId="0" xfId="1" applyNumberFormat="1" applyFont="1" applyFill="1" applyBorder="1"/>
    <xf numFmtId="0" fontId="4" fillId="0" borderId="0" xfId="4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0" fontId="66" fillId="0" borderId="0" xfId="4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206" fontId="2" fillId="0" borderId="0" xfId="0" applyNumberFormat="1" applyFont="1" applyFill="1" applyBorder="1"/>
    <xf numFmtId="0" fontId="4" fillId="2" borderId="0" xfId="0" applyFont="1" applyFill="1"/>
    <xf numFmtId="6" fontId="67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166" fontId="67" fillId="2" borderId="0" xfId="0" applyNumberFormat="1" applyFont="1" applyFill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6" fontId="2" fillId="0" borderId="2" xfId="0" applyNumberFormat="1" applyFont="1" applyFill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205" fontId="2" fillId="0" borderId="0" xfId="0" applyNumberFormat="1" applyFont="1" applyFill="1" applyBorder="1"/>
    <xf numFmtId="205" fontId="4" fillId="2" borderId="0" xfId="0" applyNumberFormat="1" applyFont="1" applyFill="1" applyBorder="1"/>
    <xf numFmtId="3" fontId="2" fillId="0" borderId="0" xfId="0" applyNumberFormat="1" applyFont="1" applyFill="1" applyBorder="1"/>
    <xf numFmtId="166" fontId="4" fillId="2" borderId="0" xfId="1" applyNumberFormat="1" applyFont="1" applyFill="1"/>
    <xf numFmtId="0" fontId="2" fillId="0" borderId="0" xfId="4" applyNumberFormat="1" applyFont="1" applyFill="1" applyBorder="1" applyAlignment="1">
      <alignment horizontal="right"/>
    </xf>
    <xf numFmtId="0" fontId="68" fillId="0" borderId="0" xfId="0" applyFont="1" applyFill="1"/>
    <xf numFmtId="165" fontId="66" fillId="0" borderId="0" xfId="4" applyNumberFormat="1" applyFont="1" applyFill="1" applyBorder="1"/>
    <xf numFmtId="165" fontId="2" fillId="0" borderId="0" xfId="0" applyNumberFormat="1" applyFont="1" applyFill="1" applyBorder="1"/>
    <xf numFmtId="165" fontId="2" fillId="0" borderId="0" xfId="4" applyNumberFormat="1" applyFont="1" applyFill="1" applyBorder="1"/>
    <xf numFmtId="165" fontId="10" fillId="0" borderId="0" xfId="4" applyNumberFormat="1" applyFont="1" applyFill="1" applyBorder="1"/>
    <xf numFmtId="167" fontId="9" fillId="0" borderId="0" xfId="4" applyNumberFormat="1" applyFont="1" applyFill="1" applyBorder="1" applyAlignment="1"/>
    <xf numFmtId="167" fontId="9" fillId="2" borderId="0" xfId="4" applyNumberFormat="1" applyFont="1" applyFill="1" applyBorder="1" applyAlignment="1">
      <alignment horizontal="center" wrapText="1"/>
    </xf>
    <xf numFmtId="165" fontId="4" fillId="0" borderId="0" xfId="0" applyNumberFormat="1" applyFont="1" applyFill="1"/>
    <xf numFmtId="165" fontId="64" fillId="0" borderId="0" xfId="4" applyNumberFormat="1" applyFont="1" applyFill="1" applyBorder="1"/>
    <xf numFmtId="165" fontId="4" fillId="2" borderId="0" xfId="0" applyNumberFormat="1" applyFont="1" applyFill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Border="1"/>
    <xf numFmtId="166" fontId="4" fillId="2" borderId="2" xfId="1" applyNumberFormat="1" applyFont="1" applyFill="1" applyBorder="1"/>
    <xf numFmtId="179" fontId="2" fillId="0" borderId="0" xfId="159" applyNumberFormat="1" applyFont="1" applyFill="1"/>
    <xf numFmtId="179" fontId="4" fillId="2" borderId="0" xfId="159" applyNumberFormat="1" applyFont="1" applyFill="1"/>
    <xf numFmtId="165" fontId="2" fillId="0" borderId="0" xfId="4" applyNumberFormat="1" applyFont="1" applyFill="1"/>
    <xf numFmtId="165" fontId="4" fillId="2" borderId="0" xfId="0" applyNumberFormat="1" applyFont="1" applyFill="1" applyBorder="1"/>
    <xf numFmtId="37" fontId="2" fillId="0" borderId="0" xfId="229" applyFont="1" applyFill="1" applyBorder="1"/>
    <xf numFmtId="167" fontId="4" fillId="2" borderId="0" xfId="0" applyNumberFormat="1" applyFont="1" applyFill="1"/>
    <xf numFmtId="42" fontId="4" fillId="2" borderId="0" xfId="1" applyNumberFormat="1" applyFont="1" applyFill="1"/>
    <xf numFmtId="166" fontId="2" fillId="0" borderId="4" xfId="1" applyNumberFormat="1" applyFont="1" applyFill="1" applyBorder="1"/>
    <xf numFmtId="165" fontId="69" fillId="0" borderId="0" xfId="4" applyNumberFormat="1" applyFont="1" applyFill="1" applyBorder="1"/>
    <xf numFmtId="204" fontId="4" fillId="2" borderId="0" xfId="0" applyNumberFormat="1" applyFont="1" applyFill="1"/>
    <xf numFmtId="203" fontId="2" fillId="0" borderId="0" xfId="2" applyNumberFormat="1" applyFont="1" applyFill="1" applyBorder="1"/>
    <xf numFmtId="43" fontId="2" fillId="0" borderId="0" xfId="1" applyFont="1" applyFill="1" applyBorder="1"/>
    <xf numFmtId="166" fontId="4" fillId="2" borderId="4" xfId="1" applyNumberFormat="1" applyFont="1" applyFill="1" applyBorder="1"/>
    <xf numFmtId="203" fontId="4" fillId="0" borderId="15" xfId="2" applyNumberFormat="1" applyFont="1" applyFill="1" applyBorder="1"/>
    <xf numFmtId="203" fontId="4" fillId="2" borderId="15" xfId="2" applyNumberFormat="1" applyFont="1" applyFill="1" applyBorder="1"/>
    <xf numFmtId="0" fontId="68" fillId="0" borderId="0" xfId="0" applyFont="1"/>
    <xf numFmtId="3" fontId="8" fillId="0" borderId="0" xfId="0" applyNumberFormat="1" applyFont="1"/>
    <xf numFmtId="0" fontId="70" fillId="0" borderId="0" xfId="0" applyFont="1"/>
    <xf numFmtId="0" fontId="8" fillId="0" borderId="0" xfId="0" applyFont="1"/>
    <xf numFmtId="203" fontId="4" fillId="2" borderId="4" xfId="2" applyNumberFormat="1" applyFont="1" applyFill="1" applyBorder="1"/>
    <xf numFmtId="0" fontId="9" fillId="0" borderId="0" xfId="4" applyNumberFormat="1" applyFont="1" applyFill="1" applyBorder="1" applyAlignment="1">
      <alignment horizontal="center"/>
    </xf>
    <xf numFmtId="166" fontId="8" fillId="0" borderId="0" xfId="1" applyNumberFormat="1" applyFont="1"/>
    <xf numFmtId="0" fontId="70" fillId="0" borderId="0" xfId="0" applyFont="1" applyFill="1"/>
    <xf numFmtId="0" fontId="9" fillId="0" borderId="0" xfId="4" applyNumberFormat="1" applyFont="1" applyFill="1" applyBorder="1" applyAlignment="1">
      <alignment horizontal="center"/>
    </xf>
    <xf numFmtId="166" fontId="71" fillId="0" borderId="0" xfId="0" applyNumberFormat="1" applyFont="1" applyAlignment="1"/>
    <xf numFmtId="166" fontId="71" fillId="0" borderId="19" xfId="0" applyNumberFormat="1" applyFont="1" applyBorder="1" applyAlignment="1"/>
    <xf numFmtId="1" fontId="9" fillId="2" borderId="0" xfId="4" applyNumberFormat="1" applyFont="1" applyFill="1" applyBorder="1" applyAlignment="1">
      <alignment horizontal="center"/>
    </xf>
    <xf numFmtId="0" fontId="2" fillId="0" borderId="0" xfId="3" applyFont="1" applyFill="1" applyBorder="1" applyAlignment="1"/>
    <xf numFmtId="167" fontId="9" fillId="0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>
      <alignment horizontal="center" wrapText="1"/>
    </xf>
  </cellXfs>
  <cellStyles count="231">
    <cellStyle name="6-0" xfId="5"/>
    <cellStyle name="Actual Date" xfId="6"/>
    <cellStyle name="Bold12" xfId="7"/>
    <cellStyle name="BoldItal12" xfId="8"/>
    <cellStyle name="Border" xfId="9"/>
    <cellStyle name="C:\Data\MS\Excel" xfId="10"/>
    <cellStyle name="Calc Currency (0)" xfId="11"/>
    <cellStyle name="Calc Currency (2)" xfId="12"/>
    <cellStyle name="Calc Percent (0)" xfId="13"/>
    <cellStyle name="Calc Percent (1)" xfId="14"/>
    <cellStyle name="Calc Percent (2)" xfId="15"/>
    <cellStyle name="Calc Units (0)" xfId="16"/>
    <cellStyle name="Calc Units (1)" xfId="17"/>
    <cellStyle name="Calc Units (2)" xfId="18"/>
    <cellStyle name="Center_Across_Small_8" xfId="19"/>
    <cellStyle name="Centered Heading" xfId="20"/>
    <cellStyle name="ColumnAttributeAbovePrompt" xfId="21"/>
    <cellStyle name="ColumnAttributePrompt" xfId="22"/>
    <cellStyle name="ColumnAttributeValue" xfId="23"/>
    <cellStyle name="ColumnHeading" xfId="24"/>
    <cellStyle name="ColumnHeading 2" xfId="25"/>
    <cellStyle name="ColumnHeadingPrompt" xfId="26"/>
    <cellStyle name="ColumnHeadingValue" xfId="27"/>
    <cellStyle name="columns" xfId="28"/>
    <cellStyle name="Comma" xfId="1" builtinId="3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comma (0)" xfId="37"/>
    <cellStyle name="Comma [00]" xfId="38"/>
    <cellStyle name="Comma [00] 2" xfId="39"/>
    <cellStyle name="Comma 2" xfId="40"/>
    <cellStyle name="Comma 3" xfId="41"/>
    <cellStyle name="Comma 4" xfId="42"/>
    <cellStyle name="Comma 5" xfId="43"/>
    <cellStyle name="Comma 6" xfId="44"/>
    <cellStyle name="Comma 7" xfId="45"/>
    <cellStyle name="Comma 8" xfId="230"/>
    <cellStyle name="Comma Acctg" xfId="46"/>
    <cellStyle name="Comma0" xfId="47"/>
    <cellStyle name="Comma0 - Style3" xfId="48"/>
    <cellStyle name="Comma0 - Style4" xfId="49"/>
    <cellStyle name="Comma0_2005 Corp Tax Rollforward 1-09-06" xfId="50"/>
    <cellStyle name="Company Name" xfId="51"/>
    <cellStyle name="Compressed" xfId="52"/>
    <cellStyle name="Contracts" xfId="53"/>
    <cellStyle name="CR Comma" xfId="54"/>
    <cellStyle name="CR Currency" xfId="55"/>
    <cellStyle name="curr" xfId="56"/>
    <cellStyle name="Curren - Style4" xfId="57"/>
    <cellStyle name="Currency" xfId="2" builtinId="4"/>
    <cellStyle name="Currency [00]" xfId="58"/>
    <cellStyle name="Currency 2" xfId="59"/>
    <cellStyle name="Currency 3" xfId="60"/>
    <cellStyle name="Currency 4" xfId="61"/>
    <cellStyle name="Currency 5" xfId="62"/>
    <cellStyle name="Currency 6" xfId="63"/>
    <cellStyle name="Currency 7" xfId="64"/>
    <cellStyle name="Currency Acctg" xfId="65"/>
    <cellStyle name="Currency0" xfId="66"/>
    <cellStyle name="Data" xfId="67"/>
    <cellStyle name="Date" xfId="68"/>
    <cellStyle name="Date Short" xfId="69"/>
    <cellStyle name="Date_2005 Corp Tax Rollforward 1-09-06" xfId="70"/>
    <cellStyle name="DateJoel" xfId="71"/>
    <cellStyle name="debbie" xfId="72"/>
    <cellStyle name="Dezimal [0]_laroux" xfId="73"/>
    <cellStyle name="Dezimal_laroux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ps" xfId="80"/>
    <cellStyle name="Euro" xfId="81"/>
    <cellStyle name="ExtRef_Date" xfId="82"/>
    <cellStyle name="Fixed" xfId="83"/>
    <cellStyle name="Grey" xfId="84"/>
    <cellStyle name="HEADER" xfId="85"/>
    <cellStyle name="Header1" xfId="86"/>
    <cellStyle name="Header2" xfId="87"/>
    <cellStyle name="Heading" xfId="88"/>
    <cellStyle name="Heading 1 2" xfId="89"/>
    <cellStyle name="Heading 2 2" xfId="90"/>
    <cellStyle name="Heading 5" xfId="91"/>
    <cellStyle name="Heading No Underline" xfId="92"/>
    <cellStyle name="Heading With Underline" xfId="93"/>
    <cellStyle name="Heading1" xfId="94"/>
    <cellStyle name="Heading2" xfId="95"/>
    <cellStyle name="Heading3" xfId="96"/>
    <cellStyle name="Hidden" xfId="97"/>
    <cellStyle name="HIGHLIGHT" xfId="98"/>
    <cellStyle name="Input [yellow]" xfId="99"/>
    <cellStyle name="Input 10" xfId="100"/>
    <cellStyle name="Input 11" xfId="101"/>
    <cellStyle name="Input 12" xfId="102"/>
    <cellStyle name="Input 2" xfId="103"/>
    <cellStyle name="Input 3" xfId="104"/>
    <cellStyle name="Input 4" xfId="105"/>
    <cellStyle name="Input 5" xfId="106"/>
    <cellStyle name="Input 6" xfId="107"/>
    <cellStyle name="Input 7" xfId="108"/>
    <cellStyle name="Input 8" xfId="109"/>
    <cellStyle name="Input 9" xfId="110"/>
    <cellStyle name="LineItemPrompt" xfId="111"/>
    <cellStyle name="LineItemValue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laroux" xfId="118"/>
    <cellStyle name="Milliers_laroux" xfId="119"/>
    <cellStyle name="negativ" xfId="120"/>
    <cellStyle name="no dec" xfId="121"/>
    <cellStyle name="nodollars" xfId="122"/>
    <cellStyle name="Normal" xfId="0" builtinId="0"/>
    <cellStyle name="Normal - Style1" xfId="123"/>
    <cellStyle name="Normal 10" xfId="124"/>
    <cellStyle name="Normal 2" xfId="125"/>
    <cellStyle name="Normal 3" xfId="126"/>
    <cellStyle name="Normal 4" xfId="127"/>
    <cellStyle name="Normal 4 2" xfId="128"/>
    <cellStyle name="Normal 4 2 2" xfId="129"/>
    <cellStyle name="Normal 5" xfId="130"/>
    <cellStyle name="Normal 6" xfId="131"/>
    <cellStyle name="Normal 7" xfId="132"/>
    <cellStyle name="Normal 8" xfId="133"/>
    <cellStyle name="Normal 9" xfId="134"/>
    <cellStyle name="Normal_BalanceSheets" xfId="3"/>
    <cellStyle name="Normal_financial statements" xfId="229"/>
    <cellStyle name="Normal_Income Statements" xfId="4"/>
    <cellStyle name="Normal2" xfId="135"/>
    <cellStyle name="oft Excel]_x000d__x000a_Comment=The open=/f lines load custom functions into the Paste Function list._x000d__x000a_Maximized=3_x000d__x000a_Basics=1_x000d__x000a_D" xfId="136"/>
    <cellStyle name="oft Word]_x000d__x000a_NoLongNetNames=Yes_x000d__x000a_USER-DOT-PATH=C:\MSOFFICE\WINWORD\TEMPLATE_x000d__x000a_WORKGROUP-DOT-PATH=K:\MSOFFICE\TEMPLATE\" xfId="137"/>
    <cellStyle name="OUTPUT AMOUNTS" xfId="138"/>
    <cellStyle name="Output Amounts 2" xfId="139"/>
    <cellStyle name="OUTPUT AMOUNTS 3" xfId="140"/>
    <cellStyle name="OUTPUT COLUMN HEADINGS" xfId="141"/>
    <cellStyle name="Output Column Headings 2" xfId="142"/>
    <cellStyle name="OUTPUT LINE ITEMS" xfId="143"/>
    <cellStyle name="Output Line Items 2" xfId="144"/>
    <cellStyle name="OUTPUT LINE ITEMS 3" xfId="145"/>
    <cellStyle name="Output Report Heading" xfId="146"/>
    <cellStyle name="OUTPUT REPORT HEADING 2" xfId="147"/>
    <cellStyle name="Output Report Title" xfId="148"/>
    <cellStyle name="OUTPUT REPORT TITLE 2" xfId="149"/>
    <cellStyle name="over" xfId="150"/>
    <cellStyle name="Override" xfId="151"/>
    <cellStyle name="Per" xfId="152"/>
    <cellStyle name="Percen - Style1" xfId="153"/>
    <cellStyle name="percent (0)" xfId="154"/>
    <cellStyle name="Percent [0]" xfId="155"/>
    <cellStyle name="Percent [00]" xfId="156"/>
    <cellStyle name="Percent [00] 2" xfId="157"/>
    <cellStyle name="Percent [2]" xfId="158"/>
    <cellStyle name="Percent 10" xfId="159"/>
    <cellStyle name="Percent 11" xfId="160"/>
    <cellStyle name="Percent 12" xfId="161"/>
    <cellStyle name="Percent 13" xfId="162"/>
    <cellStyle name="Percent 2" xfId="163"/>
    <cellStyle name="Percent 3" xfId="164"/>
    <cellStyle name="Percent 4" xfId="165"/>
    <cellStyle name="Percent 5" xfId="166"/>
    <cellStyle name="Percent 6" xfId="167"/>
    <cellStyle name="Percent 7" xfId="168"/>
    <cellStyle name="Percent 8" xfId="169"/>
    <cellStyle name="Percent 9" xfId="170"/>
    <cellStyle name="posit" xfId="171"/>
    <cellStyle name="PrePop Currency (0)" xfId="172"/>
    <cellStyle name="PrePop Currency (2)" xfId="173"/>
    <cellStyle name="PrePop Units (0)" xfId="174"/>
    <cellStyle name="PrePop Units (1)" xfId="175"/>
    <cellStyle name="PrePop Units (2)" xfId="176"/>
    <cellStyle name="PSChar" xfId="177"/>
    <cellStyle name="PSDate" xfId="178"/>
    <cellStyle name="PSDec" xfId="179"/>
    <cellStyle name="PSHeading" xfId="180"/>
    <cellStyle name="PSInt" xfId="181"/>
    <cellStyle name="PSSpacer" xfId="182"/>
    <cellStyle name="RedLeftSmall8" xfId="183"/>
    <cellStyle name="ReportTitlePrompt" xfId="184"/>
    <cellStyle name="ReportTitleValue" xfId="185"/>
    <cellStyle name="Review_Date" xfId="186"/>
    <cellStyle name="Reviewer" xfId="187"/>
    <cellStyle name="Right" xfId="188"/>
    <cellStyle name="Rollover_Date" xfId="189"/>
    <cellStyle name="RowAcctAbovePrompt" xfId="190"/>
    <cellStyle name="RowAcctSOBAbovePrompt" xfId="191"/>
    <cellStyle name="RowAcctSOBValue" xfId="192"/>
    <cellStyle name="RowAcctValue" xfId="193"/>
    <cellStyle name="RowAttrAbovePrompt" xfId="194"/>
    <cellStyle name="RowAttrValue" xfId="195"/>
    <cellStyle name="RowColSetAbovePrompt" xfId="196"/>
    <cellStyle name="RowColSetLeftPrompt" xfId="197"/>
    <cellStyle name="RowColSetValue" xfId="198"/>
    <cellStyle name="RowLeftPrompt" xfId="199"/>
    <cellStyle name="s]_x000d__x000a_File Server=0x0004_x000d__x000a_NetModem/E=0x01CB_x000d__x000a_LanRover/E=0x01CC;0x079B_x000d__x000a_LanRover/T=0x01CD;0x079C_x000d__x000a_LanRov" xfId="200"/>
    <cellStyle name="s]_x000d__x000a_spooler=yes_x000d__x000a_load=nwpopup.exe,C:\MCAFEE\VIRUSCAN\VSHWIN.EXE P:\ACEWIN\PCALCPRO\pcalcpro.exe_x000d__x000a_rem run=c:\win\calenda" xfId="201"/>
    <cellStyle name="SampleUsingFormatMask" xfId="202"/>
    <cellStyle name="SampleWithNoFormatMask" xfId="203"/>
    <cellStyle name="SingleTopDoubleBott" xfId="204"/>
    <cellStyle name="Style 1" xfId="205"/>
    <cellStyle name="Text" xfId="206"/>
    <cellStyle name="Text 2" xfId="207"/>
    <cellStyle name="Text Indent A" xfId="208"/>
    <cellStyle name="Text Indent B" xfId="209"/>
    <cellStyle name="Text Indent C" xfId="210"/>
    <cellStyle name="Tickmark" xfId="211"/>
    <cellStyle name="Times New Roman" xfId="212"/>
    <cellStyle name="TimStyle" xfId="213"/>
    <cellStyle name="Total 2" xfId="214"/>
    <cellStyle name="Underline" xfId="215"/>
    <cellStyle name="UnderlineDouble" xfId="216"/>
    <cellStyle name="Unprot" xfId="217"/>
    <cellStyle name="Unprot$" xfId="218"/>
    <cellStyle name="Unprot$ 2" xfId="219"/>
    <cellStyle name="Unprotect" xfId="220"/>
    <cellStyle name="UploadThisRowValue" xfId="221"/>
    <cellStyle name="Validation" xfId="222"/>
    <cellStyle name="Währung [0]_RESULTS" xfId="223"/>
    <cellStyle name="Währung_RESULTS" xfId="224"/>
    <cellStyle name="Workpaper_Title" xfId="225"/>
    <cellStyle name="WP_Name_11" xfId="226"/>
    <cellStyle name="wrapped" xfId="227"/>
    <cellStyle name="표준_BINV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Relationship Id="rId10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pitgcfs06/mercury/WINNT/Profiles/krishi/LOCALS~1/Temp/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ittanyd/Documents/5%25%20Test/Mightyducks/Finance/Corp%20Finance/Stock/FY01/FY97/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macaraeg/Google%20Drive/00%20-%20Hard%20Drive/CFO%20Slide/Content%20REC/2015-Q3/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barclay/Downloads/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ighthawk/orglic1/Mickr/Reporting/WWDashboard/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ittanyd/Documents/5%25%20Test/J:/Wrldwide/MSFin/Flash/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>
        <row r="5">
          <cell r="F5" t="str">
            <v>Actuals - Penultimate-1 Fiscal Year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W Scoreboard pg 1"/>
      <sheetName val="WW Scoreboard pg 2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4"/>
  <sheetViews>
    <sheetView view="pageBreakPreview" topLeftCell="A12" zoomScale="190" zoomScaleNormal="190" zoomScaleSheetLayoutView="100" zoomScalePageLayoutView="190" workbookViewId="0">
      <selection activeCell="F30" sqref="F30"/>
    </sheetView>
  </sheetViews>
  <sheetFormatPr baseColWidth="10" defaultColWidth="9.1640625" defaultRowHeight="14" x14ac:dyDescent="0.2"/>
  <cols>
    <col min="1" max="1" width="4.6640625" style="1" customWidth="1"/>
    <col min="2" max="5" width="1.5" style="1" customWidth="1"/>
    <col min="6" max="6" width="30" style="1" customWidth="1"/>
    <col min="7" max="8" width="12" style="1" customWidth="1"/>
    <col min="9" max="9" width="10.83203125" style="1" bestFit="1" customWidth="1"/>
    <col min="10" max="10" width="10.83203125" style="1" customWidth="1"/>
    <col min="11" max="14" width="12" style="1" customWidth="1"/>
    <col min="15" max="15" width="10.33203125" style="1" customWidth="1"/>
    <col min="16" max="16384" width="9.1640625" style="1"/>
  </cols>
  <sheetData>
    <row r="1" spans="1:22" ht="16" x14ac:dyDescent="0.2">
      <c r="A1" s="35" t="s">
        <v>34</v>
      </c>
      <c r="B1" s="35"/>
      <c r="C1" s="34"/>
      <c r="D1" s="34"/>
      <c r="E1" s="34"/>
      <c r="F1" s="34"/>
    </row>
    <row r="2" spans="1:22" ht="16" x14ac:dyDescent="0.2">
      <c r="A2" s="35" t="s">
        <v>33</v>
      </c>
      <c r="B2" s="35"/>
      <c r="C2" s="34"/>
      <c r="D2" s="34"/>
      <c r="E2" s="34"/>
      <c r="F2" s="34"/>
    </row>
    <row r="3" spans="1:22" x14ac:dyDescent="0.2">
      <c r="A3" s="31" t="s">
        <v>32</v>
      </c>
      <c r="B3" s="31"/>
      <c r="C3" s="34"/>
      <c r="D3" s="34"/>
      <c r="E3" s="34"/>
      <c r="F3" s="34"/>
    </row>
    <row r="4" spans="1:22" x14ac:dyDescent="0.2">
      <c r="A4" s="31" t="s">
        <v>31</v>
      </c>
      <c r="B4" s="31"/>
      <c r="C4" s="30"/>
      <c r="D4" s="30"/>
      <c r="E4" s="30"/>
      <c r="F4" s="30"/>
    </row>
    <row r="5" spans="1:22" x14ac:dyDescent="0.2">
      <c r="A5" s="31"/>
      <c r="B5" s="31"/>
      <c r="C5" s="30"/>
      <c r="D5" s="30"/>
      <c r="E5" s="30"/>
      <c r="F5" s="30"/>
    </row>
    <row r="6" spans="1:22" x14ac:dyDescent="0.2">
      <c r="A6" s="31"/>
      <c r="B6" s="30"/>
      <c r="C6" s="30"/>
      <c r="D6" s="30"/>
      <c r="E6" s="30"/>
      <c r="F6" s="30"/>
      <c r="G6" s="33" t="s">
        <v>30</v>
      </c>
      <c r="H6" s="33" t="s">
        <v>29</v>
      </c>
      <c r="I6" s="41" t="s">
        <v>28</v>
      </c>
      <c r="J6" s="32" t="s">
        <v>27</v>
      </c>
      <c r="K6" s="33" t="s">
        <v>30</v>
      </c>
      <c r="L6" s="33" t="s">
        <v>29</v>
      </c>
      <c r="M6" s="33" t="s">
        <v>101</v>
      </c>
      <c r="N6" s="32" t="s">
        <v>27</v>
      </c>
      <c r="O6" s="33" t="s">
        <v>30</v>
      </c>
    </row>
    <row r="7" spans="1:22" x14ac:dyDescent="0.2">
      <c r="A7" s="31"/>
      <c r="B7" s="30"/>
      <c r="C7" s="30"/>
      <c r="D7" s="30"/>
      <c r="E7" s="30"/>
      <c r="F7" s="30"/>
      <c r="G7" s="29">
        <v>2016</v>
      </c>
      <c r="H7" s="29">
        <v>2016</v>
      </c>
      <c r="I7" s="29">
        <v>2016</v>
      </c>
      <c r="J7" s="28">
        <v>2016</v>
      </c>
      <c r="K7" s="121">
        <v>2017</v>
      </c>
      <c r="L7" s="121">
        <v>2017</v>
      </c>
      <c r="M7" s="121">
        <v>2017</v>
      </c>
      <c r="N7" s="28">
        <v>2017</v>
      </c>
      <c r="O7" s="121">
        <v>2018</v>
      </c>
    </row>
    <row r="8" spans="1:22" x14ac:dyDescent="0.2">
      <c r="A8" s="5" t="s">
        <v>26</v>
      </c>
      <c r="B8" s="5"/>
      <c r="C8" s="3"/>
      <c r="D8" s="3"/>
      <c r="E8" s="3"/>
      <c r="F8" s="3"/>
      <c r="G8" s="2"/>
      <c r="H8" s="2"/>
      <c r="J8" s="27"/>
      <c r="K8" s="2"/>
      <c r="L8" s="2"/>
      <c r="M8" s="2"/>
      <c r="N8" s="27"/>
      <c r="O8" s="2"/>
    </row>
    <row r="9" spans="1:22" x14ac:dyDescent="0.2">
      <c r="A9" s="3" t="s">
        <v>25</v>
      </c>
      <c r="B9" s="3"/>
      <c r="C9" s="3"/>
      <c r="D9" s="3"/>
      <c r="E9" s="3"/>
      <c r="F9" s="3"/>
      <c r="G9" s="2"/>
      <c r="H9" s="2"/>
      <c r="J9" s="27"/>
      <c r="K9" s="2"/>
      <c r="L9" s="2"/>
      <c r="M9" s="2"/>
      <c r="N9" s="27"/>
      <c r="O9" s="2"/>
    </row>
    <row r="10" spans="1:22" x14ac:dyDescent="0.2">
      <c r="A10" s="3"/>
      <c r="B10" s="2"/>
      <c r="C10" s="3" t="s">
        <v>24</v>
      </c>
      <c r="D10" s="3"/>
      <c r="E10" s="3"/>
      <c r="F10" s="3"/>
      <c r="G10" s="36">
        <v>1605244</v>
      </c>
      <c r="H10" s="36">
        <v>1390925</v>
      </c>
      <c r="I10" s="36">
        <v>969158</v>
      </c>
      <c r="J10" s="23">
        <v>1467576</v>
      </c>
      <c r="K10" s="36">
        <v>1077824</v>
      </c>
      <c r="L10" s="36">
        <v>1918777</v>
      </c>
      <c r="M10" s="36">
        <v>1746469</v>
      </c>
      <c r="N10" s="23">
        <v>2822795</v>
      </c>
      <c r="O10" s="36">
        <v>2593666</v>
      </c>
    </row>
    <row r="11" spans="1:22" x14ac:dyDescent="0.2">
      <c r="A11" s="3"/>
      <c r="B11" s="2"/>
      <c r="C11" s="3" t="s">
        <v>23</v>
      </c>
      <c r="D11" s="3"/>
      <c r="E11" s="3"/>
      <c r="F11" s="3"/>
      <c r="G11" s="18">
        <v>467227</v>
      </c>
      <c r="H11" s="18">
        <v>443303</v>
      </c>
      <c r="I11" s="18">
        <v>374098</v>
      </c>
      <c r="J11" s="17">
        <v>266206</v>
      </c>
      <c r="K11" s="122">
        <v>263405</v>
      </c>
      <c r="L11" s="122">
        <v>246125</v>
      </c>
      <c r="M11" s="122">
        <v>0</v>
      </c>
      <c r="N11" s="17">
        <v>0</v>
      </c>
      <c r="O11" s="122">
        <v>0</v>
      </c>
    </row>
    <row r="12" spans="1:22" x14ac:dyDescent="0.2">
      <c r="A12" s="3"/>
      <c r="B12" s="2"/>
      <c r="C12" s="3" t="s">
        <v>22</v>
      </c>
      <c r="D12" s="3"/>
      <c r="E12" s="3"/>
      <c r="F12" s="3"/>
      <c r="G12" s="18">
        <v>3258641</v>
      </c>
      <c r="H12" s="18">
        <v>3349262</v>
      </c>
      <c r="I12" s="18">
        <v>3632399</v>
      </c>
      <c r="J12" s="17">
        <v>3726307</v>
      </c>
      <c r="K12" s="122">
        <v>4026615</v>
      </c>
      <c r="L12" s="122">
        <v>4149111</v>
      </c>
      <c r="M12" s="122">
        <v>4223387</v>
      </c>
      <c r="N12" s="17">
        <v>4310934</v>
      </c>
      <c r="O12" s="122">
        <v>4626522</v>
      </c>
    </row>
    <row r="13" spans="1:22" x14ac:dyDescent="0.2">
      <c r="A13" s="3"/>
      <c r="B13" s="2"/>
      <c r="C13" s="3" t="s">
        <v>21</v>
      </c>
      <c r="D13" s="3"/>
      <c r="E13" s="3"/>
      <c r="F13" s="3"/>
      <c r="G13" s="20">
        <v>212724</v>
      </c>
      <c r="H13" s="20">
        <v>203428</v>
      </c>
      <c r="I13" s="20">
        <v>218238</v>
      </c>
      <c r="J13" s="19">
        <v>260202</v>
      </c>
      <c r="K13" s="123">
        <v>292486</v>
      </c>
      <c r="L13" s="123">
        <v>386772</v>
      </c>
      <c r="M13" s="123">
        <v>415492</v>
      </c>
      <c r="N13" s="19">
        <v>536245</v>
      </c>
      <c r="O13" s="123">
        <v>597388</v>
      </c>
    </row>
    <row r="14" spans="1:22" x14ac:dyDescent="0.2">
      <c r="A14" s="3"/>
      <c r="B14" s="3"/>
      <c r="C14" s="3"/>
      <c r="D14" s="3"/>
      <c r="E14" s="3"/>
      <c r="F14" s="3" t="s">
        <v>20</v>
      </c>
      <c r="G14" s="18">
        <f t="shared" ref="G14:M14" si="0">SUM(G10:G13)</f>
        <v>5543836</v>
      </c>
      <c r="H14" s="18">
        <f t="shared" si="0"/>
        <v>5386918</v>
      </c>
      <c r="I14" s="18">
        <f t="shared" si="0"/>
        <v>5193893</v>
      </c>
      <c r="J14" s="17">
        <f t="shared" si="0"/>
        <v>5720291</v>
      </c>
      <c r="K14" s="18">
        <f t="shared" si="0"/>
        <v>5660330</v>
      </c>
      <c r="L14" s="18">
        <f t="shared" si="0"/>
        <v>6700785</v>
      </c>
      <c r="M14" s="18">
        <f t="shared" si="0"/>
        <v>6385348</v>
      </c>
      <c r="N14" s="17">
        <f t="shared" ref="N14:O14" si="1">SUM(N10:N13)</f>
        <v>7669974</v>
      </c>
      <c r="O14" s="18">
        <f t="shared" si="1"/>
        <v>7817576</v>
      </c>
      <c r="P14" s="9"/>
      <c r="Q14" s="9"/>
      <c r="R14" s="9"/>
      <c r="S14" s="9"/>
      <c r="T14" s="9"/>
      <c r="U14" s="9"/>
      <c r="V14" s="9"/>
    </row>
    <row r="15" spans="1:22" x14ac:dyDescent="0.2">
      <c r="A15" s="22" t="s">
        <v>19</v>
      </c>
      <c r="B15" s="3"/>
      <c r="C15" s="3"/>
      <c r="D15" s="3"/>
      <c r="E15" s="3"/>
      <c r="F15" s="3"/>
      <c r="G15" s="18">
        <v>5260160</v>
      </c>
      <c r="H15" s="18">
        <v>5742938</v>
      </c>
      <c r="I15" s="18">
        <v>6677674</v>
      </c>
      <c r="J15" s="17">
        <v>7274501</v>
      </c>
      <c r="K15" s="18">
        <v>8029112</v>
      </c>
      <c r="L15" s="18">
        <v>9078474</v>
      </c>
      <c r="M15" s="18">
        <v>9739704</v>
      </c>
      <c r="N15" s="17">
        <v>10371055</v>
      </c>
      <c r="O15" s="18">
        <v>11314803</v>
      </c>
    </row>
    <row r="16" spans="1:22" x14ac:dyDescent="0.2">
      <c r="A16" s="3" t="s">
        <v>18</v>
      </c>
      <c r="B16" s="3"/>
      <c r="C16" s="3"/>
      <c r="D16" s="3"/>
      <c r="E16" s="3"/>
      <c r="F16" s="3"/>
      <c r="G16" s="18">
        <v>166254</v>
      </c>
      <c r="H16" s="18">
        <v>162864</v>
      </c>
      <c r="I16" s="18">
        <v>191876</v>
      </c>
      <c r="J16" s="17">
        <v>250395</v>
      </c>
      <c r="K16" s="18">
        <v>275083</v>
      </c>
      <c r="L16" s="18">
        <v>309831</v>
      </c>
      <c r="M16" s="18">
        <v>322421</v>
      </c>
      <c r="N16" s="17">
        <v>319404</v>
      </c>
      <c r="O16" s="18">
        <v>341932</v>
      </c>
    </row>
    <row r="17" spans="1:22" x14ac:dyDescent="0.2">
      <c r="A17" s="3" t="s">
        <v>17</v>
      </c>
      <c r="B17" s="3"/>
      <c r="C17" s="3"/>
      <c r="D17" s="3"/>
      <c r="E17" s="3"/>
      <c r="F17" s="3"/>
      <c r="G17" s="18">
        <v>292024</v>
      </c>
      <c r="H17" s="18">
        <v>300787</v>
      </c>
      <c r="I17" s="18">
        <v>283895</v>
      </c>
      <c r="J17" s="17">
        <v>341423</v>
      </c>
      <c r="K17" s="18">
        <v>394571</v>
      </c>
      <c r="L17" s="18">
        <v>428133</v>
      </c>
      <c r="M17" s="18">
        <v>504067</v>
      </c>
      <c r="N17" s="17">
        <v>652309</v>
      </c>
      <c r="O17" s="18">
        <v>678486</v>
      </c>
    </row>
    <row r="18" spans="1:22" s="12" customFormat="1" ht="15" thickBot="1" x14ac:dyDescent="0.25">
      <c r="A18" s="5"/>
      <c r="B18" s="5"/>
      <c r="C18" s="5"/>
      <c r="D18" s="5"/>
      <c r="E18" s="5"/>
      <c r="F18" s="5" t="s">
        <v>16</v>
      </c>
      <c r="G18" s="15">
        <f>SUM(G14:G17)</f>
        <v>11262274</v>
      </c>
      <c r="H18" s="15">
        <f>SUM(H14:H17)</f>
        <v>11593507</v>
      </c>
      <c r="I18" s="15">
        <f>SUM(I14:I17)</f>
        <v>12347338</v>
      </c>
      <c r="J18" s="14">
        <f t="shared" ref="J18" si="2">SUM(J14:J17)</f>
        <v>13586610</v>
      </c>
      <c r="K18" s="15">
        <f>SUM(K14:K17)</f>
        <v>14359096</v>
      </c>
      <c r="L18" s="15">
        <f>SUM(L14:L17)</f>
        <v>16517223</v>
      </c>
      <c r="M18" s="15">
        <f>SUM(M14:M17)</f>
        <v>16951540</v>
      </c>
      <c r="N18" s="14">
        <f t="shared" ref="N18" si="3">SUM(N14:N17)</f>
        <v>19012742</v>
      </c>
      <c r="O18" s="15">
        <f>SUM(O14:O17)</f>
        <v>20152797</v>
      </c>
      <c r="P18" s="13"/>
      <c r="Q18" s="13"/>
      <c r="R18" s="13"/>
      <c r="S18" s="13"/>
      <c r="T18" s="13"/>
      <c r="U18" s="13"/>
      <c r="V18" s="13"/>
    </row>
    <row r="19" spans="1:22" x14ac:dyDescent="0.2">
      <c r="A19" s="5" t="s">
        <v>15</v>
      </c>
      <c r="B19" s="5"/>
      <c r="C19" s="3"/>
      <c r="D19" s="3"/>
      <c r="E19" s="3"/>
      <c r="F19" s="3"/>
      <c r="G19" s="11"/>
      <c r="H19" s="11"/>
      <c r="I19" s="11"/>
      <c r="J19" s="24"/>
      <c r="K19" s="11"/>
      <c r="L19" s="11"/>
      <c r="M19" s="11"/>
      <c r="N19" s="24"/>
      <c r="O19" s="11"/>
    </row>
    <row r="20" spans="1:22" x14ac:dyDescent="0.2">
      <c r="A20" s="3" t="s">
        <v>14</v>
      </c>
      <c r="B20" s="3"/>
      <c r="C20" s="3"/>
      <c r="D20" s="3"/>
      <c r="E20" s="3"/>
      <c r="F20" s="3"/>
      <c r="G20" s="18"/>
      <c r="H20" s="18"/>
      <c r="I20" s="18"/>
      <c r="J20" s="17"/>
      <c r="K20" s="18"/>
      <c r="L20" s="18"/>
      <c r="M20" s="18"/>
      <c r="N20" s="17"/>
      <c r="O20" s="18"/>
    </row>
    <row r="21" spans="1:22" x14ac:dyDescent="0.2">
      <c r="A21" s="3"/>
      <c r="B21" s="3"/>
      <c r="C21" s="3" t="s">
        <v>13</v>
      </c>
      <c r="D21" s="3"/>
      <c r="E21" s="3"/>
      <c r="F21" s="3"/>
      <c r="G21" s="11">
        <v>3145861</v>
      </c>
      <c r="H21" s="11">
        <v>3242330</v>
      </c>
      <c r="I21" s="11">
        <v>3497214</v>
      </c>
      <c r="J21" s="23">
        <v>3632711</v>
      </c>
      <c r="K21" s="11">
        <v>3861447</v>
      </c>
      <c r="L21" s="11">
        <v>4095374</v>
      </c>
      <c r="M21" s="11">
        <v>4142086</v>
      </c>
      <c r="N21" s="23">
        <v>4173041</v>
      </c>
      <c r="O21" s="11">
        <v>4466081</v>
      </c>
    </row>
    <row r="22" spans="1:22" x14ac:dyDescent="0.2">
      <c r="A22" s="3"/>
      <c r="B22" s="2"/>
      <c r="C22" s="3" t="s">
        <v>12</v>
      </c>
      <c r="D22" s="3"/>
      <c r="E22" s="3"/>
      <c r="F22" s="3"/>
      <c r="G22" s="18">
        <v>231914</v>
      </c>
      <c r="H22" s="18">
        <v>240458</v>
      </c>
      <c r="I22" s="18">
        <v>285753</v>
      </c>
      <c r="J22" s="17">
        <v>312842</v>
      </c>
      <c r="K22" s="18">
        <v>294831</v>
      </c>
      <c r="L22" s="18">
        <v>273398</v>
      </c>
      <c r="M22" s="18">
        <v>301443</v>
      </c>
      <c r="N22" s="17">
        <v>359555</v>
      </c>
      <c r="O22" s="18">
        <v>436183</v>
      </c>
    </row>
    <row r="23" spans="1:22" x14ac:dyDescent="0.2">
      <c r="A23" s="3"/>
      <c r="B23" s="2"/>
      <c r="C23" s="3" t="s">
        <v>11</v>
      </c>
      <c r="D23" s="3"/>
      <c r="E23" s="3"/>
      <c r="F23" s="3"/>
      <c r="G23" s="18">
        <v>181634</v>
      </c>
      <c r="H23" s="18">
        <v>172073</v>
      </c>
      <c r="I23" s="18">
        <v>201232</v>
      </c>
      <c r="J23" s="17">
        <v>197632</v>
      </c>
      <c r="K23" s="18">
        <v>296258</v>
      </c>
      <c r="L23" s="18">
        <v>248871</v>
      </c>
      <c r="M23" s="18">
        <v>331723</v>
      </c>
      <c r="N23" s="17">
        <v>315094</v>
      </c>
      <c r="O23" s="18">
        <v>429431</v>
      </c>
    </row>
    <row r="24" spans="1:22" x14ac:dyDescent="0.2">
      <c r="A24" s="3"/>
      <c r="B24" s="2"/>
      <c r="C24" s="3" t="s">
        <v>10</v>
      </c>
      <c r="D24" s="3"/>
      <c r="E24" s="3"/>
      <c r="F24" s="3"/>
      <c r="G24" s="20">
        <v>374223</v>
      </c>
      <c r="H24" s="20">
        <v>396976</v>
      </c>
      <c r="I24" s="20">
        <v>427206</v>
      </c>
      <c r="J24" s="19">
        <v>443472</v>
      </c>
      <c r="K24" s="20">
        <v>458693</v>
      </c>
      <c r="L24" s="20">
        <v>505302</v>
      </c>
      <c r="M24" s="20">
        <v>535425</v>
      </c>
      <c r="N24" s="19">
        <v>618622</v>
      </c>
      <c r="O24" s="20">
        <v>673892</v>
      </c>
    </row>
    <row r="25" spans="1:22" x14ac:dyDescent="0.2">
      <c r="A25" s="3"/>
      <c r="B25" s="3"/>
      <c r="C25" s="3"/>
      <c r="D25" s="3"/>
      <c r="E25" s="3"/>
      <c r="F25" s="3" t="s">
        <v>9</v>
      </c>
      <c r="G25" s="18">
        <f>SUM(G21:G24)</f>
        <v>3933632</v>
      </c>
      <c r="H25" s="18">
        <f>SUM(H21:H24)</f>
        <v>4051837</v>
      </c>
      <c r="I25" s="18">
        <f>SUM(I21:I24)</f>
        <v>4411405</v>
      </c>
      <c r="J25" s="17">
        <f t="shared" ref="J25" si="4">SUM(J21:J24)</f>
        <v>4586657</v>
      </c>
      <c r="K25" s="18">
        <f>SUM(K21:K24)</f>
        <v>4911229</v>
      </c>
      <c r="L25" s="18">
        <f>SUM(L21:L24)</f>
        <v>5122945</v>
      </c>
      <c r="M25" s="18">
        <f>SUM(M21:M24)</f>
        <v>5310677</v>
      </c>
      <c r="N25" s="17">
        <f t="shared" ref="N25" si="5">SUM(N21:N24)</f>
        <v>5466312</v>
      </c>
      <c r="O25" s="18">
        <f>SUM(O21:O24)</f>
        <v>6005587</v>
      </c>
      <c r="P25" s="16"/>
      <c r="Q25" s="16"/>
      <c r="R25" s="16"/>
      <c r="S25" s="16"/>
      <c r="T25" s="16"/>
      <c r="U25" s="16"/>
      <c r="V25" s="16"/>
    </row>
    <row r="26" spans="1:22" x14ac:dyDescent="0.2">
      <c r="A26" s="22" t="s">
        <v>8</v>
      </c>
      <c r="B26" s="3"/>
      <c r="C26" s="3"/>
      <c r="D26" s="3"/>
      <c r="E26" s="3"/>
      <c r="F26" s="3"/>
      <c r="G26" s="18">
        <v>2586098</v>
      </c>
      <c r="H26" s="18">
        <v>2698520</v>
      </c>
      <c r="I26" s="18">
        <v>2975189</v>
      </c>
      <c r="J26" s="17">
        <v>2894654</v>
      </c>
      <c r="K26" s="18">
        <v>3035430</v>
      </c>
      <c r="L26" s="18">
        <v>3356090</v>
      </c>
      <c r="M26" s="18">
        <v>3296504</v>
      </c>
      <c r="N26" s="17">
        <v>3329796</v>
      </c>
      <c r="O26" s="18">
        <v>3444476</v>
      </c>
    </row>
    <row r="27" spans="1:22" x14ac:dyDescent="0.2">
      <c r="A27" s="3" t="s">
        <v>7</v>
      </c>
      <c r="B27" s="3"/>
      <c r="C27" s="3"/>
      <c r="D27" s="3"/>
      <c r="E27" s="3"/>
      <c r="F27" s="3"/>
      <c r="G27" s="18">
        <v>2372218</v>
      </c>
      <c r="H27" s="18">
        <v>2373085</v>
      </c>
      <c r="I27" s="18">
        <v>2373966</v>
      </c>
      <c r="J27" s="17">
        <v>3364311</v>
      </c>
      <c r="K27" s="18">
        <v>3365431</v>
      </c>
      <c r="L27" s="18">
        <v>4836502</v>
      </c>
      <c r="M27" s="18">
        <v>4888783</v>
      </c>
      <c r="N27" s="17">
        <v>6499432</v>
      </c>
      <c r="O27" s="18">
        <v>6542373</v>
      </c>
    </row>
    <row r="28" spans="1:22" x14ac:dyDescent="0.2">
      <c r="A28" s="3" t="s">
        <v>6</v>
      </c>
      <c r="B28" s="3"/>
      <c r="C28" s="3"/>
      <c r="D28" s="3"/>
      <c r="E28" s="3"/>
      <c r="F28" s="3"/>
      <c r="G28" s="20">
        <v>53093</v>
      </c>
      <c r="H28" s="20">
        <v>54231</v>
      </c>
      <c r="I28" s="20">
        <v>57812</v>
      </c>
      <c r="J28" s="19">
        <v>61188</v>
      </c>
      <c r="K28" s="20">
        <v>73323</v>
      </c>
      <c r="L28" s="20">
        <v>89186</v>
      </c>
      <c r="M28" s="20">
        <v>128215</v>
      </c>
      <c r="N28" s="19">
        <v>135246</v>
      </c>
      <c r="O28" s="20">
        <v>139631</v>
      </c>
    </row>
    <row r="29" spans="1:22" x14ac:dyDescent="0.2">
      <c r="A29" s="3"/>
      <c r="B29" s="3"/>
      <c r="C29" s="3"/>
      <c r="D29" s="3"/>
      <c r="E29" s="3"/>
      <c r="F29" s="3" t="s">
        <v>5</v>
      </c>
      <c r="G29" s="18">
        <f t="shared" ref="G29:H29" si="6">SUM(G25:G28)</f>
        <v>8945041</v>
      </c>
      <c r="H29" s="18">
        <f t="shared" si="6"/>
        <v>9177673</v>
      </c>
      <c r="I29" s="18">
        <f>SUM(I25:I28)</f>
        <v>9818372</v>
      </c>
      <c r="J29" s="17">
        <f t="shared" ref="J29:M29" si="7">SUM(J25:J28)</f>
        <v>10906810</v>
      </c>
      <c r="K29" s="18">
        <f t="shared" si="7"/>
        <v>11385413</v>
      </c>
      <c r="L29" s="18">
        <f t="shared" si="7"/>
        <v>13404723</v>
      </c>
      <c r="M29" s="18">
        <f t="shared" si="7"/>
        <v>13624179</v>
      </c>
      <c r="N29" s="17">
        <f t="shared" ref="N29:O29" si="8">SUM(N25:N28)</f>
        <v>15430786</v>
      </c>
      <c r="O29" s="18">
        <f t="shared" si="8"/>
        <v>16132067</v>
      </c>
      <c r="P29" s="16"/>
      <c r="Q29" s="16"/>
      <c r="R29" s="16"/>
      <c r="S29" s="16"/>
      <c r="T29" s="16"/>
      <c r="U29" s="16"/>
      <c r="V29" s="16"/>
    </row>
    <row r="30" spans="1:22" x14ac:dyDescent="0.2">
      <c r="A30" s="3" t="s">
        <v>4</v>
      </c>
      <c r="B30" s="3"/>
      <c r="C30" s="3"/>
      <c r="D30" s="3"/>
      <c r="E30" s="3"/>
      <c r="F30" s="3"/>
      <c r="G30" s="18"/>
      <c r="H30" s="18"/>
      <c r="I30" s="18"/>
      <c r="J30" s="17"/>
      <c r="K30" s="18"/>
      <c r="L30" s="18"/>
      <c r="M30" s="18"/>
      <c r="N30" s="17"/>
      <c r="O30" s="18"/>
    </row>
    <row r="31" spans="1:22" ht="12.75" customHeight="1" x14ac:dyDescent="0.2">
      <c r="A31" s="3"/>
      <c r="B31" s="3" t="s">
        <v>3</v>
      </c>
      <c r="C31" s="21"/>
      <c r="D31" s="21"/>
      <c r="E31" s="21"/>
      <c r="F31" s="21"/>
      <c r="G31" s="18">
        <v>1382051</v>
      </c>
      <c r="H31" s="18">
        <v>1443707</v>
      </c>
      <c r="I31" s="18">
        <v>1503641</v>
      </c>
      <c r="J31" s="17">
        <v>1599762</v>
      </c>
      <c r="K31" s="18">
        <v>1669132</v>
      </c>
      <c r="L31" s="18">
        <v>1727858</v>
      </c>
      <c r="M31" s="18">
        <v>1807123</v>
      </c>
      <c r="N31" s="17">
        <v>1871396</v>
      </c>
      <c r="O31" s="18">
        <v>1995225</v>
      </c>
    </row>
    <row r="32" spans="1:22" x14ac:dyDescent="0.2">
      <c r="A32" s="3"/>
      <c r="B32" s="3" t="s">
        <v>109</v>
      </c>
      <c r="C32" s="3"/>
      <c r="D32" s="3"/>
      <c r="E32" s="3"/>
      <c r="F32" s="3"/>
      <c r="G32" s="18">
        <v>-34401</v>
      </c>
      <c r="H32" s="18">
        <v>-38211</v>
      </c>
      <c r="I32" s="18">
        <v>-36530</v>
      </c>
      <c r="J32" s="17">
        <v>-48565</v>
      </c>
      <c r="K32" s="18">
        <v>-45859</v>
      </c>
      <c r="L32" s="18">
        <v>-31368</v>
      </c>
      <c r="M32" s="18">
        <v>-25362</v>
      </c>
      <c r="N32" s="17">
        <v>-20557</v>
      </c>
      <c r="O32" s="18">
        <v>4264</v>
      </c>
    </row>
    <row r="33" spans="1:22" x14ac:dyDescent="0.2">
      <c r="A33" s="3"/>
      <c r="B33" s="3" t="s">
        <v>2</v>
      </c>
      <c r="C33" s="3"/>
      <c r="D33" s="3"/>
      <c r="E33" s="3"/>
      <c r="F33" s="3"/>
      <c r="G33" s="20">
        <v>969583</v>
      </c>
      <c r="H33" s="20">
        <v>1010338</v>
      </c>
      <c r="I33" s="20">
        <v>1061855</v>
      </c>
      <c r="J33" s="19">
        <v>1128603</v>
      </c>
      <c r="K33" s="20">
        <v>1350410</v>
      </c>
      <c r="L33" s="20">
        <v>1416010</v>
      </c>
      <c r="M33" s="20">
        <v>1545600</v>
      </c>
      <c r="N33" s="19">
        <v>1731117</v>
      </c>
      <c r="O33" s="20">
        <v>2021241</v>
      </c>
    </row>
    <row r="34" spans="1:22" ht="13.5" customHeight="1" x14ac:dyDescent="0.2">
      <c r="A34" s="3"/>
      <c r="B34" s="3"/>
      <c r="C34" s="3"/>
      <c r="D34" s="3"/>
      <c r="E34" s="3"/>
      <c r="F34" s="3" t="s">
        <v>1</v>
      </c>
      <c r="G34" s="18">
        <f>SUM(G31:G33)</f>
        <v>2317233</v>
      </c>
      <c r="H34" s="18">
        <f>SUM(H31:H33)</f>
        <v>2415834</v>
      </c>
      <c r="I34" s="18">
        <f>SUM(I31:I33)</f>
        <v>2528966</v>
      </c>
      <c r="J34" s="17">
        <f t="shared" ref="J34" si="9">SUM(J31:J33)</f>
        <v>2679800</v>
      </c>
      <c r="K34" s="18">
        <f>SUM(K31:K33)</f>
        <v>2973683</v>
      </c>
      <c r="L34" s="18">
        <f>SUM(L31:L33)</f>
        <v>3112500</v>
      </c>
      <c r="M34" s="18">
        <f>SUM(M31:M33)</f>
        <v>3327361</v>
      </c>
      <c r="N34" s="17">
        <f t="shared" ref="N34" si="10">SUM(N31:N33)</f>
        <v>3581956</v>
      </c>
      <c r="O34" s="18">
        <f>SUM(O31:O33)</f>
        <v>4020730</v>
      </c>
      <c r="P34" s="16"/>
      <c r="Q34" s="16"/>
      <c r="R34" s="16"/>
      <c r="S34" s="16"/>
      <c r="T34" s="16"/>
      <c r="U34" s="16"/>
      <c r="V34" s="16"/>
    </row>
    <row r="35" spans="1:22" s="12" customFormat="1" ht="15" thickBot="1" x14ac:dyDescent="0.25">
      <c r="A35" s="5"/>
      <c r="B35" s="5"/>
      <c r="C35" s="5"/>
      <c r="D35" s="5"/>
      <c r="E35" s="5"/>
      <c r="F35" s="5" t="s">
        <v>0</v>
      </c>
      <c r="G35" s="15">
        <f>G29+G34</f>
        <v>11262274</v>
      </c>
      <c r="H35" s="15">
        <f>H29+H34</f>
        <v>11593507</v>
      </c>
      <c r="I35" s="15">
        <f>I29+I34</f>
        <v>12347338</v>
      </c>
      <c r="J35" s="14">
        <f t="shared" ref="J35" si="11">J29+J34</f>
        <v>13586610</v>
      </c>
      <c r="K35" s="15">
        <f>K29+K34</f>
        <v>14359096</v>
      </c>
      <c r="L35" s="15">
        <f>L29+L34</f>
        <v>16517223</v>
      </c>
      <c r="M35" s="15">
        <f>M29+M34</f>
        <v>16951540</v>
      </c>
      <c r="N35" s="14">
        <f t="shared" ref="N35" si="12">N29+N34</f>
        <v>19012742</v>
      </c>
      <c r="O35" s="15">
        <f>O29+O34</f>
        <v>20152797</v>
      </c>
      <c r="P35" s="13"/>
      <c r="Q35" s="13"/>
      <c r="R35" s="13"/>
      <c r="S35" s="13"/>
      <c r="T35" s="13"/>
      <c r="U35" s="13"/>
      <c r="V35" s="13"/>
    </row>
    <row r="36" spans="1:22" s="12" customFormat="1" ht="17" x14ac:dyDescent="0.2">
      <c r="A36" s="5"/>
      <c r="B36" s="5"/>
      <c r="C36" s="5"/>
      <c r="D36" s="5"/>
      <c r="E36" s="5"/>
      <c r="F36" s="5"/>
      <c r="G36" s="13"/>
      <c r="H36" s="13"/>
      <c r="I36" s="120"/>
      <c r="J36" s="120"/>
      <c r="K36" s="10"/>
      <c r="L36" s="10"/>
      <c r="M36" s="10"/>
      <c r="N36" s="10"/>
      <c r="O36" s="13"/>
      <c r="P36" s="13"/>
      <c r="Q36" s="13"/>
      <c r="R36" s="13"/>
      <c r="S36" s="13"/>
      <c r="T36" s="13"/>
      <c r="U36" s="13"/>
      <c r="V36" s="13"/>
    </row>
    <row r="37" spans="1:22" ht="17" x14ac:dyDescent="0.2">
      <c r="A37" s="3"/>
      <c r="B37" s="3"/>
      <c r="C37" s="3"/>
      <c r="D37" s="3"/>
      <c r="E37" s="3"/>
      <c r="F37" s="3"/>
      <c r="G37" s="9"/>
      <c r="H37" s="9"/>
      <c r="I37" s="115"/>
      <c r="J37" s="115"/>
      <c r="K37" s="10"/>
      <c r="L37" s="10"/>
      <c r="M37" s="10"/>
      <c r="N37" s="10"/>
      <c r="O37" s="9"/>
      <c r="P37" s="9"/>
      <c r="Q37" s="9"/>
      <c r="R37" s="9"/>
      <c r="S37" s="9"/>
      <c r="T37" s="9"/>
      <c r="U37" s="9"/>
      <c r="V37" s="9"/>
    </row>
    <row r="38" spans="1:22" x14ac:dyDescent="0.2">
      <c r="A38" s="3"/>
      <c r="B38" s="3"/>
      <c r="C38" s="3"/>
      <c r="D38" s="3"/>
      <c r="E38" s="3"/>
      <c r="F38" s="4"/>
      <c r="I38" s="44"/>
      <c r="J38" s="44"/>
      <c r="K38" s="8"/>
      <c r="L38" s="8"/>
      <c r="M38" s="8"/>
      <c r="N38" s="8"/>
    </row>
    <row r="39" spans="1:22" x14ac:dyDescent="0.2">
      <c r="A39" s="3"/>
      <c r="B39" s="3"/>
      <c r="C39" s="3"/>
      <c r="D39" s="3"/>
      <c r="E39" s="3"/>
      <c r="F39" s="7"/>
      <c r="I39" s="114"/>
      <c r="J39" s="114"/>
      <c r="K39" s="6"/>
      <c r="L39" s="6"/>
      <c r="M39" s="6"/>
      <c r="N39" s="6"/>
    </row>
    <row r="40" spans="1:22" x14ac:dyDescent="0.2">
      <c r="A40" s="3"/>
      <c r="B40" s="3"/>
      <c r="C40" s="3"/>
      <c r="D40" s="3"/>
      <c r="E40" s="3"/>
      <c r="F40" s="4"/>
      <c r="I40" s="114"/>
      <c r="J40" s="114"/>
      <c r="K40" s="6"/>
      <c r="L40" s="6"/>
      <c r="M40" s="6"/>
      <c r="N40" s="6"/>
    </row>
    <row r="41" spans="1:22" x14ac:dyDescent="0.2">
      <c r="A41" s="3"/>
      <c r="B41" s="3"/>
      <c r="C41" s="3"/>
      <c r="D41" s="3"/>
      <c r="E41" s="3"/>
      <c r="F41" s="4"/>
      <c r="I41" s="114"/>
      <c r="J41" s="114"/>
    </row>
    <row r="42" spans="1:22" x14ac:dyDescent="0.2">
      <c r="A42" s="3"/>
      <c r="B42" s="3"/>
      <c r="C42" s="3"/>
      <c r="D42" s="3"/>
      <c r="E42" s="3"/>
      <c r="F42" s="4"/>
      <c r="I42" s="114"/>
      <c r="J42" s="114"/>
    </row>
    <row r="43" spans="1:22" ht="17" x14ac:dyDescent="0.2">
      <c r="A43" s="3"/>
      <c r="B43" s="3"/>
      <c r="C43" s="3"/>
      <c r="D43" s="3"/>
      <c r="E43" s="3"/>
      <c r="F43" s="4"/>
      <c r="I43" s="115"/>
      <c r="J43" s="115"/>
    </row>
    <row r="44" spans="1:22" x14ac:dyDescent="0.2">
      <c r="A44" s="5"/>
      <c r="B44" s="5"/>
      <c r="C44" s="3"/>
      <c r="D44" s="3"/>
      <c r="E44" s="3"/>
      <c r="F44" s="4"/>
      <c r="I44" s="114"/>
      <c r="J44" s="114"/>
    </row>
    <row r="45" spans="1:22" x14ac:dyDescent="0.2">
      <c r="A45" s="3"/>
      <c r="B45" s="3"/>
      <c r="C45" s="3"/>
      <c r="D45" s="3"/>
      <c r="E45" s="3"/>
      <c r="F45" s="4"/>
      <c r="I45" s="114"/>
      <c r="J45" s="114"/>
    </row>
    <row r="46" spans="1:22" ht="17" x14ac:dyDescent="0.2">
      <c r="A46" s="5"/>
      <c r="B46" s="5"/>
      <c r="C46" s="3"/>
      <c r="D46" s="3"/>
      <c r="E46" s="3"/>
      <c r="F46" s="4"/>
      <c r="I46" s="115"/>
      <c r="J46" s="115"/>
    </row>
    <row r="47" spans="1:22" ht="17" x14ac:dyDescent="0.2">
      <c r="A47" s="3"/>
      <c r="B47" s="3"/>
      <c r="C47" s="3"/>
      <c r="D47" s="3"/>
      <c r="E47" s="3"/>
      <c r="F47" s="4"/>
      <c r="I47" s="115"/>
      <c r="J47" s="115"/>
    </row>
    <row r="48" spans="1:22" x14ac:dyDescent="0.2">
      <c r="A48" s="3"/>
      <c r="B48" s="3"/>
      <c r="C48" s="3"/>
      <c r="D48" s="3"/>
      <c r="E48" s="3"/>
      <c r="F48" s="4"/>
      <c r="I48" s="114"/>
      <c r="J48" s="114"/>
    </row>
    <row r="49" spans="1:10" x14ac:dyDescent="0.2">
      <c r="A49" s="3"/>
      <c r="B49" s="5"/>
      <c r="C49" s="3"/>
      <c r="D49" s="3"/>
      <c r="E49" s="3"/>
      <c r="F49" s="4"/>
      <c r="I49" s="114"/>
      <c r="J49" s="114"/>
    </row>
    <row r="50" spans="1:10" ht="17" x14ac:dyDescent="0.2">
      <c r="A50" s="3"/>
      <c r="B50" s="3"/>
      <c r="C50" s="3"/>
      <c r="D50" s="3"/>
      <c r="E50" s="3"/>
      <c r="F50" s="4"/>
      <c r="I50" s="115"/>
      <c r="J50" s="115"/>
    </row>
    <row r="51" spans="1:10" x14ac:dyDescent="0.2">
      <c r="A51" s="3"/>
      <c r="B51" s="3"/>
      <c r="C51" s="3"/>
      <c r="D51" s="3"/>
      <c r="E51" s="3"/>
      <c r="F51" s="4"/>
      <c r="I51" s="114"/>
      <c r="J51" s="114"/>
    </row>
    <row r="52" spans="1:10" x14ac:dyDescent="0.2">
      <c r="A52" s="3"/>
      <c r="B52" s="3"/>
      <c r="C52" s="3"/>
      <c r="D52" s="3"/>
      <c r="E52" s="3"/>
      <c r="F52" s="3"/>
      <c r="I52" s="114"/>
      <c r="J52" s="114"/>
    </row>
    <row r="53" spans="1:10" x14ac:dyDescent="0.2">
      <c r="A53" s="3"/>
      <c r="B53" s="3"/>
      <c r="C53" s="3"/>
      <c r="D53" s="3"/>
      <c r="E53" s="3"/>
      <c r="F53" s="3"/>
      <c r="I53" s="114"/>
      <c r="J53" s="114"/>
    </row>
    <row r="54" spans="1:10" x14ac:dyDescent="0.2">
      <c r="A54" s="3"/>
      <c r="B54" s="3"/>
      <c r="C54" s="3"/>
      <c r="D54" s="3"/>
      <c r="E54" s="3"/>
      <c r="F54" s="3"/>
      <c r="I54" s="114"/>
      <c r="J54" s="114"/>
    </row>
    <row r="55" spans="1:10" ht="17" x14ac:dyDescent="0.2">
      <c r="A55" s="3"/>
      <c r="B55" s="3"/>
      <c r="C55" s="3"/>
      <c r="D55" s="3"/>
      <c r="E55" s="3"/>
      <c r="F55" s="3"/>
      <c r="I55" s="115"/>
      <c r="J55" s="115"/>
    </row>
    <row r="56" spans="1:10" ht="17" x14ac:dyDescent="0.2">
      <c r="A56" s="3"/>
      <c r="B56" s="3"/>
      <c r="C56" s="3"/>
      <c r="D56" s="3"/>
      <c r="E56" s="3"/>
      <c r="F56" s="3"/>
      <c r="I56" s="115"/>
      <c r="J56" s="115"/>
    </row>
    <row r="57" spans="1:10" ht="17" x14ac:dyDescent="0.2">
      <c r="A57" s="3"/>
      <c r="B57" s="3"/>
      <c r="C57" s="3"/>
      <c r="D57" s="3"/>
      <c r="E57" s="3"/>
      <c r="F57" s="3"/>
      <c r="I57" s="115"/>
      <c r="J57" s="115"/>
    </row>
    <row r="58" spans="1:10" x14ac:dyDescent="0.2">
      <c r="A58" s="3"/>
      <c r="B58" s="3"/>
      <c r="C58" s="3"/>
      <c r="D58" s="3"/>
      <c r="E58" s="3"/>
      <c r="F58" s="3"/>
      <c r="I58" s="116"/>
      <c r="J58" s="116"/>
    </row>
    <row r="59" spans="1:10" x14ac:dyDescent="0.2">
      <c r="A59" s="3"/>
      <c r="B59" s="3"/>
      <c r="C59" s="3"/>
      <c r="D59" s="3"/>
      <c r="E59" s="3"/>
      <c r="F59" s="3"/>
      <c r="I59" s="114"/>
      <c r="J59" s="114"/>
    </row>
    <row r="60" spans="1:10" x14ac:dyDescent="0.2">
      <c r="I60" s="114"/>
      <c r="J60" s="114"/>
    </row>
    <row r="61" spans="1:10" x14ac:dyDescent="0.2">
      <c r="I61" s="114"/>
      <c r="J61" s="114"/>
    </row>
    <row r="62" spans="1:10" x14ac:dyDescent="0.2">
      <c r="I62" s="114"/>
      <c r="J62" s="114"/>
    </row>
    <row r="63" spans="1:10" ht="17" x14ac:dyDescent="0.2">
      <c r="I63" s="115"/>
      <c r="J63" s="115"/>
    </row>
    <row r="64" spans="1:10" x14ac:dyDescent="0.2">
      <c r="I64" s="44"/>
      <c r="J64" s="44"/>
    </row>
  </sheetData>
  <phoneticPr fontId="16" type="noConversion"/>
  <pageMargins left="0.2" right="0.17" top="0.5" bottom="0.75" header="0.5" footer="0.5"/>
  <pageSetup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5"/>
  <sheetViews>
    <sheetView view="pageBreakPreview" topLeftCell="A22" zoomScale="150" zoomScaleNormal="150" zoomScaleSheetLayoutView="100" zoomScalePageLayoutView="150" workbookViewId="0">
      <pane xSplit="7" topLeftCell="M1" activePane="topRight" state="frozen"/>
      <selection pane="topRight" activeCell="G44" sqref="G44"/>
    </sheetView>
  </sheetViews>
  <sheetFormatPr baseColWidth="10" defaultColWidth="1.5" defaultRowHeight="14" x14ac:dyDescent="0.2"/>
  <cols>
    <col min="1" max="5" width="1.5" style="1" customWidth="1"/>
    <col min="6" max="6" width="1.33203125" style="1" customWidth="1"/>
    <col min="7" max="7" width="51.1640625" style="1" customWidth="1"/>
    <col min="8" max="10" width="12.33203125" style="1" customWidth="1"/>
    <col min="11" max="11" width="12.6640625" style="1" customWidth="1"/>
    <col min="12" max="12" width="17.5" style="1" bestFit="1" customWidth="1"/>
    <col min="13" max="16" width="12.6640625" style="1" customWidth="1"/>
    <col min="17" max="17" width="16.33203125" style="1" customWidth="1"/>
    <col min="18" max="18" width="16.6640625" style="1" customWidth="1"/>
    <col min="19" max="220" width="9.1640625" style="1" customWidth="1"/>
    <col min="221" max="16384" width="1.5" style="1"/>
  </cols>
  <sheetData>
    <row r="1" spans="1:21" ht="16" x14ac:dyDescent="0.2">
      <c r="A1" s="35" t="s">
        <v>34</v>
      </c>
      <c r="B1" s="34"/>
      <c r="C1" s="34"/>
      <c r="D1" s="34"/>
      <c r="E1" s="34"/>
      <c r="F1" s="34"/>
      <c r="G1" s="2"/>
    </row>
    <row r="2" spans="1:21" ht="16" x14ac:dyDescent="0.2">
      <c r="A2" s="35" t="s">
        <v>35</v>
      </c>
      <c r="B2" s="34"/>
      <c r="C2" s="34"/>
      <c r="D2" s="34"/>
      <c r="E2" s="34"/>
      <c r="F2" s="34"/>
      <c r="G2" s="2"/>
    </row>
    <row r="3" spans="1:21" x14ac:dyDescent="0.2">
      <c r="A3" s="18" t="s">
        <v>32</v>
      </c>
      <c r="B3" s="34"/>
      <c r="C3" s="34"/>
      <c r="D3" s="34"/>
      <c r="E3" s="34"/>
      <c r="F3" s="34"/>
      <c r="G3" s="2"/>
    </row>
    <row r="4" spans="1:21" x14ac:dyDescent="0.2">
      <c r="A4" s="25" t="s">
        <v>31</v>
      </c>
      <c r="B4" s="31"/>
      <c r="C4" s="31"/>
      <c r="D4" s="31"/>
      <c r="E4" s="30"/>
      <c r="F4" s="30"/>
      <c r="G4" s="2"/>
    </row>
    <row r="5" spans="1:21" ht="12.75" customHeight="1" x14ac:dyDescent="0.2">
      <c r="A5" s="25"/>
      <c r="B5" s="31"/>
      <c r="C5" s="31"/>
      <c r="D5" s="31"/>
      <c r="E5" s="30"/>
      <c r="F5" s="30"/>
      <c r="G5" s="2"/>
      <c r="H5" s="128" t="s">
        <v>36</v>
      </c>
      <c r="I5" s="128"/>
      <c r="J5" s="128"/>
      <c r="K5" s="128"/>
      <c r="L5" s="38" t="s">
        <v>37</v>
      </c>
      <c r="M5" s="129" t="s">
        <v>36</v>
      </c>
      <c r="N5" s="129"/>
      <c r="O5" s="129"/>
      <c r="P5" s="129"/>
      <c r="Q5" s="38" t="s">
        <v>37</v>
      </c>
      <c r="R5" s="126" t="s">
        <v>36</v>
      </c>
      <c r="S5" s="89"/>
      <c r="T5" s="89"/>
      <c r="U5" s="89"/>
    </row>
    <row r="6" spans="1:21" x14ac:dyDescent="0.2">
      <c r="A6" s="39"/>
      <c r="B6" s="30"/>
      <c r="C6" s="30"/>
      <c r="D6" s="30"/>
      <c r="E6" s="30"/>
      <c r="F6" s="30"/>
      <c r="G6" s="2"/>
      <c r="H6" s="33" t="s">
        <v>30</v>
      </c>
      <c r="I6" s="33" t="s">
        <v>29</v>
      </c>
      <c r="J6" s="33" t="s">
        <v>28</v>
      </c>
      <c r="K6" s="33" t="s">
        <v>27</v>
      </c>
      <c r="L6" s="40" t="s">
        <v>27</v>
      </c>
      <c r="M6" s="33" t="s">
        <v>30</v>
      </c>
      <c r="N6" s="33" t="s">
        <v>29</v>
      </c>
      <c r="O6" s="33" t="s">
        <v>28</v>
      </c>
      <c r="P6" s="33" t="s">
        <v>27</v>
      </c>
      <c r="Q6" s="40" t="s">
        <v>27</v>
      </c>
      <c r="R6" s="33" t="s">
        <v>30</v>
      </c>
    </row>
    <row r="7" spans="1:21" x14ac:dyDescent="0.2">
      <c r="A7" s="39"/>
      <c r="B7" s="30"/>
      <c r="C7" s="30"/>
      <c r="D7" s="30"/>
      <c r="E7" s="30"/>
      <c r="F7" s="30"/>
      <c r="G7" s="2"/>
      <c r="H7" s="29">
        <v>2016</v>
      </c>
      <c r="I7" s="29">
        <v>2016</v>
      </c>
      <c r="J7" s="37">
        <v>2016</v>
      </c>
      <c r="K7" s="118">
        <v>2016</v>
      </c>
      <c r="L7" s="28">
        <v>2016</v>
      </c>
      <c r="M7" s="121">
        <v>2017</v>
      </c>
      <c r="N7" s="121">
        <v>2017</v>
      </c>
      <c r="O7" s="121">
        <v>2017</v>
      </c>
      <c r="P7" s="121">
        <v>2017</v>
      </c>
      <c r="Q7" s="124">
        <v>2017</v>
      </c>
      <c r="R7" s="121">
        <v>2018</v>
      </c>
    </row>
    <row r="8" spans="1:21" x14ac:dyDescent="0.2">
      <c r="A8" s="42" t="s">
        <v>38</v>
      </c>
      <c r="B8" s="5"/>
      <c r="C8" s="5"/>
      <c r="D8" s="5"/>
      <c r="E8" s="3"/>
      <c r="F8" s="3"/>
      <c r="G8" s="2"/>
      <c r="L8" s="27"/>
      <c r="Q8" s="27"/>
    </row>
    <row r="9" spans="1:21" x14ac:dyDescent="0.2">
      <c r="A9" s="18"/>
      <c r="B9" s="3" t="s">
        <v>39</v>
      </c>
      <c r="C9" s="3"/>
      <c r="D9" s="3"/>
      <c r="E9" s="3"/>
      <c r="F9" s="3"/>
      <c r="G9" s="2"/>
      <c r="H9" s="44">
        <v>27658</v>
      </c>
      <c r="I9" s="44">
        <v>40755</v>
      </c>
      <c r="J9" s="44">
        <v>51517</v>
      </c>
      <c r="K9" s="119">
        <v>66748</v>
      </c>
      <c r="L9" s="45">
        <f>SUM(H9:K9)</f>
        <v>186678</v>
      </c>
      <c r="M9" s="44">
        <v>178222</v>
      </c>
      <c r="N9" s="44">
        <v>65600</v>
      </c>
      <c r="O9" s="44">
        <v>129590</v>
      </c>
      <c r="P9" s="44">
        <v>185517</v>
      </c>
      <c r="Q9" s="45">
        <f>SUM(M9:P9)</f>
        <v>558929</v>
      </c>
      <c r="R9" s="44">
        <v>290124</v>
      </c>
    </row>
    <row r="10" spans="1:21" x14ac:dyDescent="0.2">
      <c r="A10" s="39"/>
      <c r="B10" s="3" t="s">
        <v>40</v>
      </c>
      <c r="C10" s="3"/>
      <c r="D10" s="3"/>
      <c r="E10" s="3"/>
      <c r="F10" s="3"/>
      <c r="G10" s="2"/>
      <c r="H10" s="46"/>
      <c r="I10" s="46"/>
      <c r="J10" s="46"/>
      <c r="K10" s="46"/>
      <c r="L10" s="47"/>
      <c r="M10" s="46"/>
      <c r="N10" s="46"/>
      <c r="O10" s="46"/>
      <c r="P10" s="46"/>
      <c r="Q10" s="47"/>
      <c r="R10" s="46"/>
    </row>
    <row r="11" spans="1:21" x14ac:dyDescent="0.2">
      <c r="A11" s="39"/>
      <c r="B11" s="3"/>
      <c r="C11" s="3" t="s">
        <v>99</v>
      </c>
      <c r="D11" s="3"/>
      <c r="E11" s="3"/>
      <c r="F11" s="3"/>
      <c r="G11" s="2"/>
      <c r="H11" s="46"/>
      <c r="I11" s="46"/>
      <c r="J11" s="46"/>
      <c r="K11" s="46"/>
      <c r="L11" s="47"/>
      <c r="M11" s="46"/>
      <c r="N11" s="46"/>
      <c r="O11" s="46"/>
      <c r="P11" s="46"/>
      <c r="Q11" s="47"/>
      <c r="R11" s="46"/>
    </row>
    <row r="12" spans="1:21" x14ac:dyDescent="0.2">
      <c r="A12" s="39"/>
      <c r="B12" s="3"/>
      <c r="C12" s="3"/>
      <c r="D12" s="3" t="s">
        <v>41</v>
      </c>
      <c r="E12" s="3"/>
      <c r="F12" s="3"/>
      <c r="G12" s="2"/>
      <c r="H12" s="46">
        <v>-2316599</v>
      </c>
      <c r="I12" s="46">
        <v>-1791766</v>
      </c>
      <c r="J12" s="46">
        <v>-2442080</v>
      </c>
      <c r="K12" s="119">
        <v>-2102841</v>
      </c>
      <c r="L12" s="47">
        <f t="shared" ref="L12:L21" si="0">SUM(H12:K12)</f>
        <v>-8653286</v>
      </c>
      <c r="M12" s="46">
        <v>-2348666</v>
      </c>
      <c r="N12" s="46">
        <v>-2664421</v>
      </c>
      <c r="O12" s="46">
        <v>-2315017</v>
      </c>
      <c r="P12" s="46">
        <v>-2477659</v>
      </c>
      <c r="Q12" s="47">
        <f t="shared" ref="Q12:Q21" si="1">SUM(M12:P12)</f>
        <v>-9805763</v>
      </c>
      <c r="R12" s="46">
        <v>-2986747</v>
      </c>
    </row>
    <row r="13" spans="1:21" x14ac:dyDescent="0.2">
      <c r="A13" s="39"/>
      <c r="B13" s="3"/>
      <c r="C13" s="3"/>
      <c r="D13" s="3" t="s">
        <v>42</v>
      </c>
      <c r="E13" s="3"/>
      <c r="F13" s="3"/>
      <c r="G13" s="2"/>
      <c r="H13" s="46">
        <v>905723</v>
      </c>
      <c r="I13" s="46">
        <v>238517</v>
      </c>
      <c r="J13" s="46">
        <v>529885</v>
      </c>
      <c r="K13" s="119">
        <v>98525</v>
      </c>
      <c r="L13" s="47">
        <f t="shared" si="0"/>
        <v>1772650</v>
      </c>
      <c r="M13" s="46">
        <v>366257</v>
      </c>
      <c r="N13" s="46">
        <v>514890</v>
      </c>
      <c r="O13" s="46">
        <v>-34587</v>
      </c>
      <c r="P13" s="46">
        <v>53446</v>
      </c>
      <c r="Q13" s="47">
        <f t="shared" si="1"/>
        <v>900006</v>
      </c>
      <c r="R13" s="46">
        <v>378885</v>
      </c>
    </row>
    <row r="14" spans="1:21" x14ac:dyDescent="0.2">
      <c r="A14" s="39"/>
      <c r="B14" s="3"/>
      <c r="C14" s="3"/>
      <c r="D14" s="3" t="s">
        <v>43</v>
      </c>
      <c r="E14" s="3"/>
      <c r="F14" s="3"/>
      <c r="G14" s="2"/>
      <c r="H14" s="46">
        <v>1058521</v>
      </c>
      <c r="I14" s="46">
        <v>1175361</v>
      </c>
      <c r="J14" s="46">
        <v>1224108</v>
      </c>
      <c r="K14" s="119">
        <v>1330508</v>
      </c>
      <c r="L14" s="47">
        <f t="shared" si="0"/>
        <v>4788498</v>
      </c>
      <c r="M14" s="46">
        <v>1305683</v>
      </c>
      <c r="N14" s="46">
        <v>1550794</v>
      </c>
      <c r="O14" s="46">
        <v>1627477</v>
      </c>
      <c r="P14" s="46">
        <v>1713863</v>
      </c>
      <c r="Q14" s="47">
        <f t="shared" si="1"/>
        <v>6197817</v>
      </c>
      <c r="R14" s="46">
        <v>1748844</v>
      </c>
    </row>
    <row r="15" spans="1:21" x14ac:dyDescent="0.2">
      <c r="A15" s="39"/>
      <c r="B15" s="3"/>
      <c r="C15" s="3"/>
      <c r="D15" s="3" t="s">
        <v>44</v>
      </c>
      <c r="E15" s="3"/>
      <c r="F15" s="3"/>
      <c r="G15" s="2"/>
      <c r="H15" s="46">
        <v>20441</v>
      </c>
      <c r="I15" s="46">
        <v>20021</v>
      </c>
      <c r="J15" s="46">
        <v>19284</v>
      </c>
      <c r="K15" s="119">
        <v>19206</v>
      </c>
      <c r="L15" s="47">
        <f t="shared" si="0"/>
        <v>78952</v>
      </c>
      <c r="M15" s="46">
        <v>18598</v>
      </c>
      <c r="N15" s="46">
        <v>16511</v>
      </c>
      <c r="O15" s="46">
        <v>13259</v>
      </c>
      <c r="P15" s="46">
        <v>12289</v>
      </c>
      <c r="Q15" s="47">
        <f t="shared" si="1"/>
        <v>60657</v>
      </c>
      <c r="R15" s="46">
        <v>11134</v>
      </c>
    </row>
    <row r="16" spans="1:21" x14ac:dyDescent="0.2">
      <c r="A16" s="39"/>
      <c r="B16" s="3"/>
      <c r="C16" s="3"/>
      <c r="D16" s="3" t="s">
        <v>45</v>
      </c>
      <c r="E16" s="3"/>
      <c r="F16" s="3"/>
      <c r="G16" s="2"/>
      <c r="H16" s="46">
        <v>14798</v>
      </c>
      <c r="I16" s="46">
        <v>14131</v>
      </c>
      <c r="J16" s="46">
        <v>14410</v>
      </c>
      <c r="K16" s="119">
        <v>14189</v>
      </c>
      <c r="L16" s="47">
        <f t="shared" si="0"/>
        <v>57528</v>
      </c>
      <c r="M16" s="46">
        <v>15049</v>
      </c>
      <c r="N16" s="46">
        <v>18551</v>
      </c>
      <c r="O16" s="46">
        <v>19238</v>
      </c>
      <c r="P16" s="46">
        <v>19073</v>
      </c>
      <c r="Q16" s="47">
        <f t="shared" si="1"/>
        <v>71911</v>
      </c>
      <c r="R16" s="46">
        <v>19041</v>
      </c>
    </row>
    <row r="17" spans="1:18" x14ac:dyDescent="0.2">
      <c r="A17" s="25"/>
      <c r="B17" s="3"/>
      <c r="C17" s="3"/>
      <c r="D17" s="3" t="s">
        <v>46</v>
      </c>
      <c r="E17" s="3"/>
      <c r="F17" s="3"/>
      <c r="G17" s="2"/>
      <c r="H17" s="46">
        <v>42422</v>
      </c>
      <c r="I17" s="46">
        <v>44112</v>
      </c>
      <c r="J17" s="46">
        <v>43495</v>
      </c>
      <c r="K17" s="119">
        <v>43646</v>
      </c>
      <c r="L17" s="47">
        <f t="shared" si="0"/>
        <v>173675</v>
      </c>
      <c r="M17" s="46">
        <v>44888</v>
      </c>
      <c r="N17" s="46">
        <v>44028</v>
      </c>
      <c r="O17" s="46">
        <v>44763</v>
      </c>
      <c r="P17" s="46">
        <v>48530</v>
      </c>
      <c r="Q17" s="47">
        <f t="shared" si="1"/>
        <v>182209</v>
      </c>
      <c r="R17" s="46">
        <v>68395</v>
      </c>
    </row>
    <row r="18" spans="1:18" x14ac:dyDescent="0.2">
      <c r="A18" s="25"/>
      <c r="B18" s="3"/>
      <c r="C18" s="3"/>
      <c r="D18" s="3" t="s">
        <v>47</v>
      </c>
      <c r="E18" s="3"/>
      <c r="F18" s="3"/>
      <c r="G18" s="2"/>
      <c r="H18" s="46">
        <v>-11316</v>
      </c>
      <c r="I18" s="46">
        <v>-13323</v>
      </c>
      <c r="J18" s="46">
        <v>-12762</v>
      </c>
      <c r="K18" s="119">
        <v>-27720</v>
      </c>
      <c r="L18" s="47">
        <f t="shared" si="0"/>
        <v>-65121</v>
      </c>
      <c r="M18" s="46">
        <v>0</v>
      </c>
      <c r="N18" s="46">
        <v>0</v>
      </c>
      <c r="O18" s="46">
        <v>0</v>
      </c>
      <c r="P18" s="46">
        <v>0</v>
      </c>
      <c r="Q18" s="47">
        <f t="shared" si="1"/>
        <v>0</v>
      </c>
      <c r="R18" s="46">
        <v>0</v>
      </c>
    </row>
    <row r="19" spans="1:18" x14ac:dyDescent="0.2">
      <c r="A19" s="18"/>
      <c r="B19" s="3"/>
      <c r="C19" s="3"/>
      <c r="D19" s="3" t="s">
        <v>48</v>
      </c>
      <c r="E19" s="3"/>
      <c r="F19" s="3"/>
      <c r="G19" s="2"/>
      <c r="H19" s="46">
        <v>12757</v>
      </c>
      <c r="I19" s="46">
        <v>9040</v>
      </c>
      <c r="J19" s="46">
        <v>9682</v>
      </c>
      <c r="K19" s="119">
        <v>9430</v>
      </c>
      <c r="L19" s="47">
        <f t="shared" si="0"/>
        <v>40909</v>
      </c>
      <c r="M19" s="46">
        <v>21666</v>
      </c>
      <c r="N19" s="46">
        <v>11519</v>
      </c>
      <c r="O19" s="46">
        <v>9896</v>
      </c>
      <c r="P19" s="46">
        <v>14126</v>
      </c>
      <c r="Q19" s="47">
        <f t="shared" si="1"/>
        <v>57207</v>
      </c>
      <c r="R19" s="46">
        <v>8209</v>
      </c>
    </row>
    <row r="20" spans="1:18" x14ac:dyDescent="0.2">
      <c r="A20" s="18"/>
      <c r="B20" s="3"/>
      <c r="C20" s="3"/>
      <c r="D20" s="125" t="s">
        <v>98</v>
      </c>
      <c r="E20" s="3"/>
      <c r="F20" s="3"/>
      <c r="G20" s="2"/>
      <c r="H20" s="46">
        <v>0</v>
      </c>
      <c r="I20" s="46">
        <v>0</v>
      </c>
      <c r="J20" s="46">
        <v>0</v>
      </c>
      <c r="K20" s="119">
        <v>0</v>
      </c>
      <c r="L20" s="47">
        <f t="shared" si="0"/>
        <v>0</v>
      </c>
      <c r="M20" s="46">
        <v>0</v>
      </c>
      <c r="N20" s="46">
        <v>64220</v>
      </c>
      <c r="O20" s="46">
        <v>50830</v>
      </c>
      <c r="P20" s="46">
        <v>25740</v>
      </c>
      <c r="Q20" s="47">
        <f t="shared" si="1"/>
        <v>140790</v>
      </c>
      <c r="R20" s="46">
        <v>41080</v>
      </c>
    </row>
    <row r="21" spans="1:18" x14ac:dyDescent="0.2">
      <c r="A21" s="18"/>
      <c r="B21" s="3"/>
      <c r="C21" s="3"/>
      <c r="D21" s="3" t="s">
        <v>49</v>
      </c>
      <c r="E21" s="3"/>
      <c r="F21" s="3"/>
      <c r="G21" s="2"/>
      <c r="H21" s="46">
        <v>-16603</v>
      </c>
      <c r="I21" s="46">
        <v>-17876</v>
      </c>
      <c r="J21" s="46">
        <v>14338</v>
      </c>
      <c r="K21" s="119">
        <v>-26706</v>
      </c>
      <c r="L21" s="47">
        <f t="shared" si="0"/>
        <v>-46847</v>
      </c>
      <c r="M21" s="46">
        <v>-26764</v>
      </c>
      <c r="N21" s="46">
        <v>-20702</v>
      </c>
      <c r="O21" s="46">
        <v>-57090</v>
      </c>
      <c r="P21" s="46">
        <v>-104132</v>
      </c>
      <c r="Q21" s="47">
        <f t="shared" si="1"/>
        <v>-208688</v>
      </c>
      <c r="R21" s="46">
        <v>-22049</v>
      </c>
    </row>
    <row r="22" spans="1:18" x14ac:dyDescent="0.2">
      <c r="A22" s="25"/>
      <c r="B22" s="3"/>
      <c r="C22" s="3"/>
      <c r="D22" s="3" t="s">
        <v>50</v>
      </c>
      <c r="E22" s="3"/>
      <c r="F22" s="3"/>
      <c r="G22" s="2"/>
      <c r="H22" s="46"/>
      <c r="I22" s="46"/>
      <c r="J22" s="46"/>
      <c r="K22" s="46"/>
      <c r="L22" s="47"/>
      <c r="M22" s="46"/>
      <c r="N22" s="46"/>
      <c r="O22" s="46"/>
      <c r="P22" s="46"/>
      <c r="Q22" s="47"/>
      <c r="R22" s="46"/>
    </row>
    <row r="23" spans="1:18" x14ac:dyDescent="0.2">
      <c r="A23" s="39"/>
      <c r="B23" s="3"/>
      <c r="C23" s="3"/>
      <c r="D23" s="3"/>
      <c r="E23" s="3" t="s">
        <v>21</v>
      </c>
      <c r="F23" s="3"/>
      <c r="G23" s="2"/>
      <c r="H23" s="46">
        <v>14308</v>
      </c>
      <c r="I23" s="46">
        <v>24091</v>
      </c>
      <c r="J23" s="46">
        <v>10250</v>
      </c>
      <c r="K23" s="119">
        <v>-1679</v>
      </c>
      <c r="L23" s="47">
        <f>SUM(H23:K23)</f>
        <v>46970</v>
      </c>
      <c r="M23" s="46">
        <v>-25402</v>
      </c>
      <c r="N23" s="46">
        <v>-80199</v>
      </c>
      <c r="O23" s="46">
        <v>-41399</v>
      </c>
      <c r="P23" s="46">
        <v>-87090</v>
      </c>
      <c r="Q23" s="47">
        <f>SUM(M23:P23)</f>
        <v>-234090</v>
      </c>
      <c r="R23" s="46">
        <v>-55905</v>
      </c>
    </row>
    <row r="24" spans="1:18" x14ac:dyDescent="0.2">
      <c r="A24" s="25"/>
      <c r="B24" s="3"/>
      <c r="C24" s="3"/>
      <c r="D24" s="3"/>
      <c r="E24" s="3" t="s">
        <v>12</v>
      </c>
      <c r="F24" s="3"/>
      <c r="G24" s="2"/>
      <c r="H24" s="46">
        <v>-19898</v>
      </c>
      <c r="I24" s="46">
        <v>8795</v>
      </c>
      <c r="J24" s="46">
        <v>27810</v>
      </c>
      <c r="K24" s="119">
        <v>15540</v>
      </c>
      <c r="L24" s="47">
        <f>SUM(H24:K24)</f>
        <v>32247</v>
      </c>
      <c r="M24" s="46">
        <v>-11000</v>
      </c>
      <c r="N24" s="46">
        <v>-12439</v>
      </c>
      <c r="O24" s="46">
        <v>34029</v>
      </c>
      <c r="P24" s="46">
        <v>63969</v>
      </c>
      <c r="Q24" s="47">
        <f>SUM(M24:P24)</f>
        <v>74559</v>
      </c>
      <c r="R24" s="46">
        <v>74083</v>
      </c>
    </row>
    <row r="25" spans="1:18" x14ac:dyDescent="0.2">
      <c r="A25" s="25"/>
      <c r="B25" s="3"/>
      <c r="C25" s="3"/>
      <c r="D25" s="3"/>
      <c r="E25" s="3" t="s">
        <v>11</v>
      </c>
      <c r="F25" s="3"/>
      <c r="G25" s="2"/>
      <c r="H25" s="46">
        <v>41232</v>
      </c>
      <c r="I25" s="46">
        <v>2099</v>
      </c>
      <c r="J25" s="46">
        <v>28957</v>
      </c>
      <c r="K25" s="119">
        <v>-3582</v>
      </c>
      <c r="L25" s="47">
        <f>SUM(H25:K25)</f>
        <v>68706</v>
      </c>
      <c r="M25" s="46">
        <v>93542</v>
      </c>
      <c r="N25" s="46">
        <v>-48042</v>
      </c>
      <c r="O25" s="46">
        <v>74006</v>
      </c>
      <c r="P25" s="46">
        <v>-5169</v>
      </c>
      <c r="Q25" s="47">
        <f>SUM(M25:P25)</f>
        <v>114337</v>
      </c>
      <c r="R25" s="46">
        <v>119049</v>
      </c>
    </row>
    <row r="26" spans="1:18" x14ac:dyDescent="0.2">
      <c r="A26" s="39"/>
      <c r="B26" s="3"/>
      <c r="C26" s="3"/>
      <c r="D26" s="3"/>
      <c r="E26" s="3" t="s">
        <v>10</v>
      </c>
      <c r="F26" s="3"/>
      <c r="G26" s="2"/>
      <c r="H26" s="46">
        <v>27502</v>
      </c>
      <c r="I26" s="46">
        <v>22753</v>
      </c>
      <c r="J26" s="46">
        <v>30230</v>
      </c>
      <c r="K26" s="119">
        <v>16266</v>
      </c>
      <c r="L26" s="47">
        <f>SUM(H26:K26)</f>
        <v>96751</v>
      </c>
      <c r="M26" s="46">
        <v>15221</v>
      </c>
      <c r="N26" s="46">
        <v>46609</v>
      </c>
      <c r="O26" s="46">
        <v>32947</v>
      </c>
      <c r="P26" s="46">
        <v>83197</v>
      </c>
      <c r="Q26" s="47">
        <f>SUM(M26:P26)</f>
        <v>177974</v>
      </c>
      <c r="R26" s="46">
        <v>55270</v>
      </c>
    </row>
    <row r="27" spans="1:18" x14ac:dyDescent="0.2">
      <c r="A27" s="25"/>
      <c r="B27" s="3"/>
      <c r="C27" s="3"/>
      <c r="D27" s="3"/>
      <c r="E27" s="3" t="s">
        <v>51</v>
      </c>
      <c r="F27" s="3"/>
      <c r="G27" s="2"/>
      <c r="H27" s="48">
        <v>-29536</v>
      </c>
      <c r="I27" s="48">
        <v>-3003</v>
      </c>
      <c r="J27" s="48">
        <v>-11065</v>
      </c>
      <c r="K27" s="119">
        <v>-8690</v>
      </c>
      <c r="L27" s="47">
        <f>SUM(H27:K27)</f>
        <v>-52294</v>
      </c>
      <c r="M27" s="48">
        <v>8850</v>
      </c>
      <c r="N27" s="48">
        <v>-41447</v>
      </c>
      <c r="O27" s="48">
        <v>-7549</v>
      </c>
      <c r="P27" s="48">
        <v>-33657</v>
      </c>
      <c r="Q27" s="47">
        <f>SUM(M27:P27)</f>
        <v>-73803</v>
      </c>
      <c r="R27" s="48">
        <v>13830</v>
      </c>
    </row>
    <row r="28" spans="1:18" x14ac:dyDescent="0.2">
      <c r="A28" s="18"/>
      <c r="B28" s="3"/>
      <c r="C28" s="3"/>
      <c r="D28" s="3"/>
      <c r="E28" s="3"/>
      <c r="F28" s="3"/>
      <c r="G28" s="3" t="s">
        <v>97</v>
      </c>
      <c r="H28" s="48">
        <f t="shared" ref="H28:K28" si="2">SUM(H9:H27)</f>
        <v>-228590</v>
      </c>
      <c r="I28" s="48">
        <f t="shared" si="2"/>
        <v>-226293</v>
      </c>
      <c r="J28" s="48">
        <f t="shared" si="2"/>
        <v>-461941</v>
      </c>
      <c r="K28" s="49">
        <f t="shared" si="2"/>
        <v>-557160</v>
      </c>
      <c r="L28" s="50">
        <f>SUM(L9:L27)</f>
        <v>-1473984</v>
      </c>
      <c r="M28" s="48">
        <f t="shared" ref="M28:P28" si="3">SUM(M9:M27)</f>
        <v>-343856</v>
      </c>
      <c r="N28" s="48">
        <f t="shared" si="3"/>
        <v>-534528</v>
      </c>
      <c r="O28" s="48">
        <f t="shared" ref="O28" si="4">SUM(O9:O27)</f>
        <v>-419607</v>
      </c>
      <c r="P28" s="48">
        <f t="shared" si="3"/>
        <v>-487957</v>
      </c>
      <c r="Q28" s="50">
        <f t="shared" ref="Q28:R28" si="5">SUM(Q9:Q27)</f>
        <v>-1785948</v>
      </c>
      <c r="R28" s="48">
        <f t="shared" si="5"/>
        <v>-236757</v>
      </c>
    </row>
    <row r="29" spans="1:18" x14ac:dyDescent="0.2">
      <c r="A29" s="51" t="s">
        <v>52</v>
      </c>
      <c r="B29" s="5"/>
      <c r="C29" s="3"/>
      <c r="D29" s="3"/>
      <c r="E29" s="3"/>
      <c r="F29" s="3"/>
      <c r="G29" s="2"/>
      <c r="L29" s="47"/>
      <c r="Q29" s="47"/>
    </row>
    <row r="30" spans="1:18" x14ac:dyDescent="0.2">
      <c r="A30" s="39"/>
      <c r="B30" s="3" t="s">
        <v>53</v>
      </c>
      <c r="C30" s="3"/>
      <c r="D30" s="3"/>
      <c r="E30" s="3"/>
      <c r="F30" s="3"/>
      <c r="G30" s="2"/>
      <c r="H30" s="46">
        <v>-23207</v>
      </c>
      <c r="I30" s="46">
        <v>-17924</v>
      </c>
      <c r="J30" s="46">
        <v>-17249</v>
      </c>
      <c r="K30" s="119">
        <v>-18797</v>
      </c>
      <c r="L30" s="47">
        <f t="shared" ref="L30:L35" si="6">SUM(H30:K30)</f>
        <v>-77177</v>
      </c>
      <c r="M30" s="46">
        <v>-25372</v>
      </c>
      <c r="N30" s="46">
        <v>-7624</v>
      </c>
      <c r="O30" s="46">
        <v>-10217</v>
      </c>
      <c r="P30" s="46">
        <v>-10507</v>
      </c>
      <c r="Q30" s="47">
        <f t="shared" ref="Q30:Q35" si="7">SUM(M30:P30)</f>
        <v>-53720</v>
      </c>
      <c r="R30" s="46">
        <v>-10796</v>
      </c>
    </row>
    <row r="31" spans="1:18" x14ac:dyDescent="0.2">
      <c r="A31" s="39"/>
      <c r="B31" s="3" t="s">
        <v>54</v>
      </c>
      <c r="C31" s="3"/>
      <c r="D31" s="3"/>
      <c r="E31" s="3"/>
      <c r="F31" s="3"/>
      <c r="G31" s="2"/>
      <c r="H31" s="46">
        <v>-8425</v>
      </c>
      <c r="I31" s="46">
        <v>-10814</v>
      </c>
      <c r="J31" s="46">
        <v>-27366</v>
      </c>
      <c r="K31" s="119">
        <v>-61048</v>
      </c>
      <c r="L31" s="47">
        <f t="shared" si="6"/>
        <v>-107653</v>
      </c>
      <c r="M31" s="46">
        <v>-52523</v>
      </c>
      <c r="N31" s="46">
        <v>-65231</v>
      </c>
      <c r="O31" s="46">
        <v>-33963</v>
      </c>
      <c r="P31" s="46">
        <v>-21585</v>
      </c>
      <c r="Q31" s="47">
        <f t="shared" si="7"/>
        <v>-173302</v>
      </c>
      <c r="R31" s="46">
        <v>-37170</v>
      </c>
    </row>
    <row r="32" spans="1:18" x14ac:dyDescent="0.2">
      <c r="A32" s="39"/>
      <c r="B32" s="3" t="s">
        <v>55</v>
      </c>
      <c r="C32" s="3"/>
      <c r="D32" s="3"/>
      <c r="E32" s="3"/>
      <c r="F32" s="3"/>
      <c r="G32" s="2"/>
      <c r="H32" s="46">
        <v>-356</v>
      </c>
      <c r="I32" s="46">
        <v>907</v>
      </c>
      <c r="J32" s="46">
        <v>125</v>
      </c>
      <c r="K32" s="119">
        <v>-1617</v>
      </c>
      <c r="L32" s="47">
        <f t="shared" si="6"/>
        <v>-941</v>
      </c>
      <c r="M32" s="46">
        <v>-769</v>
      </c>
      <c r="N32" s="46">
        <v>-1064</v>
      </c>
      <c r="O32" s="46">
        <v>-1107</v>
      </c>
      <c r="P32" s="46">
        <v>-3749</v>
      </c>
      <c r="Q32" s="47">
        <f t="shared" si="7"/>
        <v>-6689</v>
      </c>
      <c r="R32" s="46">
        <v>-1786</v>
      </c>
    </row>
    <row r="33" spans="1:18" x14ac:dyDescent="0.2">
      <c r="A33" s="25"/>
      <c r="B33" s="3" t="s">
        <v>56</v>
      </c>
      <c r="C33" s="3"/>
      <c r="D33" s="3"/>
      <c r="E33" s="3"/>
      <c r="F33" s="3"/>
      <c r="G33" s="2"/>
      <c r="H33" s="46">
        <v>-34962</v>
      </c>
      <c r="I33" s="46">
        <v>-18492</v>
      </c>
      <c r="J33" s="46">
        <v>-128136</v>
      </c>
      <c r="K33" s="119">
        <v>-5603</v>
      </c>
      <c r="L33" s="47">
        <f t="shared" si="6"/>
        <v>-187193</v>
      </c>
      <c r="M33" s="46">
        <v>-57774</v>
      </c>
      <c r="N33" s="46">
        <v>-14246</v>
      </c>
      <c r="O33" s="46">
        <v>-2799</v>
      </c>
      <c r="P33" s="46">
        <v>0</v>
      </c>
      <c r="Q33" s="47">
        <f t="shared" si="7"/>
        <v>-74819</v>
      </c>
      <c r="R33" s="46">
        <v>0</v>
      </c>
    </row>
    <row r="34" spans="1:18" x14ac:dyDescent="0.2">
      <c r="A34" s="25"/>
      <c r="B34" s="3" t="s">
        <v>57</v>
      </c>
      <c r="C34" s="3"/>
      <c r="D34" s="3"/>
      <c r="E34" s="3"/>
      <c r="F34" s="3"/>
      <c r="G34" s="2"/>
      <c r="H34" s="46">
        <v>8188</v>
      </c>
      <c r="I34" s="46">
        <v>18752</v>
      </c>
      <c r="J34" s="46">
        <v>171747</v>
      </c>
      <c r="K34" s="119">
        <v>83797</v>
      </c>
      <c r="L34" s="47">
        <f t="shared" si="6"/>
        <v>282484</v>
      </c>
      <c r="M34" s="46">
        <v>55748</v>
      </c>
      <c r="N34" s="46">
        <v>14128</v>
      </c>
      <c r="O34" s="46">
        <v>250278</v>
      </c>
      <c r="P34" s="46">
        <v>0</v>
      </c>
      <c r="Q34" s="47">
        <f t="shared" si="7"/>
        <v>320154</v>
      </c>
      <c r="R34" s="46">
        <v>0</v>
      </c>
    </row>
    <row r="35" spans="1:18" x14ac:dyDescent="0.2">
      <c r="A35" s="25"/>
      <c r="B35" s="3" t="s">
        <v>58</v>
      </c>
      <c r="C35" s="3"/>
      <c r="D35" s="3"/>
      <c r="E35" s="3"/>
      <c r="F35" s="3"/>
      <c r="G35" s="2"/>
      <c r="H35" s="46">
        <v>63025</v>
      </c>
      <c r="I35" s="46">
        <v>24675</v>
      </c>
      <c r="J35" s="46">
        <v>24855</v>
      </c>
      <c r="K35" s="119">
        <v>27690</v>
      </c>
      <c r="L35" s="47">
        <f t="shared" si="6"/>
        <v>140245</v>
      </c>
      <c r="M35" s="46">
        <v>5100</v>
      </c>
      <c r="N35" s="46">
        <v>17605</v>
      </c>
      <c r="O35" s="46">
        <v>0</v>
      </c>
      <c r="P35" s="46">
        <v>0</v>
      </c>
      <c r="Q35" s="47">
        <f t="shared" si="7"/>
        <v>22705</v>
      </c>
      <c r="R35" s="46">
        <v>0</v>
      </c>
    </row>
    <row r="36" spans="1:18" x14ac:dyDescent="0.2">
      <c r="A36" s="25"/>
      <c r="B36" s="3"/>
      <c r="C36" s="3"/>
      <c r="D36" s="3"/>
      <c r="E36" s="3"/>
      <c r="F36" s="3"/>
      <c r="G36" s="3" t="s">
        <v>59</v>
      </c>
      <c r="H36" s="49">
        <f t="shared" ref="H36:K36" si="8">SUM(H30:H35)</f>
        <v>4263</v>
      </c>
      <c r="I36" s="49">
        <f t="shared" si="8"/>
        <v>-2896</v>
      </c>
      <c r="J36" s="49">
        <f t="shared" si="8"/>
        <v>23976</v>
      </c>
      <c r="K36" s="49">
        <f t="shared" si="8"/>
        <v>24422</v>
      </c>
      <c r="L36" s="50">
        <f>SUM(L30:L35)</f>
        <v>49765</v>
      </c>
      <c r="M36" s="49">
        <f t="shared" ref="M36:P36" si="9">SUM(M30:M35)</f>
        <v>-75590</v>
      </c>
      <c r="N36" s="49">
        <f t="shared" si="9"/>
        <v>-56432</v>
      </c>
      <c r="O36" s="49">
        <f t="shared" ref="O36" si="10">SUM(O30:O35)</f>
        <v>202192</v>
      </c>
      <c r="P36" s="49">
        <f t="shared" si="9"/>
        <v>-35841</v>
      </c>
      <c r="Q36" s="50">
        <f t="shared" ref="Q36:R36" si="11">SUM(Q30:Q35)</f>
        <v>34329</v>
      </c>
      <c r="R36" s="49">
        <f t="shared" si="11"/>
        <v>-49752</v>
      </c>
    </row>
    <row r="37" spans="1:18" x14ac:dyDescent="0.2">
      <c r="A37" s="51" t="s">
        <v>60</v>
      </c>
      <c r="B37" s="3"/>
      <c r="C37" s="3"/>
      <c r="D37" s="3"/>
      <c r="E37" s="3"/>
      <c r="F37" s="3"/>
      <c r="G37" s="2"/>
      <c r="L37" s="47"/>
      <c r="Q37" s="47"/>
    </row>
    <row r="38" spans="1:18" x14ac:dyDescent="0.2">
      <c r="A38" s="18"/>
      <c r="B38" s="3" t="s">
        <v>61</v>
      </c>
      <c r="C38" s="3"/>
      <c r="D38" s="3"/>
      <c r="E38" s="3"/>
      <c r="F38" s="3"/>
      <c r="G38" s="2"/>
      <c r="H38" s="46">
        <v>3536</v>
      </c>
      <c r="I38" s="46">
        <v>4232</v>
      </c>
      <c r="J38" s="46">
        <v>3819</v>
      </c>
      <c r="K38" s="46">
        <v>25392</v>
      </c>
      <c r="L38" s="47">
        <f>SUM(H38:K38)</f>
        <v>36979</v>
      </c>
      <c r="M38" s="46">
        <v>24178</v>
      </c>
      <c r="N38" s="46">
        <v>14826</v>
      </c>
      <c r="O38" s="46">
        <v>34669</v>
      </c>
      <c r="P38" s="46">
        <v>14705</v>
      </c>
      <c r="Q38" s="47">
        <f>SUM(M38:P38)</f>
        <v>88378</v>
      </c>
      <c r="R38" s="46">
        <v>56335</v>
      </c>
    </row>
    <row r="39" spans="1:18" x14ac:dyDescent="0.2">
      <c r="A39" s="18"/>
      <c r="B39" s="3" t="s">
        <v>62</v>
      </c>
      <c r="C39" s="3"/>
      <c r="D39" s="3"/>
      <c r="E39" s="3"/>
      <c r="F39" s="3"/>
      <c r="G39" s="2"/>
      <c r="H39" s="46">
        <v>0</v>
      </c>
      <c r="I39" s="46">
        <v>0</v>
      </c>
      <c r="J39" s="46">
        <v>0</v>
      </c>
      <c r="K39" s="46">
        <v>1000000</v>
      </c>
      <c r="L39" s="47">
        <f>SUM(H39:K39)</f>
        <v>1000000</v>
      </c>
      <c r="M39" s="46">
        <v>0</v>
      </c>
      <c r="N39" s="46">
        <v>1420510</v>
      </c>
      <c r="O39" s="46">
        <v>0</v>
      </c>
      <c r="P39" s="46">
        <v>1600000</v>
      </c>
      <c r="Q39" s="47">
        <f>SUM(M39:P39)</f>
        <v>3020510</v>
      </c>
      <c r="R39" s="46">
        <v>0</v>
      </c>
    </row>
    <row r="40" spans="1:18" x14ac:dyDescent="0.2">
      <c r="A40" s="18"/>
      <c r="B40" s="3" t="s">
        <v>107</v>
      </c>
      <c r="C40" s="3"/>
      <c r="D40" s="3"/>
      <c r="E40" s="3"/>
      <c r="F40" s="3"/>
      <c r="G40" s="2"/>
      <c r="H40" s="46">
        <v>0</v>
      </c>
      <c r="I40" s="46">
        <v>0</v>
      </c>
      <c r="J40" s="46">
        <v>0</v>
      </c>
      <c r="K40" s="46">
        <v>-10700</v>
      </c>
      <c r="L40" s="47">
        <f>SUM(H40:K40)</f>
        <v>-10700</v>
      </c>
      <c r="M40" s="46">
        <v>0</v>
      </c>
      <c r="N40" s="46">
        <v>-15013</v>
      </c>
      <c r="O40" s="46">
        <v>-312</v>
      </c>
      <c r="P40" s="46">
        <v>-16828</v>
      </c>
      <c r="Q40" s="47">
        <f>SUM(M40:P40)</f>
        <v>-32153</v>
      </c>
      <c r="R40" s="46">
        <v>0</v>
      </c>
    </row>
    <row r="41" spans="1:18" x14ac:dyDescent="0.2">
      <c r="A41" s="18"/>
      <c r="B41" s="3" t="s">
        <v>47</v>
      </c>
      <c r="C41" s="3"/>
      <c r="D41" s="3"/>
      <c r="E41" s="3"/>
      <c r="F41" s="3"/>
      <c r="G41" s="2"/>
      <c r="H41" s="46">
        <v>11316</v>
      </c>
      <c r="I41" s="46">
        <v>13323</v>
      </c>
      <c r="J41" s="46">
        <v>12762</v>
      </c>
      <c r="K41" s="46">
        <v>27720</v>
      </c>
      <c r="L41" s="47">
        <f>SUM(H41:K41)</f>
        <v>65121</v>
      </c>
      <c r="M41" s="46">
        <v>0</v>
      </c>
      <c r="N41" s="46">
        <v>0</v>
      </c>
      <c r="O41" s="46">
        <v>0</v>
      </c>
      <c r="P41" s="46">
        <v>0</v>
      </c>
      <c r="Q41" s="47">
        <f>SUM(M41:P41)</f>
        <v>0</v>
      </c>
      <c r="R41" s="46">
        <v>0</v>
      </c>
    </row>
    <row r="42" spans="1:18" x14ac:dyDescent="0.2">
      <c r="A42" s="51"/>
      <c r="B42" s="3" t="s">
        <v>63</v>
      </c>
      <c r="C42" s="3"/>
      <c r="D42" s="3"/>
      <c r="E42" s="3"/>
      <c r="F42" s="3"/>
      <c r="G42" s="2"/>
      <c r="H42" s="46">
        <v>55</v>
      </c>
      <c r="I42" s="46">
        <v>57</v>
      </c>
      <c r="J42" s="46">
        <v>58</v>
      </c>
      <c r="K42" s="46">
        <v>60</v>
      </c>
      <c r="L42" s="47">
        <f>SUM(H42:K42)</f>
        <v>230</v>
      </c>
      <c r="M42" s="46">
        <v>61</v>
      </c>
      <c r="N42" s="46">
        <v>63</v>
      </c>
      <c r="O42" s="46">
        <v>65</v>
      </c>
      <c r="P42" s="46">
        <v>66</v>
      </c>
      <c r="Q42" s="47">
        <f>SUM(M42:P42)</f>
        <v>255</v>
      </c>
      <c r="R42" s="46">
        <v>-321</v>
      </c>
    </row>
    <row r="43" spans="1:18" x14ac:dyDescent="0.2">
      <c r="A43" s="18"/>
      <c r="B43" s="3"/>
      <c r="C43" s="3"/>
      <c r="D43" s="3"/>
      <c r="E43" s="3"/>
      <c r="F43" s="3"/>
      <c r="G43" s="3" t="s">
        <v>110</v>
      </c>
      <c r="H43" s="49">
        <f t="shared" ref="H43:R43" si="12">SUM(H38:H42)</f>
        <v>14907</v>
      </c>
      <c r="I43" s="49">
        <f t="shared" si="12"/>
        <v>17612</v>
      </c>
      <c r="J43" s="49">
        <f t="shared" si="12"/>
        <v>16639</v>
      </c>
      <c r="K43" s="49">
        <f t="shared" si="12"/>
        <v>1042472</v>
      </c>
      <c r="L43" s="50">
        <f t="shared" si="12"/>
        <v>1091630</v>
      </c>
      <c r="M43" s="49">
        <f t="shared" si="12"/>
        <v>24239</v>
      </c>
      <c r="N43" s="49">
        <f t="shared" si="12"/>
        <v>1420386</v>
      </c>
      <c r="O43" s="49">
        <f t="shared" si="12"/>
        <v>34422</v>
      </c>
      <c r="P43" s="49">
        <f t="shared" si="12"/>
        <v>1597943</v>
      </c>
      <c r="Q43" s="50">
        <f t="shared" si="12"/>
        <v>3076990</v>
      </c>
      <c r="R43" s="49">
        <f t="shared" si="12"/>
        <v>56014</v>
      </c>
    </row>
    <row r="44" spans="1:18" x14ac:dyDescent="0.2">
      <c r="A44" s="18"/>
      <c r="B44" s="3"/>
      <c r="C44" s="3"/>
      <c r="D44" s="3"/>
      <c r="E44" s="3"/>
      <c r="F44" s="3"/>
      <c r="G44" s="3"/>
      <c r="H44" s="25"/>
      <c r="I44" s="25"/>
      <c r="J44" s="25"/>
      <c r="K44" s="25"/>
      <c r="L44" s="47"/>
      <c r="M44" s="25"/>
      <c r="N44" s="25"/>
      <c r="O44" s="25"/>
      <c r="P44" s="25"/>
      <c r="Q44" s="47"/>
      <c r="R44" s="25"/>
    </row>
    <row r="45" spans="1:18" x14ac:dyDescent="0.2">
      <c r="A45" s="18" t="s">
        <v>103</v>
      </c>
      <c r="B45" s="3"/>
      <c r="C45" s="3"/>
      <c r="D45" s="3"/>
      <c r="E45" s="3"/>
      <c r="F45" s="3"/>
      <c r="G45" s="3"/>
      <c r="H45" s="25">
        <v>5334</v>
      </c>
      <c r="I45" s="25">
        <v>-2742</v>
      </c>
      <c r="J45" s="25">
        <v>-441</v>
      </c>
      <c r="K45" s="25">
        <v>-11316</v>
      </c>
      <c r="L45" s="47">
        <f>SUM(H45:K45)</f>
        <v>-9165</v>
      </c>
      <c r="M45" s="25">
        <v>5455</v>
      </c>
      <c r="N45" s="25">
        <v>11527</v>
      </c>
      <c r="O45" s="25">
        <v>10685</v>
      </c>
      <c r="P45" s="25">
        <v>2181</v>
      </c>
      <c r="Q45" s="47">
        <f>SUM(M45:P45)</f>
        <v>29848</v>
      </c>
      <c r="R45" s="25">
        <v>7177</v>
      </c>
    </row>
    <row r="46" spans="1:18" x14ac:dyDescent="0.2">
      <c r="A46" s="18" t="s">
        <v>104</v>
      </c>
      <c r="B46" s="3"/>
      <c r="C46" s="3"/>
      <c r="D46" s="3"/>
      <c r="E46" s="3"/>
      <c r="F46" s="3"/>
      <c r="G46" s="2"/>
      <c r="H46" s="25">
        <f>H28+H36+H43+H45</f>
        <v>-204086</v>
      </c>
      <c r="I46" s="25">
        <f>I28+I36+I43+I45</f>
        <v>-214319</v>
      </c>
      <c r="J46" s="25">
        <f>J28+J36+J43+J45</f>
        <v>-421767</v>
      </c>
      <c r="K46" s="25">
        <f>K28+K36+K43+K45</f>
        <v>498418</v>
      </c>
      <c r="L46" s="47">
        <f t="shared" ref="L46" si="13">SUM(H46:K46)</f>
        <v>-341754</v>
      </c>
      <c r="M46" s="25">
        <f>M28+M36+M43+M45</f>
        <v>-389752</v>
      </c>
      <c r="N46" s="25">
        <f>N28+N36+N43+N45</f>
        <v>840953</v>
      </c>
      <c r="O46" s="25">
        <v>-172308</v>
      </c>
      <c r="P46" s="25">
        <v>1076326</v>
      </c>
      <c r="Q46" s="47">
        <f>SUM(M46:P46)</f>
        <v>1355219</v>
      </c>
      <c r="R46" s="25">
        <v>-223318</v>
      </c>
    </row>
    <row r="47" spans="1:18" x14ac:dyDescent="0.2">
      <c r="A47" s="18" t="s">
        <v>105</v>
      </c>
      <c r="B47" s="3"/>
      <c r="C47" s="3"/>
      <c r="D47" s="3"/>
      <c r="E47" s="3"/>
      <c r="F47" s="3"/>
      <c r="G47" s="2"/>
      <c r="H47" s="25">
        <v>1809330</v>
      </c>
      <c r="I47" s="25">
        <f>H48</f>
        <v>1605244</v>
      </c>
      <c r="J47" s="25">
        <f>I48</f>
        <v>1390925</v>
      </c>
      <c r="K47" s="25">
        <f>J48</f>
        <v>969158</v>
      </c>
      <c r="L47" s="47">
        <v>1809330</v>
      </c>
      <c r="M47" s="25">
        <f>K48</f>
        <v>1467576</v>
      </c>
      <c r="N47" s="25">
        <v>1077824</v>
      </c>
      <c r="O47" s="25">
        <v>1918777</v>
      </c>
      <c r="P47" s="25">
        <v>1746469</v>
      </c>
      <c r="Q47" s="47">
        <f>L48</f>
        <v>1467576</v>
      </c>
      <c r="R47" s="25">
        <v>2822795</v>
      </c>
    </row>
    <row r="48" spans="1:18" ht="15" thickBot="1" x14ac:dyDescent="0.25">
      <c r="A48" s="52" t="s">
        <v>106</v>
      </c>
      <c r="B48" s="3"/>
      <c r="C48" s="3"/>
      <c r="D48" s="3"/>
      <c r="E48" s="3"/>
      <c r="F48" s="3"/>
      <c r="G48" s="2"/>
      <c r="H48" s="53">
        <f t="shared" ref="H48:M48" si="14">SUM(H46:H47)</f>
        <v>1605244</v>
      </c>
      <c r="I48" s="53">
        <f t="shared" si="14"/>
        <v>1390925</v>
      </c>
      <c r="J48" s="53">
        <f t="shared" si="14"/>
        <v>969158</v>
      </c>
      <c r="K48" s="53">
        <f t="shared" si="14"/>
        <v>1467576</v>
      </c>
      <c r="L48" s="54">
        <f t="shared" si="14"/>
        <v>1467576</v>
      </c>
      <c r="M48" s="53">
        <f t="shared" si="14"/>
        <v>1077824</v>
      </c>
      <c r="N48" s="53">
        <f t="shared" ref="N48:P48" si="15">SUM(N46:N47)</f>
        <v>1918777</v>
      </c>
      <c r="O48" s="53">
        <f t="shared" ref="O48" si="16">SUM(O46:O47)</f>
        <v>1746469</v>
      </c>
      <c r="P48" s="53">
        <f t="shared" si="15"/>
        <v>2822795</v>
      </c>
      <c r="Q48" s="54">
        <f t="shared" ref="Q48:R48" si="17">SUM(Q46:Q47)</f>
        <v>2822795</v>
      </c>
      <c r="R48" s="53">
        <f t="shared" si="17"/>
        <v>2599477</v>
      </c>
    </row>
    <row r="49" spans="1:18" x14ac:dyDescent="0.2">
      <c r="A49" s="55"/>
      <c r="B49" s="3"/>
      <c r="C49" s="3"/>
      <c r="D49" s="3"/>
      <c r="E49" s="3"/>
      <c r="F49" s="3"/>
      <c r="G49" s="2"/>
      <c r="L49" s="47"/>
      <c r="Q49" s="47"/>
    </row>
    <row r="50" spans="1:18" x14ac:dyDescent="0.2">
      <c r="A50" s="56" t="s">
        <v>64</v>
      </c>
      <c r="B50" s="30"/>
      <c r="C50" s="30"/>
      <c r="D50" s="3"/>
      <c r="E50" s="3"/>
      <c r="F50" s="3"/>
      <c r="G50" s="2"/>
      <c r="L50" s="57"/>
      <c r="Q50" s="57"/>
    </row>
    <row r="51" spans="1:18" x14ac:dyDescent="0.2">
      <c r="A51" s="58"/>
      <c r="B51" s="3" t="s">
        <v>97</v>
      </c>
      <c r="C51" s="30"/>
      <c r="D51" s="3"/>
      <c r="E51" s="3"/>
      <c r="F51" s="3"/>
      <c r="G51" s="2"/>
      <c r="H51" s="43">
        <f>H28</f>
        <v>-228590</v>
      </c>
      <c r="I51" s="43">
        <f>I28</f>
        <v>-226293</v>
      </c>
      <c r="J51" s="43">
        <f>J28</f>
        <v>-461941</v>
      </c>
      <c r="K51" s="43">
        <f>K28</f>
        <v>-557160</v>
      </c>
      <c r="L51" s="47">
        <f t="shared" ref="L51" si="18">SUM(H51:K51)</f>
        <v>-1473984</v>
      </c>
      <c r="M51" s="43">
        <f>M28</f>
        <v>-343856</v>
      </c>
      <c r="N51" s="43">
        <f>N28</f>
        <v>-534528</v>
      </c>
      <c r="O51" s="43">
        <v>-419607</v>
      </c>
      <c r="P51" s="43">
        <v>-487957</v>
      </c>
      <c r="Q51" s="47">
        <f>SUM(M51:P51)</f>
        <v>-1785948</v>
      </c>
      <c r="R51" s="43">
        <f>R28</f>
        <v>-236757</v>
      </c>
    </row>
    <row r="52" spans="1:18" x14ac:dyDescent="0.2">
      <c r="A52" s="59"/>
      <c r="B52" s="3" t="s">
        <v>53</v>
      </c>
      <c r="C52" s="3"/>
      <c r="D52" s="3"/>
      <c r="E52" s="3"/>
      <c r="F52" s="3"/>
      <c r="G52" s="2"/>
      <c r="H52" s="25">
        <f t="shared" ref="H52:K54" si="19">H30</f>
        <v>-23207</v>
      </c>
      <c r="I52" s="25">
        <f t="shared" si="19"/>
        <v>-17924</v>
      </c>
      <c r="J52" s="25">
        <f t="shared" si="19"/>
        <v>-17249</v>
      </c>
      <c r="K52" s="25">
        <f t="shared" si="19"/>
        <v>-18797</v>
      </c>
      <c r="L52" s="47">
        <f>SUM(H52:K52)</f>
        <v>-77177</v>
      </c>
      <c r="M52" s="25">
        <f t="shared" ref="M52:N54" si="20">M30</f>
        <v>-25372</v>
      </c>
      <c r="N52" s="25">
        <f t="shared" si="20"/>
        <v>-7624</v>
      </c>
      <c r="O52" s="25">
        <v>-10217</v>
      </c>
      <c r="P52" s="25">
        <v>-10507</v>
      </c>
      <c r="Q52" s="47">
        <f>SUM(M52:P52)</f>
        <v>-53720</v>
      </c>
      <c r="R52" s="25">
        <f>R30</f>
        <v>-10796</v>
      </c>
    </row>
    <row r="53" spans="1:18" x14ac:dyDescent="0.2">
      <c r="A53" s="59"/>
      <c r="B53" s="3" t="s">
        <v>54</v>
      </c>
      <c r="C53" s="3"/>
      <c r="D53" s="3"/>
      <c r="E53" s="3"/>
      <c r="F53" s="3"/>
      <c r="G53" s="2"/>
      <c r="H53" s="25">
        <f t="shared" si="19"/>
        <v>-8425</v>
      </c>
      <c r="I53" s="25">
        <f t="shared" si="19"/>
        <v>-10814</v>
      </c>
      <c r="J53" s="25">
        <f t="shared" si="19"/>
        <v>-27366</v>
      </c>
      <c r="K53" s="25">
        <f t="shared" si="19"/>
        <v>-61048</v>
      </c>
      <c r="L53" s="47">
        <f>SUM(H53:K53)</f>
        <v>-107653</v>
      </c>
      <c r="M53" s="25">
        <f t="shared" si="20"/>
        <v>-52523</v>
      </c>
      <c r="N53" s="25">
        <f t="shared" si="20"/>
        <v>-65231</v>
      </c>
      <c r="O53" s="25">
        <v>-33963</v>
      </c>
      <c r="P53" s="25">
        <v>-21585</v>
      </c>
      <c r="Q53" s="47">
        <f>SUM(M53:P53)</f>
        <v>-173302</v>
      </c>
      <c r="R53" s="25">
        <f>R31</f>
        <v>-37170</v>
      </c>
    </row>
    <row r="54" spans="1:18" x14ac:dyDescent="0.2">
      <c r="A54" s="60"/>
      <c r="B54" s="3" t="s">
        <v>55</v>
      </c>
      <c r="C54" s="3"/>
      <c r="D54" s="3"/>
      <c r="E54" s="3"/>
      <c r="F54" s="3"/>
      <c r="G54" s="2"/>
      <c r="H54" s="25">
        <f t="shared" si="19"/>
        <v>-356</v>
      </c>
      <c r="I54" s="25">
        <f t="shared" si="19"/>
        <v>907</v>
      </c>
      <c r="J54" s="25">
        <f t="shared" si="19"/>
        <v>125</v>
      </c>
      <c r="K54" s="25">
        <f t="shared" si="19"/>
        <v>-1617</v>
      </c>
      <c r="L54" s="47">
        <f>SUM(H54:K54)</f>
        <v>-941</v>
      </c>
      <c r="M54" s="25">
        <f t="shared" si="20"/>
        <v>-769</v>
      </c>
      <c r="N54" s="25">
        <f t="shared" si="20"/>
        <v>-1064</v>
      </c>
      <c r="O54" s="25">
        <v>-1107</v>
      </c>
      <c r="P54" s="25">
        <v>-3749</v>
      </c>
      <c r="Q54" s="47">
        <f>SUM(M54:P54)</f>
        <v>-6689</v>
      </c>
      <c r="R54" s="25">
        <f>R32</f>
        <v>-1786</v>
      </c>
    </row>
    <row r="55" spans="1:18" ht="15" thickBot="1" x14ac:dyDescent="0.25">
      <c r="A55" s="61"/>
      <c r="B55" s="62" t="s">
        <v>65</v>
      </c>
      <c r="C55" s="5"/>
      <c r="D55" s="5"/>
      <c r="E55" s="5"/>
      <c r="F55" s="5"/>
      <c r="G55" s="2"/>
      <c r="H55" s="63">
        <f t="shared" ref="H55:I55" si="21">SUM(H51:H54)</f>
        <v>-260578</v>
      </c>
      <c r="I55" s="63">
        <f t="shared" si="21"/>
        <v>-254124</v>
      </c>
      <c r="J55" s="63">
        <f t="shared" ref="J55" si="22">SUM(J51:J54)</f>
        <v>-506431</v>
      </c>
      <c r="K55" s="63">
        <f t="shared" ref="K55" si="23">SUM(K51:K54)</f>
        <v>-638622</v>
      </c>
      <c r="L55" s="64">
        <f>SUM(L51:L54)</f>
        <v>-1659755</v>
      </c>
      <c r="M55" s="63">
        <f t="shared" ref="M55:P55" si="24">SUM(M51:M54)</f>
        <v>-422520</v>
      </c>
      <c r="N55" s="63">
        <f t="shared" si="24"/>
        <v>-608447</v>
      </c>
      <c r="O55" s="63">
        <f t="shared" ref="O55" si="25">SUM(O51:O54)</f>
        <v>-464894</v>
      </c>
      <c r="P55" s="63">
        <f t="shared" si="24"/>
        <v>-523798</v>
      </c>
      <c r="Q55" s="64">
        <f t="shared" ref="Q55:R55" si="26">SUM(Q51:Q54)</f>
        <v>-2019659</v>
      </c>
      <c r="R55" s="63">
        <f t="shared" si="26"/>
        <v>-286509</v>
      </c>
    </row>
  </sheetData>
  <mergeCells count="2">
    <mergeCell ref="H5:K5"/>
    <mergeCell ref="M5:P5"/>
  </mergeCells>
  <phoneticPr fontId="16" type="noConversion"/>
  <pageMargins left="0.17" right="0.17" top="0.28000000000000003" bottom="0.75" header="0.17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29"/>
  <sheetViews>
    <sheetView view="pageBreakPreview" zoomScale="130" zoomScaleNormal="130" zoomScaleSheetLayoutView="100" zoomScalePageLayoutView="130" workbookViewId="0">
      <pane xSplit="4" topLeftCell="H1" activePane="topRight" state="frozen"/>
      <selection pane="topRight" activeCell="K33" sqref="K33"/>
    </sheetView>
  </sheetViews>
  <sheetFormatPr baseColWidth="10" defaultColWidth="9.1640625" defaultRowHeight="14" x14ac:dyDescent="0.2"/>
  <cols>
    <col min="1" max="1" width="4.5" style="1" customWidth="1"/>
    <col min="2" max="2" width="4.33203125" style="1" customWidth="1"/>
    <col min="3" max="3" width="9.1640625" style="1"/>
    <col min="4" max="4" width="17" style="1" customWidth="1"/>
    <col min="5" max="5" width="2" style="1" customWidth="1"/>
    <col min="6" max="9" width="12.83203125" style="1" customWidth="1"/>
    <col min="10" max="10" width="17.5" style="1" bestFit="1" customWidth="1"/>
    <col min="11" max="14" width="16.5" style="1" bestFit="1" customWidth="1"/>
    <col min="15" max="15" width="17.5" style="1" bestFit="1" customWidth="1"/>
    <col min="16" max="16" width="19.5" style="1" customWidth="1"/>
    <col min="17" max="16384" width="9.1640625" style="1"/>
  </cols>
  <sheetData>
    <row r="1" spans="1:19" ht="16" x14ac:dyDescent="0.2">
      <c r="A1" s="35" t="s">
        <v>34</v>
      </c>
      <c r="B1" s="65"/>
      <c r="C1" s="65"/>
      <c r="D1" s="65"/>
      <c r="E1" s="2"/>
    </row>
    <row r="2" spans="1:19" ht="16" x14ac:dyDescent="0.2">
      <c r="A2" s="35" t="s">
        <v>66</v>
      </c>
      <c r="B2" s="65"/>
      <c r="C2" s="65"/>
      <c r="D2" s="65"/>
      <c r="E2" s="2"/>
    </row>
    <row r="3" spans="1:19" ht="16" x14ac:dyDescent="0.2">
      <c r="A3" s="31" t="s">
        <v>32</v>
      </c>
      <c r="B3" s="35"/>
      <c r="C3" s="35"/>
      <c r="D3" s="35"/>
      <c r="E3" s="2"/>
    </row>
    <row r="4" spans="1:19" x14ac:dyDescent="0.2">
      <c r="A4" s="31" t="s">
        <v>67</v>
      </c>
      <c r="B4" s="30"/>
      <c r="C4" s="30"/>
      <c r="D4" s="30"/>
      <c r="E4" s="2"/>
    </row>
    <row r="5" spans="1:19" ht="12.75" customHeight="1" x14ac:dyDescent="0.2">
      <c r="A5" s="31"/>
      <c r="B5" s="30"/>
      <c r="C5" s="30"/>
      <c r="D5" s="30"/>
      <c r="E5" s="66"/>
      <c r="F5" s="128" t="s">
        <v>36</v>
      </c>
      <c r="G5" s="128"/>
      <c r="H5" s="128"/>
      <c r="I5" s="128"/>
      <c r="J5" s="38" t="s">
        <v>37</v>
      </c>
      <c r="K5" s="129" t="s">
        <v>36</v>
      </c>
      <c r="L5" s="129"/>
      <c r="M5" s="129"/>
      <c r="N5" s="129"/>
      <c r="O5" s="38" t="s">
        <v>37</v>
      </c>
      <c r="P5" s="126" t="s">
        <v>36</v>
      </c>
      <c r="Q5" s="126"/>
      <c r="R5" s="126"/>
      <c r="S5" s="126"/>
    </row>
    <row r="6" spans="1:19" x14ac:dyDescent="0.2">
      <c r="A6" s="31"/>
      <c r="B6" s="30"/>
      <c r="C6" s="30"/>
      <c r="D6" s="30"/>
      <c r="E6" s="33"/>
      <c r="F6" s="33" t="s">
        <v>30</v>
      </c>
      <c r="G6" s="33" t="s">
        <v>29</v>
      </c>
      <c r="H6" s="41" t="s">
        <v>28</v>
      </c>
      <c r="I6" s="41" t="s">
        <v>27</v>
      </c>
      <c r="J6" s="40" t="s">
        <v>27</v>
      </c>
      <c r="K6" s="33" t="s">
        <v>30</v>
      </c>
      <c r="L6" s="33" t="s">
        <v>29</v>
      </c>
      <c r="M6" s="33" t="s">
        <v>101</v>
      </c>
      <c r="N6" s="33" t="s">
        <v>27</v>
      </c>
      <c r="O6" s="40" t="s">
        <v>27</v>
      </c>
      <c r="P6" s="33" t="s">
        <v>30</v>
      </c>
    </row>
    <row r="7" spans="1:19" x14ac:dyDescent="0.2">
      <c r="A7" s="31"/>
      <c r="B7" s="30"/>
      <c r="C7" s="30"/>
      <c r="D7" s="30"/>
      <c r="E7" s="29"/>
      <c r="F7" s="29">
        <v>2016</v>
      </c>
      <c r="G7" s="29">
        <v>2016</v>
      </c>
      <c r="H7" s="37">
        <v>2016</v>
      </c>
      <c r="I7" s="118">
        <v>2016</v>
      </c>
      <c r="J7" s="28">
        <v>2016</v>
      </c>
      <c r="K7" s="121">
        <v>2017</v>
      </c>
      <c r="L7" s="121">
        <v>2017</v>
      </c>
      <c r="M7" s="121">
        <v>2017</v>
      </c>
      <c r="N7" s="121">
        <v>2017</v>
      </c>
      <c r="O7" s="28">
        <v>2017</v>
      </c>
      <c r="P7" s="121">
        <v>2018</v>
      </c>
    </row>
    <row r="8" spans="1:19" x14ac:dyDescent="0.2">
      <c r="A8" s="31"/>
      <c r="B8" s="30"/>
      <c r="C8" s="30"/>
      <c r="D8" s="30"/>
      <c r="E8" s="67"/>
      <c r="F8" s="2"/>
      <c r="G8" s="2"/>
      <c r="H8" s="2"/>
      <c r="I8" s="2"/>
      <c r="J8" s="68"/>
      <c r="K8" s="2"/>
      <c r="L8" s="2"/>
      <c r="M8" s="2"/>
      <c r="N8" s="2"/>
      <c r="O8" s="68"/>
      <c r="P8" s="2"/>
    </row>
    <row r="9" spans="1:19" x14ac:dyDescent="0.2">
      <c r="A9" s="30" t="s">
        <v>68</v>
      </c>
      <c r="B9" s="30"/>
      <c r="C9" s="30"/>
      <c r="D9" s="30"/>
      <c r="E9" s="6"/>
      <c r="F9" s="36">
        <v>1957736</v>
      </c>
      <c r="G9" s="36">
        <v>2105204</v>
      </c>
      <c r="H9" s="36">
        <v>2290188</v>
      </c>
      <c r="I9" s="36">
        <v>2477541</v>
      </c>
      <c r="J9" s="69">
        <f>F9+G9+H9+I9</f>
        <v>8830669</v>
      </c>
      <c r="K9" s="36">
        <v>2636635</v>
      </c>
      <c r="L9" s="36">
        <v>2785464</v>
      </c>
      <c r="M9" s="36">
        <v>2984859</v>
      </c>
      <c r="N9" s="36">
        <v>3285755</v>
      </c>
      <c r="O9" s="69">
        <f t="shared" ref="O9:O14" si="0">SUM(K9:N9)</f>
        <v>11692713</v>
      </c>
      <c r="P9" s="36">
        <v>3700856</v>
      </c>
    </row>
    <row r="10" spans="1:19" x14ac:dyDescent="0.2">
      <c r="B10" s="31" t="s">
        <v>69</v>
      </c>
      <c r="C10" s="30"/>
      <c r="D10" s="30"/>
      <c r="E10" s="2"/>
      <c r="F10" s="26">
        <v>1369540</v>
      </c>
      <c r="G10" s="26">
        <v>1473098</v>
      </c>
      <c r="H10" s="26">
        <v>1532844</v>
      </c>
      <c r="I10" s="26">
        <v>1654419</v>
      </c>
      <c r="J10" s="71">
        <f>F10+G10+H10+I10</f>
        <v>6029901</v>
      </c>
      <c r="K10" s="26">
        <v>1657024</v>
      </c>
      <c r="L10" s="26">
        <v>1902308</v>
      </c>
      <c r="M10" s="26">
        <v>1992980</v>
      </c>
      <c r="N10" s="26">
        <v>2107354</v>
      </c>
      <c r="O10" s="71">
        <f t="shared" si="0"/>
        <v>7659666</v>
      </c>
      <c r="P10" s="26">
        <v>2196075</v>
      </c>
    </row>
    <row r="11" spans="1:19" x14ac:dyDescent="0.2">
      <c r="B11" s="31" t="s">
        <v>70</v>
      </c>
      <c r="C11" s="30"/>
      <c r="D11" s="30"/>
      <c r="E11" s="8"/>
      <c r="F11" s="26">
        <v>208010</v>
      </c>
      <c r="G11" s="26">
        <v>216029</v>
      </c>
      <c r="H11" s="26">
        <v>282043</v>
      </c>
      <c r="I11" s="26">
        <v>284996</v>
      </c>
      <c r="J11" s="71">
        <f>F11+G11+H11+I11</f>
        <v>991078</v>
      </c>
      <c r="K11" s="26">
        <v>271270</v>
      </c>
      <c r="L11" s="26">
        <v>274323</v>
      </c>
      <c r="M11" s="26">
        <v>312490</v>
      </c>
      <c r="N11" s="26">
        <v>419939</v>
      </c>
      <c r="O11" s="71">
        <f t="shared" si="0"/>
        <v>1278022</v>
      </c>
      <c r="P11" s="26">
        <v>479222</v>
      </c>
    </row>
    <row r="12" spans="1:19" x14ac:dyDescent="0.2">
      <c r="B12" s="31" t="s">
        <v>71</v>
      </c>
      <c r="C12" s="30"/>
      <c r="D12" s="30"/>
      <c r="E12" s="8"/>
      <c r="F12" s="26">
        <v>203508</v>
      </c>
      <c r="G12" s="26">
        <v>207300</v>
      </c>
      <c r="H12" s="26">
        <v>216099</v>
      </c>
      <c r="I12" s="26">
        <v>225191</v>
      </c>
      <c r="J12" s="71">
        <f>F12+G12+H12+I12</f>
        <v>852098</v>
      </c>
      <c r="K12" s="26">
        <v>257108</v>
      </c>
      <c r="L12" s="26">
        <v>267083</v>
      </c>
      <c r="M12" s="26">
        <v>255236</v>
      </c>
      <c r="N12" s="26">
        <v>273351</v>
      </c>
      <c r="O12" s="71">
        <f t="shared" si="0"/>
        <v>1052778</v>
      </c>
      <c r="P12" s="26">
        <v>300730</v>
      </c>
    </row>
    <row r="13" spans="1:19" x14ac:dyDescent="0.2">
      <c r="B13" s="31" t="s">
        <v>72</v>
      </c>
      <c r="C13" s="30"/>
      <c r="D13" s="30"/>
      <c r="E13" s="8"/>
      <c r="F13" s="26">
        <v>127225</v>
      </c>
      <c r="G13" s="26">
        <v>138407</v>
      </c>
      <c r="H13" s="26">
        <v>153166</v>
      </c>
      <c r="I13" s="26">
        <v>159001</v>
      </c>
      <c r="J13" s="71">
        <f>F13+G13+H13+I13</f>
        <v>577799</v>
      </c>
      <c r="K13" s="26">
        <v>194291</v>
      </c>
      <c r="L13" s="26">
        <v>213943</v>
      </c>
      <c r="M13" s="26">
        <v>215526</v>
      </c>
      <c r="N13" s="26">
        <v>239808</v>
      </c>
      <c r="O13" s="71">
        <f t="shared" si="0"/>
        <v>863568</v>
      </c>
      <c r="P13" s="26">
        <v>278251</v>
      </c>
    </row>
    <row r="14" spans="1:19" x14ac:dyDescent="0.2">
      <c r="A14" s="31" t="s">
        <v>73</v>
      </c>
      <c r="B14" s="30"/>
      <c r="C14" s="30"/>
      <c r="D14" s="30"/>
      <c r="E14" s="8"/>
      <c r="F14" s="72">
        <f t="shared" ref="F14:K14" si="1">F9-SUM(F10:F13)</f>
        <v>49453</v>
      </c>
      <c r="G14" s="72">
        <f t="shared" si="1"/>
        <v>70370</v>
      </c>
      <c r="H14" s="72">
        <f t="shared" si="1"/>
        <v>106036</v>
      </c>
      <c r="I14" s="72">
        <f t="shared" si="1"/>
        <v>153934</v>
      </c>
      <c r="J14" s="73">
        <f t="shared" si="1"/>
        <v>379793</v>
      </c>
      <c r="K14" s="72">
        <f t="shared" si="1"/>
        <v>256942</v>
      </c>
      <c r="L14" s="72">
        <f t="shared" ref="L14:N14" si="2">L9-SUM(L10:L13)</f>
        <v>127807</v>
      </c>
      <c r="M14" s="72">
        <f t="shared" ref="M14" si="3">M9-SUM(M10:M13)</f>
        <v>208627</v>
      </c>
      <c r="N14" s="72">
        <f t="shared" si="2"/>
        <v>245303</v>
      </c>
      <c r="O14" s="73">
        <f t="shared" si="0"/>
        <v>838679</v>
      </c>
      <c r="P14" s="72">
        <f t="shared" ref="P14" si="4">P9-SUM(P10:P13)</f>
        <v>446578</v>
      </c>
    </row>
    <row r="15" spans="1:19" x14ac:dyDescent="0.2">
      <c r="A15" s="31" t="s">
        <v>74</v>
      </c>
      <c r="B15" s="30"/>
      <c r="C15" s="30"/>
      <c r="D15" s="30"/>
      <c r="E15" s="2"/>
      <c r="F15" s="8"/>
      <c r="G15" s="8"/>
      <c r="H15" s="8"/>
      <c r="I15" s="8"/>
      <c r="J15" s="70"/>
      <c r="K15" s="8"/>
      <c r="L15" s="8"/>
      <c r="M15" s="8"/>
      <c r="N15" s="8"/>
      <c r="O15" s="70"/>
      <c r="P15" s="8"/>
    </row>
    <row r="16" spans="1:19" x14ac:dyDescent="0.2">
      <c r="A16" s="31"/>
      <c r="B16" s="30" t="s">
        <v>75</v>
      </c>
      <c r="C16" s="30"/>
      <c r="D16" s="30"/>
      <c r="E16" s="2"/>
      <c r="F16" s="8">
        <v>-35537</v>
      </c>
      <c r="G16" s="8">
        <v>-35455</v>
      </c>
      <c r="H16" s="8">
        <v>-35536</v>
      </c>
      <c r="I16" s="8">
        <v>-43586</v>
      </c>
      <c r="J16" s="71">
        <f>F16+G16+H16+I16</f>
        <v>-150114</v>
      </c>
      <c r="K16" s="8">
        <v>-46742</v>
      </c>
      <c r="L16" s="8">
        <v>-55482</v>
      </c>
      <c r="M16" s="8">
        <v>-60688</v>
      </c>
      <c r="N16" s="8">
        <v>-75292</v>
      </c>
      <c r="O16" s="71">
        <f>SUM(K16:N16)</f>
        <v>-238204</v>
      </c>
      <c r="P16" s="8">
        <v>-81219</v>
      </c>
    </row>
    <row r="17" spans="1:16" s="2" customFormat="1" x14ac:dyDescent="0.2">
      <c r="A17" s="31"/>
      <c r="B17" s="30" t="s">
        <v>76</v>
      </c>
      <c r="C17" s="30"/>
      <c r="D17" s="30"/>
      <c r="E17" s="8"/>
      <c r="F17" s="8">
        <v>25963</v>
      </c>
      <c r="G17" s="8">
        <v>16317</v>
      </c>
      <c r="H17" s="8">
        <v>8627</v>
      </c>
      <c r="I17" s="8">
        <v>-20079</v>
      </c>
      <c r="J17" s="71">
        <f>F17+G17+H17+I17</f>
        <v>30828</v>
      </c>
      <c r="K17" s="8">
        <v>13592</v>
      </c>
      <c r="L17" s="8">
        <v>-58363</v>
      </c>
      <c r="M17" s="8">
        <v>-31702</v>
      </c>
      <c r="N17" s="8">
        <v>-38681</v>
      </c>
      <c r="O17" s="71">
        <f>SUM(K17:N17)</f>
        <v>-115154</v>
      </c>
      <c r="P17" s="8">
        <v>-65743</v>
      </c>
    </row>
    <row r="18" spans="1:16" x14ac:dyDescent="0.2">
      <c r="A18" s="31" t="s">
        <v>77</v>
      </c>
      <c r="B18" s="31"/>
      <c r="C18" s="31"/>
      <c r="D18" s="31"/>
      <c r="E18" s="8"/>
      <c r="F18" s="72">
        <f t="shared" ref="F18:G18" si="5">SUM(F14:F17)</f>
        <v>39879</v>
      </c>
      <c r="G18" s="72">
        <f t="shared" si="5"/>
        <v>51232</v>
      </c>
      <c r="H18" s="72">
        <f t="shared" ref="H18:I18" si="6">SUM(H14:H17)</f>
        <v>79127</v>
      </c>
      <c r="I18" s="72">
        <f t="shared" si="6"/>
        <v>90269</v>
      </c>
      <c r="J18" s="73">
        <f>SUM(J14:J17)</f>
        <v>260507</v>
      </c>
      <c r="K18" s="72">
        <f t="shared" ref="K18:N18" si="7">SUM(K14:K17)</f>
        <v>223792</v>
      </c>
      <c r="L18" s="72">
        <f t="shared" si="7"/>
        <v>13962</v>
      </c>
      <c r="M18" s="72">
        <f t="shared" ref="M18" si="8">SUM(M14:M17)</f>
        <v>116237</v>
      </c>
      <c r="N18" s="72">
        <f t="shared" si="7"/>
        <v>131330</v>
      </c>
      <c r="O18" s="73">
        <f>SUM(K18:N18)</f>
        <v>485321</v>
      </c>
      <c r="P18" s="72">
        <f t="shared" ref="P18" si="9">SUM(P14:P17)</f>
        <v>299616</v>
      </c>
    </row>
    <row r="19" spans="1:16" x14ac:dyDescent="0.2">
      <c r="A19" s="31" t="s">
        <v>100</v>
      </c>
      <c r="B19" s="30"/>
      <c r="C19" s="30"/>
      <c r="D19" s="30"/>
      <c r="E19" s="8"/>
      <c r="F19" s="74">
        <v>12221</v>
      </c>
      <c r="G19" s="74">
        <v>10477</v>
      </c>
      <c r="H19" s="74">
        <v>27610</v>
      </c>
      <c r="I19" s="74">
        <v>23521</v>
      </c>
      <c r="J19" s="71">
        <f>F19+G19+H19+I19</f>
        <v>73829</v>
      </c>
      <c r="K19" s="74">
        <v>45570</v>
      </c>
      <c r="L19" s="74">
        <v>-51638</v>
      </c>
      <c r="M19" s="74">
        <v>-13353</v>
      </c>
      <c r="N19" s="74">
        <v>-54187</v>
      </c>
      <c r="O19" s="71">
        <f>SUM(K19:N19)</f>
        <v>-73608</v>
      </c>
      <c r="P19" s="74">
        <v>9492</v>
      </c>
    </row>
    <row r="20" spans="1:16" ht="15" thickBot="1" x14ac:dyDescent="0.25">
      <c r="A20" s="31" t="s">
        <v>39</v>
      </c>
      <c r="B20" s="31"/>
      <c r="C20" s="31"/>
      <c r="D20" s="31"/>
      <c r="E20" s="6"/>
      <c r="F20" s="75">
        <f t="shared" ref="F20:G20" si="10">F18-F19</f>
        <v>27658</v>
      </c>
      <c r="G20" s="75">
        <f t="shared" si="10"/>
        <v>40755</v>
      </c>
      <c r="H20" s="75">
        <f t="shared" ref="H20:I20" si="11">H18-H19</f>
        <v>51517</v>
      </c>
      <c r="I20" s="75">
        <f t="shared" si="11"/>
        <v>66748</v>
      </c>
      <c r="J20" s="76">
        <f>J18-J19</f>
        <v>186678</v>
      </c>
      <c r="K20" s="75">
        <f t="shared" ref="K20:N20" si="12">K18-K19</f>
        <v>178222</v>
      </c>
      <c r="L20" s="75">
        <f t="shared" si="12"/>
        <v>65600</v>
      </c>
      <c r="M20" s="75">
        <f t="shared" ref="M20" si="13">M18-M19</f>
        <v>129590</v>
      </c>
      <c r="N20" s="75">
        <f t="shared" si="12"/>
        <v>185517</v>
      </c>
      <c r="O20" s="76">
        <f>SUM(K20:N20)</f>
        <v>558929</v>
      </c>
      <c r="P20" s="75">
        <f t="shared" ref="P20" si="14">P18-P19</f>
        <v>290124</v>
      </c>
    </row>
    <row r="21" spans="1:16" x14ac:dyDescent="0.2">
      <c r="A21" s="31" t="s">
        <v>78</v>
      </c>
      <c r="B21" s="31"/>
      <c r="C21" s="31"/>
      <c r="D21" s="31"/>
      <c r="E21" s="2"/>
      <c r="F21" s="77"/>
      <c r="G21" s="77"/>
      <c r="H21" s="77"/>
      <c r="I21" s="77"/>
      <c r="J21" s="78"/>
      <c r="K21" s="77"/>
      <c r="L21" s="77"/>
      <c r="M21" s="77"/>
      <c r="N21" s="77"/>
      <c r="O21" s="78"/>
      <c r="P21" s="77"/>
    </row>
    <row r="22" spans="1:16" x14ac:dyDescent="0.2">
      <c r="A22" s="31"/>
      <c r="B22" s="31" t="s">
        <v>79</v>
      </c>
      <c r="C22" s="31"/>
      <c r="D22" s="31"/>
      <c r="E22" s="79"/>
      <c r="F22" s="79">
        <v>0.06</v>
      </c>
      <c r="G22" s="79">
        <f>G20/G25</f>
        <v>9.5114625317690549E-2</v>
      </c>
      <c r="H22" s="79">
        <f>H20/H25</f>
        <v>0.12010388471966746</v>
      </c>
      <c r="I22" s="79">
        <f>I20/I25</f>
        <v>0.15532254536485021</v>
      </c>
      <c r="J22" s="80">
        <f>J20/J25</f>
        <v>0.43532747853421699</v>
      </c>
      <c r="K22" s="79">
        <v>0.41</v>
      </c>
      <c r="L22" s="79">
        <v>0.15</v>
      </c>
      <c r="M22" s="79">
        <v>0.3</v>
      </c>
      <c r="N22" s="79">
        <v>0.43</v>
      </c>
      <c r="O22" s="80">
        <f>O20/O25</f>
        <v>1.2941616402514557</v>
      </c>
      <c r="P22" s="79">
        <v>0.67</v>
      </c>
    </row>
    <row r="23" spans="1:16" x14ac:dyDescent="0.2">
      <c r="A23" s="31"/>
      <c r="B23" s="31" t="s">
        <v>80</v>
      </c>
      <c r="C23" s="31"/>
      <c r="D23" s="31"/>
      <c r="E23" s="79"/>
      <c r="F23" s="79">
        <v>0.06</v>
      </c>
      <c r="G23" s="79">
        <f>G20/G26</f>
        <v>9.3015241216558561E-2</v>
      </c>
      <c r="H23" s="79">
        <f>H20/H26</f>
        <v>0.11751435369044387</v>
      </c>
      <c r="I23" s="79">
        <f>I20/I26</f>
        <v>0.15167828242774331</v>
      </c>
      <c r="J23" s="80">
        <f>J20/J26</f>
        <v>0.4255719796102605</v>
      </c>
      <c r="K23" s="79">
        <v>0.4</v>
      </c>
      <c r="L23" s="79">
        <v>0.15</v>
      </c>
      <c r="M23" s="79">
        <v>0.28999999999999998</v>
      </c>
      <c r="N23" s="79">
        <v>0.41</v>
      </c>
      <c r="O23" s="80">
        <f>O20/O26</f>
        <v>1.2509209648757649</v>
      </c>
      <c r="P23" s="79">
        <v>0.64</v>
      </c>
    </row>
    <row r="24" spans="1:16" x14ac:dyDescent="0.2">
      <c r="A24" s="31" t="s">
        <v>81</v>
      </c>
      <c r="B24" s="31"/>
      <c r="C24" s="31"/>
      <c r="D24" s="31"/>
      <c r="E24" s="2"/>
      <c r="F24" s="81"/>
      <c r="G24" s="81"/>
      <c r="H24" s="81"/>
      <c r="I24" s="81"/>
      <c r="J24" s="68"/>
      <c r="K24" s="81"/>
      <c r="L24" s="81"/>
      <c r="M24" s="81"/>
      <c r="N24" s="81"/>
      <c r="O24" s="68"/>
      <c r="P24" s="81"/>
    </row>
    <row r="25" spans="1:16" x14ac:dyDescent="0.2">
      <c r="A25" s="31"/>
      <c r="B25" s="31" t="s">
        <v>79</v>
      </c>
      <c r="C25" s="31"/>
      <c r="D25" s="31"/>
      <c r="E25" s="81"/>
      <c r="F25" s="81">
        <v>428117</v>
      </c>
      <c r="G25" s="81">
        <v>428483</v>
      </c>
      <c r="H25" s="81">
        <v>428937</v>
      </c>
      <c r="I25" s="81">
        <v>429738</v>
      </c>
      <c r="J25" s="82">
        <v>428822</v>
      </c>
      <c r="K25" s="81">
        <v>430600</v>
      </c>
      <c r="L25" s="81">
        <v>431396</v>
      </c>
      <c r="M25" s="81">
        <v>432404</v>
      </c>
      <c r="N25" s="81">
        <v>433108</v>
      </c>
      <c r="O25" s="82">
        <v>431885</v>
      </c>
      <c r="P25" s="81">
        <v>434174</v>
      </c>
    </row>
    <row r="26" spans="1:16" x14ac:dyDescent="0.2">
      <c r="A26" s="31"/>
      <c r="B26" s="31" t="s">
        <v>80</v>
      </c>
      <c r="C26" s="31"/>
      <c r="D26" s="31"/>
      <c r="E26" s="81"/>
      <c r="F26" s="81">
        <v>437993</v>
      </c>
      <c r="G26" s="81">
        <v>438154</v>
      </c>
      <c r="H26" s="81">
        <v>438389</v>
      </c>
      <c r="I26" s="81">
        <v>440063</v>
      </c>
      <c r="J26" s="82">
        <v>438652</v>
      </c>
      <c r="K26" s="81">
        <v>445458</v>
      </c>
      <c r="L26" s="81">
        <v>446262</v>
      </c>
      <c r="M26" s="81">
        <v>447362</v>
      </c>
      <c r="N26" s="81">
        <v>448142</v>
      </c>
      <c r="O26" s="82">
        <v>446814</v>
      </c>
      <c r="P26" s="81">
        <v>450359</v>
      </c>
    </row>
    <row r="27" spans="1:16" x14ac:dyDescent="0.2">
      <c r="A27" s="31"/>
      <c r="B27" s="31"/>
      <c r="C27" s="31"/>
      <c r="D27" s="31"/>
      <c r="E27" s="81"/>
    </row>
    <row r="28" spans="1:16" x14ac:dyDescent="0.2">
      <c r="A28" s="83"/>
      <c r="B28" s="84"/>
      <c r="C28" s="31"/>
      <c r="D28" s="31"/>
      <c r="E28" s="81"/>
    </row>
    <row r="29" spans="1:16" x14ac:dyDescent="0.2">
      <c r="A29" s="2"/>
      <c r="B29" s="2"/>
      <c r="C29" s="2"/>
      <c r="D29" s="2"/>
      <c r="E29" s="2"/>
    </row>
  </sheetData>
  <mergeCells count="2">
    <mergeCell ref="F5:I5"/>
    <mergeCell ref="K5:N5"/>
  </mergeCells>
  <phoneticPr fontId="16" type="noConversion"/>
  <pageMargins left="0.35" right="0.24" top="0.27" bottom="0.75" header="0.17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0"/>
  <sheetViews>
    <sheetView tabSelected="1" view="pageBreakPreview" topLeftCell="A33" zoomScale="150" zoomScaleNormal="150" zoomScaleSheetLayoutView="100" zoomScalePageLayoutView="150" workbookViewId="0">
      <pane xSplit="6" topLeftCell="G1" activePane="topRight" state="frozen"/>
      <selection activeCell="A2" sqref="A2"/>
      <selection pane="topRight" activeCell="F61" sqref="F61"/>
    </sheetView>
  </sheetViews>
  <sheetFormatPr baseColWidth="10" defaultColWidth="8.83203125" defaultRowHeight="14" x14ac:dyDescent="0.2"/>
  <cols>
    <col min="1" max="5" width="1.5" style="7" customWidth="1"/>
    <col min="6" max="6" width="28" style="7" customWidth="1"/>
    <col min="7" max="10" width="13.6640625" style="7" customWidth="1"/>
    <col min="11" max="11" width="15.1640625" style="7" customWidth="1"/>
    <col min="12" max="15" width="13.6640625" style="7" customWidth="1"/>
    <col min="16" max="16" width="15.1640625" style="7" customWidth="1"/>
    <col min="17" max="17" width="13.6640625" style="7" customWidth="1"/>
    <col min="18" max="247" width="8.83203125" style="7"/>
    <col min="248" max="252" width="1.5" style="7" customWidth="1"/>
    <col min="253" max="253" width="37" style="7" customWidth="1"/>
    <col min="254" max="254" width="12.33203125" style="7" bestFit="1" customWidth="1"/>
    <col min="255" max="255" width="11" style="7" bestFit="1" customWidth="1"/>
    <col min="256" max="256" width="12.6640625" style="7" bestFit="1" customWidth="1"/>
    <col min="257" max="257" width="12" style="7" bestFit="1" customWidth="1"/>
    <col min="258" max="258" width="13.1640625" style="7" bestFit="1" customWidth="1"/>
    <col min="259" max="262" width="13.5" style="7" customWidth="1"/>
    <col min="263" max="263" width="13.1640625" style="7" bestFit="1" customWidth="1"/>
    <col min="264" max="267" width="14.6640625" style="7" customWidth="1"/>
    <col min="268" max="268" width="13.1640625" style="7" bestFit="1" customWidth="1"/>
    <col min="269" max="503" width="8.83203125" style="7"/>
    <col min="504" max="508" width="1.5" style="7" customWidth="1"/>
    <col min="509" max="509" width="37" style="7" customWidth="1"/>
    <col min="510" max="510" width="12.33203125" style="7" bestFit="1" customWidth="1"/>
    <col min="511" max="511" width="11" style="7" bestFit="1" customWidth="1"/>
    <col min="512" max="512" width="12.6640625" style="7" bestFit="1" customWidth="1"/>
    <col min="513" max="513" width="12" style="7" bestFit="1" customWidth="1"/>
    <col min="514" max="514" width="13.1640625" style="7" bestFit="1" customWidth="1"/>
    <col min="515" max="518" width="13.5" style="7" customWidth="1"/>
    <col min="519" max="519" width="13.1640625" style="7" bestFit="1" customWidth="1"/>
    <col min="520" max="523" width="14.6640625" style="7" customWidth="1"/>
    <col min="524" max="524" width="13.1640625" style="7" bestFit="1" customWidth="1"/>
    <col min="525" max="759" width="8.83203125" style="7"/>
    <col min="760" max="764" width="1.5" style="7" customWidth="1"/>
    <col min="765" max="765" width="37" style="7" customWidth="1"/>
    <col min="766" max="766" width="12.33203125" style="7" bestFit="1" customWidth="1"/>
    <col min="767" max="767" width="11" style="7" bestFit="1" customWidth="1"/>
    <col min="768" max="768" width="12.6640625" style="7" bestFit="1" customWidth="1"/>
    <col min="769" max="769" width="12" style="7" bestFit="1" customWidth="1"/>
    <col min="770" max="770" width="13.1640625" style="7" bestFit="1" customWidth="1"/>
    <col min="771" max="774" width="13.5" style="7" customWidth="1"/>
    <col min="775" max="775" width="13.1640625" style="7" bestFit="1" customWidth="1"/>
    <col min="776" max="779" width="14.6640625" style="7" customWidth="1"/>
    <col min="780" max="780" width="13.1640625" style="7" bestFit="1" customWidth="1"/>
    <col min="781" max="1015" width="8.83203125" style="7"/>
    <col min="1016" max="1020" width="1.5" style="7" customWidth="1"/>
    <col min="1021" max="1021" width="37" style="7" customWidth="1"/>
    <col min="1022" max="1022" width="12.33203125" style="7" bestFit="1" customWidth="1"/>
    <col min="1023" max="1023" width="11" style="7" bestFit="1" customWidth="1"/>
    <col min="1024" max="1024" width="12.6640625" style="7" bestFit="1" customWidth="1"/>
    <col min="1025" max="1025" width="12" style="7" bestFit="1" customWidth="1"/>
    <col min="1026" max="1026" width="13.1640625" style="7" bestFit="1" customWidth="1"/>
    <col min="1027" max="1030" width="13.5" style="7" customWidth="1"/>
    <col min="1031" max="1031" width="13.1640625" style="7" bestFit="1" customWidth="1"/>
    <col min="1032" max="1035" width="14.6640625" style="7" customWidth="1"/>
    <col min="1036" max="1036" width="13.1640625" style="7" bestFit="1" customWidth="1"/>
    <col min="1037" max="1271" width="8.83203125" style="7"/>
    <col min="1272" max="1276" width="1.5" style="7" customWidth="1"/>
    <col min="1277" max="1277" width="37" style="7" customWidth="1"/>
    <col min="1278" max="1278" width="12.33203125" style="7" bestFit="1" customWidth="1"/>
    <col min="1279" max="1279" width="11" style="7" bestFit="1" customWidth="1"/>
    <col min="1280" max="1280" width="12.6640625" style="7" bestFit="1" customWidth="1"/>
    <col min="1281" max="1281" width="12" style="7" bestFit="1" customWidth="1"/>
    <col min="1282" max="1282" width="13.1640625" style="7" bestFit="1" customWidth="1"/>
    <col min="1283" max="1286" width="13.5" style="7" customWidth="1"/>
    <col min="1287" max="1287" width="13.1640625" style="7" bestFit="1" customWidth="1"/>
    <col min="1288" max="1291" width="14.6640625" style="7" customWidth="1"/>
    <col min="1292" max="1292" width="13.1640625" style="7" bestFit="1" customWidth="1"/>
    <col min="1293" max="1527" width="8.83203125" style="7"/>
    <col min="1528" max="1532" width="1.5" style="7" customWidth="1"/>
    <col min="1533" max="1533" width="37" style="7" customWidth="1"/>
    <col min="1534" max="1534" width="12.33203125" style="7" bestFit="1" customWidth="1"/>
    <col min="1535" max="1535" width="11" style="7" bestFit="1" customWidth="1"/>
    <col min="1536" max="1536" width="12.6640625" style="7" bestFit="1" customWidth="1"/>
    <col min="1537" max="1537" width="12" style="7" bestFit="1" customWidth="1"/>
    <col min="1538" max="1538" width="13.1640625" style="7" bestFit="1" customWidth="1"/>
    <col min="1539" max="1542" width="13.5" style="7" customWidth="1"/>
    <col min="1543" max="1543" width="13.1640625" style="7" bestFit="1" customWidth="1"/>
    <col min="1544" max="1547" width="14.6640625" style="7" customWidth="1"/>
    <col min="1548" max="1548" width="13.1640625" style="7" bestFit="1" customWidth="1"/>
    <col min="1549" max="1783" width="8.83203125" style="7"/>
    <col min="1784" max="1788" width="1.5" style="7" customWidth="1"/>
    <col min="1789" max="1789" width="37" style="7" customWidth="1"/>
    <col min="1790" max="1790" width="12.33203125" style="7" bestFit="1" customWidth="1"/>
    <col min="1791" max="1791" width="11" style="7" bestFit="1" customWidth="1"/>
    <col min="1792" max="1792" width="12.6640625" style="7" bestFit="1" customWidth="1"/>
    <col min="1793" max="1793" width="12" style="7" bestFit="1" customWidth="1"/>
    <col min="1794" max="1794" width="13.1640625" style="7" bestFit="1" customWidth="1"/>
    <col min="1795" max="1798" width="13.5" style="7" customWidth="1"/>
    <col min="1799" max="1799" width="13.1640625" style="7" bestFit="1" customWidth="1"/>
    <col min="1800" max="1803" width="14.6640625" style="7" customWidth="1"/>
    <col min="1804" max="1804" width="13.1640625" style="7" bestFit="1" customWidth="1"/>
    <col min="1805" max="2039" width="8.83203125" style="7"/>
    <col min="2040" max="2044" width="1.5" style="7" customWidth="1"/>
    <col min="2045" max="2045" width="37" style="7" customWidth="1"/>
    <col min="2046" max="2046" width="12.33203125" style="7" bestFit="1" customWidth="1"/>
    <col min="2047" max="2047" width="11" style="7" bestFit="1" customWidth="1"/>
    <col min="2048" max="2048" width="12.6640625" style="7" bestFit="1" customWidth="1"/>
    <col min="2049" max="2049" width="12" style="7" bestFit="1" customWidth="1"/>
    <col min="2050" max="2050" width="13.1640625" style="7" bestFit="1" customWidth="1"/>
    <col min="2051" max="2054" width="13.5" style="7" customWidth="1"/>
    <col min="2055" max="2055" width="13.1640625" style="7" bestFit="1" customWidth="1"/>
    <col min="2056" max="2059" width="14.6640625" style="7" customWidth="1"/>
    <col min="2060" max="2060" width="13.1640625" style="7" bestFit="1" customWidth="1"/>
    <col min="2061" max="2295" width="8.83203125" style="7"/>
    <col min="2296" max="2300" width="1.5" style="7" customWidth="1"/>
    <col min="2301" max="2301" width="37" style="7" customWidth="1"/>
    <col min="2302" max="2302" width="12.33203125" style="7" bestFit="1" customWidth="1"/>
    <col min="2303" max="2303" width="11" style="7" bestFit="1" customWidth="1"/>
    <col min="2304" max="2304" width="12.6640625" style="7" bestFit="1" customWidth="1"/>
    <col min="2305" max="2305" width="12" style="7" bestFit="1" customWidth="1"/>
    <col min="2306" max="2306" width="13.1640625" style="7" bestFit="1" customWidth="1"/>
    <col min="2307" max="2310" width="13.5" style="7" customWidth="1"/>
    <col min="2311" max="2311" width="13.1640625" style="7" bestFit="1" customWidth="1"/>
    <col min="2312" max="2315" width="14.6640625" style="7" customWidth="1"/>
    <col min="2316" max="2316" width="13.1640625" style="7" bestFit="1" customWidth="1"/>
    <col min="2317" max="2551" width="8.83203125" style="7"/>
    <col min="2552" max="2556" width="1.5" style="7" customWidth="1"/>
    <col min="2557" max="2557" width="37" style="7" customWidth="1"/>
    <col min="2558" max="2558" width="12.33203125" style="7" bestFit="1" customWidth="1"/>
    <col min="2559" max="2559" width="11" style="7" bestFit="1" customWidth="1"/>
    <col min="2560" max="2560" width="12.6640625" style="7" bestFit="1" customWidth="1"/>
    <col min="2561" max="2561" width="12" style="7" bestFit="1" customWidth="1"/>
    <col min="2562" max="2562" width="13.1640625" style="7" bestFit="1" customWidth="1"/>
    <col min="2563" max="2566" width="13.5" style="7" customWidth="1"/>
    <col min="2567" max="2567" width="13.1640625" style="7" bestFit="1" customWidth="1"/>
    <col min="2568" max="2571" width="14.6640625" style="7" customWidth="1"/>
    <col min="2572" max="2572" width="13.1640625" style="7" bestFit="1" customWidth="1"/>
    <col min="2573" max="2807" width="8.83203125" style="7"/>
    <col min="2808" max="2812" width="1.5" style="7" customWidth="1"/>
    <col min="2813" max="2813" width="37" style="7" customWidth="1"/>
    <col min="2814" max="2814" width="12.33203125" style="7" bestFit="1" customWidth="1"/>
    <col min="2815" max="2815" width="11" style="7" bestFit="1" customWidth="1"/>
    <col min="2816" max="2816" width="12.6640625" style="7" bestFit="1" customWidth="1"/>
    <col min="2817" max="2817" width="12" style="7" bestFit="1" customWidth="1"/>
    <col min="2818" max="2818" width="13.1640625" style="7" bestFit="1" customWidth="1"/>
    <col min="2819" max="2822" width="13.5" style="7" customWidth="1"/>
    <col min="2823" max="2823" width="13.1640625" style="7" bestFit="1" customWidth="1"/>
    <col min="2824" max="2827" width="14.6640625" style="7" customWidth="1"/>
    <col min="2828" max="2828" width="13.1640625" style="7" bestFit="1" customWidth="1"/>
    <col min="2829" max="3063" width="8.83203125" style="7"/>
    <col min="3064" max="3068" width="1.5" style="7" customWidth="1"/>
    <col min="3069" max="3069" width="37" style="7" customWidth="1"/>
    <col min="3070" max="3070" width="12.33203125" style="7" bestFit="1" customWidth="1"/>
    <col min="3071" max="3071" width="11" style="7" bestFit="1" customWidth="1"/>
    <col min="3072" max="3072" width="12.6640625" style="7" bestFit="1" customWidth="1"/>
    <col min="3073" max="3073" width="12" style="7" bestFit="1" customWidth="1"/>
    <col min="3074" max="3074" width="13.1640625" style="7" bestFit="1" customWidth="1"/>
    <col min="3075" max="3078" width="13.5" style="7" customWidth="1"/>
    <col min="3079" max="3079" width="13.1640625" style="7" bestFit="1" customWidth="1"/>
    <col min="3080" max="3083" width="14.6640625" style="7" customWidth="1"/>
    <col min="3084" max="3084" width="13.1640625" style="7" bestFit="1" customWidth="1"/>
    <col min="3085" max="3319" width="8.83203125" style="7"/>
    <col min="3320" max="3324" width="1.5" style="7" customWidth="1"/>
    <col min="3325" max="3325" width="37" style="7" customWidth="1"/>
    <col min="3326" max="3326" width="12.33203125" style="7" bestFit="1" customWidth="1"/>
    <col min="3327" max="3327" width="11" style="7" bestFit="1" customWidth="1"/>
    <col min="3328" max="3328" width="12.6640625" style="7" bestFit="1" customWidth="1"/>
    <col min="3329" max="3329" width="12" style="7" bestFit="1" customWidth="1"/>
    <col min="3330" max="3330" width="13.1640625" style="7" bestFit="1" customWidth="1"/>
    <col min="3331" max="3334" width="13.5" style="7" customWidth="1"/>
    <col min="3335" max="3335" width="13.1640625" style="7" bestFit="1" customWidth="1"/>
    <col min="3336" max="3339" width="14.6640625" style="7" customWidth="1"/>
    <col min="3340" max="3340" width="13.1640625" style="7" bestFit="1" customWidth="1"/>
    <col min="3341" max="3575" width="8.83203125" style="7"/>
    <col min="3576" max="3580" width="1.5" style="7" customWidth="1"/>
    <col min="3581" max="3581" width="37" style="7" customWidth="1"/>
    <col min="3582" max="3582" width="12.33203125" style="7" bestFit="1" customWidth="1"/>
    <col min="3583" max="3583" width="11" style="7" bestFit="1" customWidth="1"/>
    <col min="3584" max="3584" width="12.6640625" style="7" bestFit="1" customWidth="1"/>
    <col min="3585" max="3585" width="12" style="7" bestFit="1" customWidth="1"/>
    <col min="3586" max="3586" width="13.1640625" style="7" bestFit="1" customWidth="1"/>
    <col min="3587" max="3590" width="13.5" style="7" customWidth="1"/>
    <col min="3591" max="3591" width="13.1640625" style="7" bestFit="1" customWidth="1"/>
    <col min="3592" max="3595" width="14.6640625" style="7" customWidth="1"/>
    <col min="3596" max="3596" width="13.1640625" style="7" bestFit="1" customWidth="1"/>
    <col min="3597" max="3831" width="8.83203125" style="7"/>
    <col min="3832" max="3836" width="1.5" style="7" customWidth="1"/>
    <col min="3837" max="3837" width="37" style="7" customWidth="1"/>
    <col min="3838" max="3838" width="12.33203125" style="7" bestFit="1" customWidth="1"/>
    <col min="3839" max="3839" width="11" style="7" bestFit="1" customWidth="1"/>
    <col min="3840" max="3840" width="12.6640625" style="7" bestFit="1" customWidth="1"/>
    <col min="3841" max="3841" width="12" style="7" bestFit="1" customWidth="1"/>
    <col min="3842" max="3842" width="13.1640625" style="7" bestFit="1" customWidth="1"/>
    <col min="3843" max="3846" width="13.5" style="7" customWidth="1"/>
    <col min="3847" max="3847" width="13.1640625" style="7" bestFit="1" customWidth="1"/>
    <col min="3848" max="3851" width="14.6640625" style="7" customWidth="1"/>
    <col min="3852" max="3852" width="13.1640625" style="7" bestFit="1" customWidth="1"/>
    <col min="3853" max="4087" width="8.83203125" style="7"/>
    <col min="4088" max="4092" width="1.5" style="7" customWidth="1"/>
    <col min="4093" max="4093" width="37" style="7" customWidth="1"/>
    <col min="4094" max="4094" width="12.33203125" style="7" bestFit="1" customWidth="1"/>
    <col min="4095" max="4095" width="11" style="7" bestFit="1" customWidth="1"/>
    <col min="4096" max="4096" width="12.6640625" style="7" bestFit="1" customWidth="1"/>
    <col min="4097" max="4097" width="12" style="7" bestFit="1" customWidth="1"/>
    <col min="4098" max="4098" width="13.1640625" style="7" bestFit="1" customWidth="1"/>
    <col min="4099" max="4102" width="13.5" style="7" customWidth="1"/>
    <col min="4103" max="4103" width="13.1640625" style="7" bestFit="1" customWidth="1"/>
    <col min="4104" max="4107" width="14.6640625" style="7" customWidth="1"/>
    <col min="4108" max="4108" width="13.1640625" style="7" bestFit="1" customWidth="1"/>
    <col min="4109" max="4343" width="8.83203125" style="7"/>
    <col min="4344" max="4348" width="1.5" style="7" customWidth="1"/>
    <col min="4349" max="4349" width="37" style="7" customWidth="1"/>
    <col min="4350" max="4350" width="12.33203125" style="7" bestFit="1" customWidth="1"/>
    <col min="4351" max="4351" width="11" style="7" bestFit="1" customWidth="1"/>
    <col min="4352" max="4352" width="12.6640625" style="7" bestFit="1" customWidth="1"/>
    <col min="4353" max="4353" width="12" style="7" bestFit="1" customWidth="1"/>
    <col min="4354" max="4354" width="13.1640625" style="7" bestFit="1" customWidth="1"/>
    <col min="4355" max="4358" width="13.5" style="7" customWidth="1"/>
    <col min="4359" max="4359" width="13.1640625" style="7" bestFit="1" customWidth="1"/>
    <col min="4360" max="4363" width="14.6640625" style="7" customWidth="1"/>
    <col min="4364" max="4364" width="13.1640625" style="7" bestFit="1" customWidth="1"/>
    <col min="4365" max="4599" width="8.83203125" style="7"/>
    <col min="4600" max="4604" width="1.5" style="7" customWidth="1"/>
    <col min="4605" max="4605" width="37" style="7" customWidth="1"/>
    <col min="4606" max="4606" width="12.33203125" style="7" bestFit="1" customWidth="1"/>
    <col min="4607" max="4607" width="11" style="7" bestFit="1" customWidth="1"/>
    <col min="4608" max="4608" width="12.6640625" style="7" bestFit="1" customWidth="1"/>
    <col min="4609" max="4609" width="12" style="7" bestFit="1" customWidth="1"/>
    <col min="4610" max="4610" width="13.1640625" style="7" bestFit="1" customWidth="1"/>
    <col min="4611" max="4614" width="13.5" style="7" customWidth="1"/>
    <col min="4615" max="4615" width="13.1640625" style="7" bestFit="1" customWidth="1"/>
    <col min="4616" max="4619" width="14.6640625" style="7" customWidth="1"/>
    <col min="4620" max="4620" width="13.1640625" style="7" bestFit="1" customWidth="1"/>
    <col min="4621" max="4855" width="8.83203125" style="7"/>
    <col min="4856" max="4860" width="1.5" style="7" customWidth="1"/>
    <col min="4861" max="4861" width="37" style="7" customWidth="1"/>
    <col min="4862" max="4862" width="12.33203125" style="7" bestFit="1" customWidth="1"/>
    <col min="4863" max="4863" width="11" style="7" bestFit="1" customWidth="1"/>
    <col min="4864" max="4864" width="12.6640625" style="7" bestFit="1" customWidth="1"/>
    <col min="4865" max="4865" width="12" style="7" bestFit="1" customWidth="1"/>
    <col min="4866" max="4866" width="13.1640625" style="7" bestFit="1" customWidth="1"/>
    <col min="4867" max="4870" width="13.5" style="7" customWidth="1"/>
    <col min="4871" max="4871" width="13.1640625" style="7" bestFit="1" customWidth="1"/>
    <col min="4872" max="4875" width="14.6640625" style="7" customWidth="1"/>
    <col min="4876" max="4876" width="13.1640625" style="7" bestFit="1" customWidth="1"/>
    <col min="4877" max="5111" width="8.83203125" style="7"/>
    <col min="5112" max="5116" width="1.5" style="7" customWidth="1"/>
    <col min="5117" max="5117" width="37" style="7" customWidth="1"/>
    <col min="5118" max="5118" width="12.33203125" style="7" bestFit="1" customWidth="1"/>
    <col min="5119" max="5119" width="11" style="7" bestFit="1" customWidth="1"/>
    <col min="5120" max="5120" width="12.6640625" style="7" bestFit="1" customWidth="1"/>
    <col min="5121" max="5121" width="12" style="7" bestFit="1" customWidth="1"/>
    <col min="5122" max="5122" width="13.1640625" style="7" bestFit="1" customWidth="1"/>
    <col min="5123" max="5126" width="13.5" style="7" customWidth="1"/>
    <col min="5127" max="5127" width="13.1640625" style="7" bestFit="1" customWidth="1"/>
    <col min="5128" max="5131" width="14.6640625" style="7" customWidth="1"/>
    <col min="5132" max="5132" width="13.1640625" style="7" bestFit="1" customWidth="1"/>
    <col min="5133" max="5367" width="8.83203125" style="7"/>
    <col min="5368" max="5372" width="1.5" style="7" customWidth="1"/>
    <col min="5373" max="5373" width="37" style="7" customWidth="1"/>
    <col min="5374" max="5374" width="12.33203125" style="7" bestFit="1" customWidth="1"/>
    <col min="5375" max="5375" width="11" style="7" bestFit="1" customWidth="1"/>
    <col min="5376" max="5376" width="12.6640625" style="7" bestFit="1" customWidth="1"/>
    <col min="5377" max="5377" width="12" style="7" bestFit="1" customWidth="1"/>
    <col min="5378" max="5378" width="13.1640625" style="7" bestFit="1" customWidth="1"/>
    <col min="5379" max="5382" width="13.5" style="7" customWidth="1"/>
    <col min="5383" max="5383" width="13.1640625" style="7" bestFit="1" customWidth="1"/>
    <col min="5384" max="5387" width="14.6640625" style="7" customWidth="1"/>
    <col min="5388" max="5388" width="13.1640625" style="7" bestFit="1" customWidth="1"/>
    <col min="5389" max="5623" width="8.83203125" style="7"/>
    <col min="5624" max="5628" width="1.5" style="7" customWidth="1"/>
    <col min="5629" max="5629" width="37" style="7" customWidth="1"/>
    <col min="5630" max="5630" width="12.33203125" style="7" bestFit="1" customWidth="1"/>
    <col min="5631" max="5631" width="11" style="7" bestFit="1" customWidth="1"/>
    <col min="5632" max="5632" width="12.6640625" style="7" bestFit="1" customWidth="1"/>
    <col min="5633" max="5633" width="12" style="7" bestFit="1" customWidth="1"/>
    <col min="5634" max="5634" width="13.1640625" style="7" bestFit="1" customWidth="1"/>
    <col min="5635" max="5638" width="13.5" style="7" customWidth="1"/>
    <col min="5639" max="5639" width="13.1640625" style="7" bestFit="1" customWidth="1"/>
    <col min="5640" max="5643" width="14.6640625" style="7" customWidth="1"/>
    <col min="5644" max="5644" width="13.1640625" style="7" bestFit="1" customWidth="1"/>
    <col min="5645" max="5879" width="8.83203125" style="7"/>
    <col min="5880" max="5884" width="1.5" style="7" customWidth="1"/>
    <col min="5885" max="5885" width="37" style="7" customWidth="1"/>
    <col min="5886" max="5886" width="12.33203125" style="7" bestFit="1" customWidth="1"/>
    <col min="5887" max="5887" width="11" style="7" bestFit="1" customWidth="1"/>
    <col min="5888" max="5888" width="12.6640625" style="7" bestFit="1" customWidth="1"/>
    <col min="5889" max="5889" width="12" style="7" bestFit="1" customWidth="1"/>
    <col min="5890" max="5890" width="13.1640625" style="7" bestFit="1" customWidth="1"/>
    <col min="5891" max="5894" width="13.5" style="7" customWidth="1"/>
    <col min="5895" max="5895" width="13.1640625" style="7" bestFit="1" customWidth="1"/>
    <col min="5896" max="5899" width="14.6640625" style="7" customWidth="1"/>
    <col min="5900" max="5900" width="13.1640625" style="7" bestFit="1" customWidth="1"/>
    <col min="5901" max="6135" width="8.83203125" style="7"/>
    <col min="6136" max="6140" width="1.5" style="7" customWidth="1"/>
    <col min="6141" max="6141" width="37" style="7" customWidth="1"/>
    <col min="6142" max="6142" width="12.33203125" style="7" bestFit="1" customWidth="1"/>
    <col min="6143" max="6143" width="11" style="7" bestFit="1" customWidth="1"/>
    <col min="6144" max="6144" width="12.6640625" style="7" bestFit="1" customWidth="1"/>
    <col min="6145" max="6145" width="12" style="7" bestFit="1" customWidth="1"/>
    <col min="6146" max="6146" width="13.1640625" style="7" bestFit="1" customWidth="1"/>
    <col min="6147" max="6150" width="13.5" style="7" customWidth="1"/>
    <col min="6151" max="6151" width="13.1640625" style="7" bestFit="1" customWidth="1"/>
    <col min="6152" max="6155" width="14.6640625" style="7" customWidth="1"/>
    <col min="6156" max="6156" width="13.1640625" style="7" bestFit="1" customWidth="1"/>
    <col min="6157" max="6391" width="8.83203125" style="7"/>
    <col min="6392" max="6396" width="1.5" style="7" customWidth="1"/>
    <col min="6397" max="6397" width="37" style="7" customWidth="1"/>
    <col min="6398" max="6398" width="12.33203125" style="7" bestFit="1" customWidth="1"/>
    <col min="6399" max="6399" width="11" style="7" bestFit="1" customWidth="1"/>
    <col min="6400" max="6400" width="12.6640625" style="7" bestFit="1" customWidth="1"/>
    <col min="6401" max="6401" width="12" style="7" bestFit="1" customWidth="1"/>
    <col min="6402" max="6402" width="13.1640625" style="7" bestFit="1" customWidth="1"/>
    <col min="6403" max="6406" width="13.5" style="7" customWidth="1"/>
    <col min="6407" max="6407" width="13.1640625" style="7" bestFit="1" customWidth="1"/>
    <col min="6408" max="6411" width="14.6640625" style="7" customWidth="1"/>
    <col min="6412" max="6412" width="13.1640625" style="7" bestFit="1" customWidth="1"/>
    <col min="6413" max="6647" width="8.83203125" style="7"/>
    <col min="6648" max="6652" width="1.5" style="7" customWidth="1"/>
    <col min="6653" max="6653" width="37" style="7" customWidth="1"/>
    <col min="6654" max="6654" width="12.33203125" style="7" bestFit="1" customWidth="1"/>
    <col min="6655" max="6655" width="11" style="7" bestFit="1" customWidth="1"/>
    <col min="6656" max="6656" width="12.6640625" style="7" bestFit="1" customWidth="1"/>
    <col min="6657" max="6657" width="12" style="7" bestFit="1" customWidth="1"/>
    <col min="6658" max="6658" width="13.1640625" style="7" bestFit="1" customWidth="1"/>
    <col min="6659" max="6662" width="13.5" style="7" customWidth="1"/>
    <col min="6663" max="6663" width="13.1640625" style="7" bestFit="1" customWidth="1"/>
    <col min="6664" max="6667" width="14.6640625" style="7" customWidth="1"/>
    <col min="6668" max="6668" width="13.1640625" style="7" bestFit="1" customWidth="1"/>
    <col min="6669" max="6903" width="8.83203125" style="7"/>
    <col min="6904" max="6908" width="1.5" style="7" customWidth="1"/>
    <col min="6909" max="6909" width="37" style="7" customWidth="1"/>
    <col min="6910" max="6910" width="12.33203125" style="7" bestFit="1" customWidth="1"/>
    <col min="6911" max="6911" width="11" style="7" bestFit="1" customWidth="1"/>
    <col min="6912" max="6912" width="12.6640625" style="7" bestFit="1" customWidth="1"/>
    <col min="6913" max="6913" width="12" style="7" bestFit="1" customWidth="1"/>
    <col min="6914" max="6914" width="13.1640625" style="7" bestFit="1" customWidth="1"/>
    <col min="6915" max="6918" width="13.5" style="7" customWidth="1"/>
    <col min="6919" max="6919" width="13.1640625" style="7" bestFit="1" customWidth="1"/>
    <col min="6920" max="6923" width="14.6640625" style="7" customWidth="1"/>
    <col min="6924" max="6924" width="13.1640625" style="7" bestFit="1" customWidth="1"/>
    <col min="6925" max="7159" width="8.83203125" style="7"/>
    <col min="7160" max="7164" width="1.5" style="7" customWidth="1"/>
    <col min="7165" max="7165" width="37" style="7" customWidth="1"/>
    <col min="7166" max="7166" width="12.33203125" style="7" bestFit="1" customWidth="1"/>
    <col min="7167" max="7167" width="11" style="7" bestFit="1" customWidth="1"/>
    <col min="7168" max="7168" width="12.6640625" style="7" bestFit="1" customWidth="1"/>
    <col min="7169" max="7169" width="12" style="7" bestFit="1" customWidth="1"/>
    <col min="7170" max="7170" width="13.1640625" style="7" bestFit="1" customWidth="1"/>
    <col min="7171" max="7174" width="13.5" style="7" customWidth="1"/>
    <col min="7175" max="7175" width="13.1640625" style="7" bestFit="1" customWidth="1"/>
    <col min="7176" max="7179" width="14.6640625" style="7" customWidth="1"/>
    <col min="7180" max="7180" width="13.1640625" style="7" bestFit="1" customWidth="1"/>
    <col min="7181" max="7415" width="8.83203125" style="7"/>
    <col min="7416" max="7420" width="1.5" style="7" customWidth="1"/>
    <col min="7421" max="7421" width="37" style="7" customWidth="1"/>
    <col min="7422" max="7422" width="12.33203125" style="7" bestFit="1" customWidth="1"/>
    <col min="7423" max="7423" width="11" style="7" bestFit="1" customWidth="1"/>
    <col min="7424" max="7424" width="12.6640625" style="7" bestFit="1" customWidth="1"/>
    <col min="7425" max="7425" width="12" style="7" bestFit="1" customWidth="1"/>
    <col min="7426" max="7426" width="13.1640625" style="7" bestFit="1" customWidth="1"/>
    <col min="7427" max="7430" width="13.5" style="7" customWidth="1"/>
    <col min="7431" max="7431" width="13.1640625" style="7" bestFit="1" customWidth="1"/>
    <col min="7432" max="7435" width="14.6640625" style="7" customWidth="1"/>
    <col min="7436" max="7436" width="13.1640625" style="7" bestFit="1" customWidth="1"/>
    <col min="7437" max="7671" width="8.83203125" style="7"/>
    <col min="7672" max="7676" width="1.5" style="7" customWidth="1"/>
    <col min="7677" max="7677" width="37" style="7" customWidth="1"/>
    <col min="7678" max="7678" width="12.33203125" style="7" bestFit="1" customWidth="1"/>
    <col min="7679" max="7679" width="11" style="7" bestFit="1" customWidth="1"/>
    <col min="7680" max="7680" width="12.6640625" style="7" bestFit="1" customWidth="1"/>
    <col min="7681" max="7681" width="12" style="7" bestFit="1" customWidth="1"/>
    <col min="7682" max="7682" width="13.1640625" style="7" bestFit="1" customWidth="1"/>
    <col min="7683" max="7686" width="13.5" style="7" customWidth="1"/>
    <col min="7687" max="7687" width="13.1640625" style="7" bestFit="1" customWidth="1"/>
    <col min="7688" max="7691" width="14.6640625" style="7" customWidth="1"/>
    <col min="7692" max="7692" width="13.1640625" style="7" bestFit="1" customWidth="1"/>
    <col min="7693" max="7927" width="8.83203125" style="7"/>
    <col min="7928" max="7932" width="1.5" style="7" customWidth="1"/>
    <col min="7933" max="7933" width="37" style="7" customWidth="1"/>
    <col min="7934" max="7934" width="12.33203125" style="7" bestFit="1" customWidth="1"/>
    <col min="7935" max="7935" width="11" style="7" bestFit="1" customWidth="1"/>
    <col min="7936" max="7936" width="12.6640625" style="7" bestFit="1" customWidth="1"/>
    <col min="7937" max="7937" width="12" style="7" bestFit="1" customWidth="1"/>
    <col min="7938" max="7938" width="13.1640625" style="7" bestFit="1" customWidth="1"/>
    <col min="7939" max="7942" width="13.5" style="7" customWidth="1"/>
    <col min="7943" max="7943" width="13.1640625" style="7" bestFit="1" customWidth="1"/>
    <col min="7944" max="7947" width="14.6640625" style="7" customWidth="1"/>
    <col min="7948" max="7948" width="13.1640625" style="7" bestFit="1" customWidth="1"/>
    <col min="7949" max="8183" width="8.83203125" style="7"/>
    <col min="8184" max="8188" width="1.5" style="7" customWidth="1"/>
    <col min="8189" max="8189" width="37" style="7" customWidth="1"/>
    <col min="8190" max="8190" width="12.33203125" style="7" bestFit="1" customWidth="1"/>
    <col min="8191" max="8191" width="11" style="7" bestFit="1" customWidth="1"/>
    <col min="8192" max="8192" width="12.6640625" style="7" bestFit="1" customWidth="1"/>
    <col min="8193" max="8193" width="12" style="7" bestFit="1" customWidth="1"/>
    <col min="8194" max="8194" width="13.1640625" style="7" bestFit="1" customWidth="1"/>
    <col min="8195" max="8198" width="13.5" style="7" customWidth="1"/>
    <col min="8199" max="8199" width="13.1640625" style="7" bestFit="1" customWidth="1"/>
    <col min="8200" max="8203" width="14.6640625" style="7" customWidth="1"/>
    <col min="8204" max="8204" width="13.1640625" style="7" bestFit="1" customWidth="1"/>
    <col min="8205" max="8439" width="8.83203125" style="7"/>
    <col min="8440" max="8444" width="1.5" style="7" customWidth="1"/>
    <col min="8445" max="8445" width="37" style="7" customWidth="1"/>
    <col min="8446" max="8446" width="12.33203125" style="7" bestFit="1" customWidth="1"/>
    <col min="8447" max="8447" width="11" style="7" bestFit="1" customWidth="1"/>
    <col min="8448" max="8448" width="12.6640625" style="7" bestFit="1" customWidth="1"/>
    <col min="8449" max="8449" width="12" style="7" bestFit="1" customWidth="1"/>
    <col min="8450" max="8450" width="13.1640625" style="7" bestFit="1" customWidth="1"/>
    <col min="8451" max="8454" width="13.5" style="7" customWidth="1"/>
    <col min="8455" max="8455" width="13.1640625" style="7" bestFit="1" customWidth="1"/>
    <col min="8456" max="8459" width="14.6640625" style="7" customWidth="1"/>
    <col min="8460" max="8460" width="13.1640625" style="7" bestFit="1" customWidth="1"/>
    <col min="8461" max="8695" width="8.83203125" style="7"/>
    <col min="8696" max="8700" width="1.5" style="7" customWidth="1"/>
    <col min="8701" max="8701" width="37" style="7" customWidth="1"/>
    <col min="8702" max="8702" width="12.33203125" style="7" bestFit="1" customWidth="1"/>
    <col min="8703" max="8703" width="11" style="7" bestFit="1" customWidth="1"/>
    <col min="8704" max="8704" width="12.6640625" style="7" bestFit="1" customWidth="1"/>
    <col min="8705" max="8705" width="12" style="7" bestFit="1" customWidth="1"/>
    <col min="8706" max="8706" width="13.1640625" style="7" bestFit="1" customWidth="1"/>
    <col min="8707" max="8710" width="13.5" style="7" customWidth="1"/>
    <col min="8711" max="8711" width="13.1640625" style="7" bestFit="1" customWidth="1"/>
    <col min="8712" max="8715" width="14.6640625" style="7" customWidth="1"/>
    <col min="8716" max="8716" width="13.1640625" style="7" bestFit="1" customWidth="1"/>
    <col min="8717" max="8951" width="8.83203125" style="7"/>
    <col min="8952" max="8956" width="1.5" style="7" customWidth="1"/>
    <col min="8957" max="8957" width="37" style="7" customWidth="1"/>
    <col min="8958" max="8958" width="12.33203125" style="7" bestFit="1" customWidth="1"/>
    <col min="8959" max="8959" width="11" style="7" bestFit="1" customWidth="1"/>
    <col min="8960" max="8960" width="12.6640625" style="7" bestFit="1" customWidth="1"/>
    <col min="8961" max="8961" width="12" style="7" bestFit="1" customWidth="1"/>
    <col min="8962" max="8962" width="13.1640625" style="7" bestFit="1" customWidth="1"/>
    <col min="8963" max="8966" width="13.5" style="7" customWidth="1"/>
    <col min="8967" max="8967" width="13.1640625" style="7" bestFit="1" customWidth="1"/>
    <col min="8968" max="8971" width="14.6640625" style="7" customWidth="1"/>
    <col min="8972" max="8972" width="13.1640625" style="7" bestFit="1" customWidth="1"/>
    <col min="8973" max="9207" width="8.83203125" style="7"/>
    <col min="9208" max="9212" width="1.5" style="7" customWidth="1"/>
    <col min="9213" max="9213" width="37" style="7" customWidth="1"/>
    <col min="9214" max="9214" width="12.33203125" style="7" bestFit="1" customWidth="1"/>
    <col min="9215" max="9215" width="11" style="7" bestFit="1" customWidth="1"/>
    <col min="9216" max="9216" width="12.6640625" style="7" bestFit="1" customWidth="1"/>
    <col min="9217" max="9217" width="12" style="7" bestFit="1" customWidth="1"/>
    <col min="9218" max="9218" width="13.1640625" style="7" bestFit="1" customWidth="1"/>
    <col min="9219" max="9222" width="13.5" style="7" customWidth="1"/>
    <col min="9223" max="9223" width="13.1640625" style="7" bestFit="1" customWidth="1"/>
    <col min="9224" max="9227" width="14.6640625" style="7" customWidth="1"/>
    <col min="9228" max="9228" width="13.1640625" style="7" bestFit="1" customWidth="1"/>
    <col min="9229" max="9463" width="8.83203125" style="7"/>
    <col min="9464" max="9468" width="1.5" style="7" customWidth="1"/>
    <col min="9469" max="9469" width="37" style="7" customWidth="1"/>
    <col min="9470" max="9470" width="12.33203125" style="7" bestFit="1" customWidth="1"/>
    <col min="9471" max="9471" width="11" style="7" bestFit="1" customWidth="1"/>
    <col min="9472" max="9472" width="12.6640625" style="7" bestFit="1" customWidth="1"/>
    <col min="9473" max="9473" width="12" style="7" bestFit="1" customWidth="1"/>
    <col min="9474" max="9474" width="13.1640625" style="7" bestFit="1" customWidth="1"/>
    <col min="9475" max="9478" width="13.5" style="7" customWidth="1"/>
    <col min="9479" max="9479" width="13.1640625" style="7" bestFit="1" customWidth="1"/>
    <col min="9480" max="9483" width="14.6640625" style="7" customWidth="1"/>
    <col min="9484" max="9484" width="13.1640625" style="7" bestFit="1" customWidth="1"/>
    <col min="9485" max="9719" width="8.83203125" style="7"/>
    <col min="9720" max="9724" width="1.5" style="7" customWidth="1"/>
    <col min="9725" max="9725" width="37" style="7" customWidth="1"/>
    <col min="9726" max="9726" width="12.33203125" style="7" bestFit="1" customWidth="1"/>
    <col min="9727" max="9727" width="11" style="7" bestFit="1" customWidth="1"/>
    <col min="9728" max="9728" width="12.6640625" style="7" bestFit="1" customWidth="1"/>
    <col min="9729" max="9729" width="12" style="7" bestFit="1" customWidth="1"/>
    <col min="9730" max="9730" width="13.1640625" style="7" bestFit="1" customWidth="1"/>
    <col min="9731" max="9734" width="13.5" style="7" customWidth="1"/>
    <col min="9735" max="9735" width="13.1640625" style="7" bestFit="1" customWidth="1"/>
    <col min="9736" max="9739" width="14.6640625" style="7" customWidth="1"/>
    <col min="9740" max="9740" width="13.1640625" style="7" bestFit="1" customWidth="1"/>
    <col min="9741" max="9975" width="8.83203125" style="7"/>
    <col min="9976" max="9980" width="1.5" style="7" customWidth="1"/>
    <col min="9981" max="9981" width="37" style="7" customWidth="1"/>
    <col min="9982" max="9982" width="12.33203125" style="7" bestFit="1" customWidth="1"/>
    <col min="9983" max="9983" width="11" style="7" bestFit="1" customWidth="1"/>
    <col min="9984" max="9984" width="12.6640625" style="7" bestFit="1" customWidth="1"/>
    <col min="9985" max="9985" width="12" style="7" bestFit="1" customWidth="1"/>
    <col min="9986" max="9986" width="13.1640625" style="7" bestFit="1" customWidth="1"/>
    <col min="9987" max="9990" width="13.5" style="7" customWidth="1"/>
    <col min="9991" max="9991" width="13.1640625" style="7" bestFit="1" customWidth="1"/>
    <col min="9992" max="9995" width="14.6640625" style="7" customWidth="1"/>
    <col min="9996" max="9996" width="13.1640625" style="7" bestFit="1" customWidth="1"/>
    <col min="9997" max="10231" width="8.83203125" style="7"/>
    <col min="10232" max="10236" width="1.5" style="7" customWidth="1"/>
    <col min="10237" max="10237" width="37" style="7" customWidth="1"/>
    <col min="10238" max="10238" width="12.33203125" style="7" bestFit="1" customWidth="1"/>
    <col min="10239" max="10239" width="11" style="7" bestFit="1" customWidth="1"/>
    <col min="10240" max="10240" width="12.6640625" style="7" bestFit="1" customWidth="1"/>
    <col min="10241" max="10241" width="12" style="7" bestFit="1" customWidth="1"/>
    <col min="10242" max="10242" width="13.1640625" style="7" bestFit="1" customWidth="1"/>
    <col min="10243" max="10246" width="13.5" style="7" customWidth="1"/>
    <col min="10247" max="10247" width="13.1640625" style="7" bestFit="1" customWidth="1"/>
    <col min="10248" max="10251" width="14.6640625" style="7" customWidth="1"/>
    <col min="10252" max="10252" width="13.1640625" style="7" bestFit="1" customWidth="1"/>
    <col min="10253" max="10487" width="8.83203125" style="7"/>
    <col min="10488" max="10492" width="1.5" style="7" customWidth="1"/>
    <col min="10493" max="10493" width="37" style="7" customWidth="1"/>
    <col min="10494" max="10494" width="12.33203125" style="7" bestFit="1" customWidth="1"/>
    <col min="10495" max="10495" width="11" style="7" bestFit="1" customWidth="1"/>
    <col min="10496" max="10496" width="12.6640625" style="7" bestFit="1" customWidth="1"/>
    <col min="10497" max="10497" width="12" style="7" bestFit="1" customWidth="1"/>
    <col min="10498" max="10498" width="13.1640625" style="7" bestFit="1" customWidth="1"/>
    <col min="10499" max="10502" width="13.5" style="7" customWidth="1"/>
    <col min="10503" max="10503" width="13.1640625" style="7" bestFit="1" customWidth="1"/>
    <col min="10504" max="10507" width="14.6640625" style="7" customWidth="1"/>
    <col min="10508" max="10508" width="13.1640625" style="7" bestFit="1" customWidth="1"/>
    <col min="10509" max="10743" width="8.83203125" style="7"/>
    <col min="10744" max="10748" width="1.5" style="7" customWidth="1"/>
    <col min="10749" max="10749" width="37" style="7" customWidth="1"/>
    <col min="10750" max="10750" width="12.33203125" style="7" bestFit="1" customWidth="1"/>
    <col min="10751" max="10751" width="11" style="7" bestFit="1" customWidth="1"/>
    <col min="10752" max="10752" width="12.6640625" style="7" bestFit="1" customWidth="1"/>
    <col min="10753" max="10753" width="12" style="7" bestFit="1" customWidth="1"/>
    <col min="10754" max="10754" width="13.1640625" style="7" bestFit="1" customWidth="1"/>
    <col min="10755" max="10758" width="13.5" style="7" customWidth="1"/>
    <col min="10759" max="10759" width="13.1640625" style="7" bestFit="1" customWidth="1"/>
    <col min="10760" max="10763" width="14.6640625" style="7" customWidth="1"/>
    <col min="10764" max="10764" width="13.1640625" style="7" bestFit="1" customWidth="1"/>
    <col min="10765" max="10999" width="8.83203125" style="7"/>
    <col min="11000" max="11004" width="1.5" style="7" customWidth="1"/>
    <col min="11005" max="11005" width="37" style="7" customWidth="1"/>
    <col min="11006" max="11006" width="12.33203125" style="7" bestFit="1" customWidth="1"/>
    <col min="11007" max="11007" width="11" style="7" bestFit="1" customWidth="1"/>
    <col min="11008" max="11008" width="12.6640625" style="7" bestFit="1" customWidth="1"/>
    <col min="11009" max="11009" width="12" style="7" bestFit="1" customWidth="1"/>
    <col min="11010" max="11010" width="13.1640625" style="7" bestFit="1" customWidth="1"/>
    <col min="11011" max="11014" width="13.5" style="7" customWidth="1"/>
    <col min="11015" max="11015" width="13.1640625" style="7" bestFit="1" customWidth="1"/>
    <col min="11016" max="11019" width="14.6640625" style="7" customWidth="1"/>
    <col min="11020" max="11020" width="13.1640625" style="7" bestFit="1" customWidth="1"/>
    <col min="11021" max="11255" width="8.83203125" style="7"/>
    <col min="11256" max="11260" width="1.5" style="7" customWidth="1"/>
    <col min="11261" max="11261" width="37" style="7" customWidth="1"/>
    <col min="11262" max="11262" width="12.33203125" style="7" bestFit="1" customWidth="1"/>
    <col min="11263" max="11263" width="11" style="7" bestFit="1" customWidth="1"/>
    <col min="11264" max="11264" width="12.6640625" style="7" bestFit="1" customWidth="1"/>
    <col min="11265" max="11265" width="12" style="7" bestFit="1" customWidth="1"/>
    <col min="11266" max="11266" width="13.1640625" style="7" bestFit="1" customWidth="1"/>
    <col min="11267" max="11270" width="13.5" style="7" customWidth="1"/>
    <col min="11271" max="11271" width="13.1640625" style="7" bestFit="1" customWidth="1"/>
    <col min="11272" max="11275" width="14.6640625" style="7" customWidth="1"/>
    <col min="11276" max="11276" width="13.1640625" style="7" bestFit="1" customWidth="1"/>
    <col min="11277" max="11511" width="8.83203125" style="7"/>
    <col min="11512" max="11516" width="1.5" style="7" customWidth="1"/>
    <col min="11517" max="11517" width="37" style="7" customWidth="1"/>
    <col min="11518" max="11518" width="12.33203125" style="7" bestFit="1" customWidth="1"/>
    <col min="11519" max="11519" width="11" style="7" bestFit="1" customWidth="1"/>
    <col min="11520" max="11520" width="12.6640625" style="7" bestFit="1" customWidth="1"/>
    <col min="11521" max="11521" width="12" style="7" bestFit="1" customWidth="1"/>
    <col min="11522" max="11522" width="13.1640625" style="7" bestFit="1" customWidth="1"/>
    <col min="11523" max="11526" width="13.5" style="7" customWidth="1"/>
    <col min="11527" max="11527" width="13.1640625" style="7" bestFit="1" customWidth="1"/>
    <col min="11528" max="11531" width="14.6640625" style="7" customWidth="1"/>
    <col min="11532" max="11532" width="13.1640625" style="7" bestFit="1" customWidth="1"/>
    <col min="11533" max="11767" width="8.83203125" style="7"/>
    <col min="11768" max="11772" width="1.5" style="7" customWidth="1"/>
    <col min="11773" max="11773" width="37" style="7" customWidth="1"/>
    <col min="11774" max="11774" width="12.33203125" style="7" bestFit="1" customWidth="1"/>
    <col min="11775" max="11775" width="11" style="7" bestFit="1" customWidth="1"/>
    <col min="11776" max="11776" width="12.6640625" style="7" bestFit="1" customWidth="1"/>
    <col min="11777" max="11777" width="12" style="7" bestFit="1" customWidth="1"/>
    <col min="11778" max="11778" width="13.1640625" style="7" bestFit="1" customWidth="1"/>
    <col min="11779" max="11782" width="13.5" style="7" customWidth="1"/>
    <col min="11783" max="11783" width="13.1640625" style="7" bestFit="1" customWidth="1"/>
    <col min="11784" max="11787" width="14.6640625" style="7" customWidth="1"/>
    <col min="11788" max="11788" width="13.1640625" style="7" bestFit="1" customWidth="1"/>
    <col min="11789" max="12023" width="8.83203125" style="7"/>
    <col min="12024" max="12028" width="1.5" style="7" customWidth="1"/>
    <col min="12029" max="12029" width="37" style="7" customWidth="1"/>
    <col min="12030" max="12030" width="12.33203125" style="7" bestFit="1" customWidth="1"/>
    <col min="12031" max="12031" width="11" style="7" bestFit="1" customWidth="1"/>
    <col min="12032" max="12032" width="12.6640625" style="7" bestFit="1" customWidth="1"/>
    <col min="12033" max="12033" width="12" style="7" bestFit="1" customWidth="1"/>
    <col min="12034" max="12034" width="13.1640625" style="7" bestFit="1" customWidth="1"/>
    <col min="12035" max="12038" width="13.5" style="7" customWidth="1"/>
    <col min="12039" max="12039" width="13.1640625" style="7" bestFit="1" customWidth="1"/>
    <col min="12040" max="12043" width="14.6640625" style="7" customWidth="1"/>
    <col min="12044" max="12044" width="13.1640625" style="7" bestFit="1" customWidth="1"/>
    <col min="12045" max="12279" width="8.83203125" style="7"/>
    <col min="12280" max="12284" width="1.5" style="7" customWidth="1"/>
    <col min="12285" max="12285" width="37" style="7" customWidth="1"/>
    <col min="12286" max="12286" width="12.33203125" style="7" bestFit="1" customWidth="1"/>
    <col min="12287" max="12287" width="11" style="7" bestFit="1" customWidth="1"/>
    <col min="12288" max="12288" width="12.6640625" style="7" bestFit="1" customWidth="1"/>
    <col min="12289" max="12289" width="12" style="7" bestFit="1" customWidth="1"/>
    <col min="12290" max="12290" width="13.1640625" style="7" bestFit="1" customWidth="1"/>
    <col min="12291" max="12294" width="13.5" style="7" customWidth="1"/>
    <col min="12295" max="12295" width="13.1640625" style="7" bestFit="1" customWidth="1"/>
    <col min="12296" max="12299" width="14.6640625" style="7" customWidth="1"/>
    <col min="12300" max="12300" width="13.1640625" style="7" bestFit="1" customWidth="1"/>
    <col min="12301" max="12535" width="8.83203125" style="7"/>
    <col min="12536" max="12540" width="1.5" style="7" customWidth="1"/>
    <col min="12541" max="12541" width="37" style="7" customWidth="1"/>
    <col min="12542" max="12542" width="12.33203125" style="7" bestFit="1" customWidth="1"/>
    <col min="12543" max="12543" width="11" style="7" bestFit="1" customWidth="1"/>
    <col min="12544" max="12544" width="12.6640625" style="7" bestFit="1" customWidth="1"/>
    <col min="12545" max="12545" width="12" style="7" bestFit="1" customWidth="1"/>
    <col min="12546" max="12546" width="13.1640625" style="7" bestFit="1" customWidth="1"/>
    <col min="12547" max="12550" width="13.5" style="7" customWidth="1"/>
    <col min="12551" max="12551" width="13.1640625" style="7" bestFit="1" customWidth="1"/>
    <col min="12552" max="12555" width="14.6640625" style="7" customWidth="1"/>
    <col min="12556" max="12556" width="13.1640625" style="7" bestFit="1" customWidth="1"/>
    <col min="12557" max="12791" width="8.83203125" style="7"/>
    <col min="12792" max="12796" width="1.5" style="7" customWidth="1"/>
    <col min="12797" max="12797" width="37" style="7" customWidth="1"/>
    <col min="12798" max="12798" width="12.33203125" style="7" bestFit="1" customWidth="1"/>
    <col min="12799" max="12799" width="11" style="7" bestFit="1" customWidth="1"/>
    <col min="12800" max="12800" width="12.6640625" style="7" bestFit="1" customWidth="1"/>
    <col min="12801" max="12801" width="12" style="7" bestFit="1" customWidth="1"/>
    <col min="12802" max="12802" width="13.1640625" style="7" bestFit="1" customWidth="1"/>
    <col min="12803" max="12806" width="13.5" style="7" customWidth="1"/>
    <col min="12807" max="12807" width="13.1640625" style="7" bestFit="1" customWidth="1"/>
    <col min="12808" max="12811" width="14.6640625" style="7" customWidth="1"/>
    <col min="12812" max="12812" width="13.1640625" style="7" bestFit="1" customWidth="1"/>
    <col min="12813" max="13047" width="8.83203125" style="7"/>
    <col min="13048" max="13052" width="1.5" style="7" customWidth="1"/>
    <col min="13053" max="13053" width="37" style="7" customWidth="1"/>
    <col min="13054" max="13054" width="12.33203125" style="7" bestFit="1" customWidth="1"/>
    <col min="13055" max="13055" width="11" style="7" bestFit="1" customWidth="1"/>
    <col min="13056" max="13056" width="12.6640625" style="7" bestFit="1" customWidth="1"/>
    <col min="13057" max="13057" width="12" style="7" bestFit="1" customWidth="1"/>
    <col min="13058" max="13058" width="13.1640625" style="7" bestFit="1" customWidth="1"/>
    <col min="13059" max="13062" width="13.5" style="7" customWidth="1"/>
    <col min="13063" max="13063" width="13.1640625" style="7" bestFit="1" customWidth="1"/>
    <col min="13064" max="13067" width="14.6640625" style="7" customWidth="1"/>
    <col min="13068" max="13068" width="13.1640625" style="7" bestFit="1" customWidth="1"/>
    <col min="13069" max="13303" width="8.83203125" style="7"/>
    <col min="13304" max="13308" width="1.5" style="7" customWidth="1"/>
    <col min="13309" max="13309" width="37" style="7" customWidth="1"/>
    <col min="13310" max="13310" width="12.33203125" style="7" bestFit="1" customWidth="1"/>
    <col min="13311" max="13311" width="11" style="7" bestFit="1" customWidth="1"/>
    <col min="13312" max="13312" width="12.6640625" style="7" bestFit="1" customWidth="1"/>
    <col min="13313" max="13313" width="12" style="7" bestFit="1" customWidth="1"/>
    <col min="13314" max="13314" width="13.1640625" style="7" bestFit="1" customWidth="1"/>
    <col min="13315" max="13318" width="13.5" style="7" customWidth="1"/>
    <col min="13319" max="13319" width="13.1640625" style="7" bestFit="1" customWidth="1"/>
    <col min="13320" max="13323" width="14.6640625" style="7" customWidth="1"/>
    <col min="13324" max="13324" width="13.1640625" style="7" bestFit="1" customWidth="1"/>
    <col min="13325" max="13559" width="8.83203125" style="7"/>
    <col min="13560" max="13564" width="1.5" style="7" customWidth="1"/>
    <col min="13565" max="13565" width="37" style="7" customWidth="1"/>
    <col min="13566" max="13566" width="12.33203125" style="7" bestFit="1" customWidth="1"/>
    <col min="13567" max="13567" width="11" style="7" bestFit="1" customWidth="1"/>
    <col min="13568" max="13568" width="12.6640625" style="7" bestFit="1" customWidth="1"/>
    <col min="13569" max="13569" width="12" style="7" bestFit="1" customWidth="1"/>
    <col min="13570" max="13570" width="13.1640625" style="7" bestFit="1" customWidth="1"/>
    <col min="13571" max="13574" width="13.5" style="7" customWidth="1"/>
    <col min="13575" max="13575" width="13.1640625" style="7" bestFit="1" customWidth="1"/>
    <col min="13576" max="13579" width="14.6640625" style="7" customWidth="1"/>
    <col min="13580" max="13580" width="13.1640625" style="7" bestFit="1" customWidth="1"/>
    <col min="13581" max="13815" width="8.83203125" style="7"/>
    <col min="13816" max="13820" width="1.5" style="7" customWidth="1"/>
    <col min="13821" max="13821" width="37" style="7" customWidth="1"/>
    <col min="13822" max="13822" width="12.33203125" style="7" bestFit="1" customWidth="1"/>
    <col min="13823" max="13823" width="11" style="7" bestFit="1" customWidth="1"/>
    <col min="13824" max="13824" width="12.6640625" style="7" bestFit="1" customWidth="1"/>
    <col min="13825" max="13825" width="12" style="7" bestFit="1" customWidth="1"/>
    <col min="13826" max="13826" width="13.1640625" style="7" bestFit="1" customWidth="1"/>
    <col min="13827" max="13830" width="13.5" style="7" customWidth="1"/>
    <col min="13831" max="13831" width="13.1640625" style="7" bestFit="1" customWidth="1"/>
    <col min="13832" max="13835" width="14.6640625" style="7" customWidth="1"/>
    <col min="13836" max="13836" width="13.1640625" style="7" bestFit="1" customWidth="1"/>
    <col min="13837" max="14071" width="8.83203125" style="7"/>
    <col min="14072" max="14076" width="1.5" style="7" customWidth="1"/>
    <col min="14077" max="14077" width="37" style="7" customWidth="1"/>
    <col min="14078" max="14078" width="12.33203125" style="7" bestFit="1" customWidth="1"/>
    <col min="14079" max="14079" width="11" style="7" bestFit="1" customWidth="1"/>
    <col min="14080" max="14080" width="12.6640625" style="7" bestFit="1" customWidth="1"/>
    <col min="14081" max="14081" width="12" style="7" bestFit="1" customWidth="1"/>
    <col min="14082" max="14082" width="13.1640625" style="7" bestFit="1" customWidth="1"/>
    <col min="14083" max="14086" width="13.5" style="7" customWidth="1"/>
    <col min="14087" max="14087" width="13.1640625" style="7" bestFit="1" customWidth="1"/>
    <col min="14088" max="14091" width="14.6640625" style="7" customWidth="1"/>
    <col min="14092" max="14092" width="13.1640625" style="7" bestFit="1" customWidth="1"/>
    <col min="14093" max="14327" width="8.83203125" style="7"/>
    <col min="14328" max="14332" width="1.5" style="7" customWidth="1"/>
    <col min="14333" max="14333" width="37" style="7" customWidth="1"/>
    <col min="14334" max="14334" width="12.33203125" style="7" bestFit="1" customWidth="1"/>
    <col min="14335" max="14335" width="11" style="7" bestFit="1" customWidth="1"/>
    <col min="14336" max="14336" width="12.6640625" style="7" bestFit="1" customWidth="1"/>
    <col min="14337" max="14337" width="12" style="7" bestFit="1" customWidth="1"/>
    <col min="14338" max="14338" width="13.1640625" style="7" bestFit="1" customWidth="1"/>
    <col min="14339" max="14342" width="13.5" style="7" customWidth="1"/>
    <col min="14343" max="14343" width="13.1640625" style="7" bestFit="1" customWidth="1"/>
    <col min="14344" max="14347" width="14.6640625" style="7" customWidth="1"/>
    <col min="14348" max="14348" width="13.1640625" style="7" bestFit="1" customWidth="1"/>
    <col min="14349" max="14583" width="8.83203125" style="7"/>
    <col min="14584" max="14588" width="1.5" style="7" customWidth="1"/>
    <col min="14589" max="14589" width="37" style="7" customWidth="1"/>
    <col min="14590" max="14590" width="12.33203125" style="7" bestFit="1" customWidth="1"/>
    <col min="14591" max="14591" width="11" style="7" bestFit="1" customWidth="1"/>
    <col min="14592" max="14592" width="12.6640625" style="7" bestFit="1" customWidth="1"/>
    <col min="14593" max="14593" width="12" style="7" bestFit="1" customWidth="1"/>
    <col min="14594" max="14594" width="13.1640625" style="7" bestFit="1" customWidth="1"/>
    <col min="14595" max="14598" width="13.5" style="7" customWidth="1"/>
    <col min="14599" max="14599" width="13.1640625" style="7" bestFit="1" customWidth="1"/>
    <col min="14600" max="14603" width="14.6640625" style="7" customWidth="1"/>
    <col min="14604" max="14604" width="13.1640625" style="7" bestFit="1" customWidth="1"/>
    <col min="14605" max="14839" width="8.83203125" style="7"/>
    <col min="14840" max="14844" width="1.5" style="7" customWidth="1"/>
    <col min="14845" max="14845" width="37" style="7" customWidth="1"/>
    <col min="14846" max="14846" width="12.33203125" style="7" bestFit="1" customWidth="1"/>
    <col min="14847" max="14847" width="11" style="7" bestFit="1" customWidth="1"/>
    <col min="14848" max="14848" width="12.6640625" style="7" bestFit="1" customWidth="1"/>
    <col min="14849" max="14849" width="12" style="7" bestFit="1" customWidth="1"/>
    <col min="14850" max="14850" width="13.1640625" style="7" bestFit="1" customWidth="1"/>
    <col min="14851" max="14854" width="13.5" style="7" customWidth="1"/>
    <col min="14855" max="14855" width="13.1640625" style="7" bestFit="1" customWidth="1"/>
    <col min="14856" max="14859" width="14.6640625" style="7" customWidth="1"/>
    <col min="14860" max="14860" width="13.1640625" style="7" bestFit="1" customWidth="1"/>
    <col min="14861" max="15095" width="8.83203125" style="7"/>
    <col min="15096" max="15100" width="1.5" style="7" customWidth="1"/>
    <col min="15101" max="15101" width="37" style="7" customWidth="1"/>
    <col min="15102" max="15102" width="12.33203125" style="7" bestFit="1" customWidth="1"/>
    <col min="15103" max="15103" width="11" style="7" bestFit="1" customWidth="1"/>
    <col min="15104" max="15104" width="12.6640625" style="7" bestFit="1" customWidth="1"/>
    <col min="15105" max="15105" width="12" style="7" bestFit="1" customWidth="1"/>
    <col min="15106" max="15106" width="13.1640625" style="7" bestFit="1" customWidth="1"/>
    <col min="15107" max="15110" width="13.5" style="7" customWidth="1"/>
    <col min="15111" max="15111" width="13.1640625" style="7" bestFit="1" customWidth="1"/>
    <col min="15112" max="15115" width="14.6640625" style="7" customWidth="1"/>
    <col min="15116" max="15116" width="13.1640625" style="7" bestFit="1" customWidth="1"/>
    <col min="15117" max="15351" width="8.83203125" style="7"/>
    <col min="15352" max="15356" width="1.5" style="7" customWidth="1"/>
    <col min="15357" max="15357" width="37" style="7" customWidth="1"/>
    <col min="15358" max="15358" width="12.33203125" style="7" bestFit="1" customWidth="1"/>
    <col min="15359" max="15359" width="11" style="7" bestFit="1" customWidth="1"/>
    <col min="15360" max="15360" width="12.6640625" style="7" bestFit="1" customWidth="1"/>
    <col min="15361" max="15361" width="12" style="7" bestFit="1" customWidth="1"/>
    <col min="15362" max="15362" width="13.1640625" style="7" bestFit="1" customWidth="1"/>
    <col min="15363" max="15366" width="13.5" style="7" customWidth="1"/>
    <col min="15367" max="15367" width="13.1640625" style="7" bestFit="1" customWidth="1"/>
    <col min="15368" max="15371" width="14.6640625" style="7" customWidth="1"/>
    <col min="15372" max="15372" width="13.1640625" style="7" bestFit="1" customWidth="1"/>
    <col min="15373" max="15607" width="8.83203125" style="7"/>
    <col min="15608" max="15612" width="1.5" style="7" customWidth="1"/>
    <col min="15613" max="15613" width="37" style="7" customWidth="1"/>
    <col min="15614" max="15614" width="12.33203125" style="7" bestFit="1" customWidth="1"/>
    <col min="15615" max="15615" width="11" style="7" bestFit="1" customWidth="1"/>
    <col min="15616" max="15616" width="12.6640625" style="7" bestFit="1" customWidth="1"/>
    <col min="15617" max="15617" width="12" style="7" bestFit="1" customWidth="1"/>
    <col min="15618" max="15618" width="13.1640625" style="7" bestFit="1" customWidth="1"/>
    <col min="15619" max="15622" width="13.5" style="7" customWidth="1"/>
    <col min="15623" max="15623" width="13.1640625" style="7" bestFit="1" customWidth="1"/>
    <col min="15624" max="15627" width="14.6640625" style="7" customWidth="1"/>
    <col min="15628" max="15628" width="13.1640625" style="7" bestFit="1" customWidth="1"/>
    <col min="15629" max="15863" width="8.83203125" style="7"/>
    <col min="15864" max="15868" width="1.5" style="7" customWidth="1"/>
    <col min="15869" max="15869" width="37" style="7" customWidth="1"/>
    <col min="15870" max="15870" width="12.33203125" style="7" bestFit="1" customWidth="1"/>
    <col min="15871" max="15871" width="11" style="7" bestFit="1" customWidth="1"/>
    <col min="15872" max="15872" width="12.6640625" style="7" bestFit="1" customWidth="1"/>
    <col min="15873" max="15873" width="12" style="7" bestFit="1" customWidth="1"/>
    <col min="15874" max="15874" width="13.1640625" style="7" bestFit="1" customWidth="1"/>
    <col min="15875" max="15878" width="13.5" style="7" customWidth="1"/>
    <col min="15879" max="15879" width="13.1640625" style="7" bestFit="1" customWidth="1"/>
    <col min="15880" max="15883" width="14.6640625" style="7" customWidth="1"/>
    <col min="15884" max="15884" width="13.1640625" style="7" bestFit="1" customWidth="1"/>
    <col min="15885" max="16119" width="8.83203125" style="7"/>
    <col min="16120" max="16124" width="1.5" style="7" customWidth="1"/>
    <col min="16125" max="16125" width="37" style="7" customWidth="1"/>
    <col min="16126" max="16126" width="12.33203125" style="7" bestFit="1" customWidth="1"/>
    <col min="16127" max="16127" width="11" style="7" bestFit="1" customWidth="1"/>
    <col min="16128" max="16128" width="12.6640625" style="7" bestFit="1" customWidth="1"/>
    <col min="16129" max="16129" width="12" style="7" bestFit="1" customWidth="1"/>
    <col min="16130" max="16130" width="13.1640625" style="7" bestFit="1" customWidth="1"/>
    <col min="16131" max="16134" width="13.5" style="7" customWidth="1"/>
    <col min="16135" max="16135" width="13.1640625" style="7" bestFit="1" customWidth="1"/>
    <col min="16136" max="16139" width="14.6640625" style="7" customWidth="1"/>
    <col min="16140" max="16140" width="13.1640625" style="7" bestFit="1" customWidth="1"/>
    <col min="16141" max="16384" width="8.83203125" style="7"/>
  </cols>
  <sheetData>
    <row r="1" spans="1:20" ht="15" x14ac:dyDescent="0.2">
      <c r="A1" s="85" t="s">
        <v>34</v>
      </c>
      <c r="B1" s="85"/>
      <c r="C1" s="85"/>
      <c r="D1" s="85"/>
      <c r="E1" s="86"/>
      <c r="F1" s="86"/>
    </row>
    <row r="2" spans="1:20" ht="15" x14ac:dyDescent="0.2">
      <c r="A2" s="85" t="s">
        <v>82</v>
      </c>
      <c r="B2" s="85"/>
      <c r="C2" s="85"/>
      <c r="D2" s="85"/>
      <c r="E2" s="86"/>
      <c r="F2" s="86"/>
    </row>
    <row r="3" spans="1:20" ht="16" x14ac:dyDescent="0.2">
      <c r="A3" s="87" t="s">
        <v>32</v>
      </c>
      <c r="B3" s="88"/>
      <c r="C3" s="88"/>
      <c r="D3" s="88"/>
      <c r="E3" s="86"/>
      <c r="F3" s="86"/>
    </row>
    <row r="4" spans="1:20" x14ac:dyDescent="0.2">
      <c r="A4" s="130" t="s">
        <v>31</v>
      </c>
      <c r="B4" s="131"/>
      <c r="C4" s="131"/>
      <c r="D4" s="131"/>
      <c r="E4" s="131"/>
      <c r="F4" s="131"/>
    </row>
    <row r="5" spans="1:20" ht="33.75" customHeight="1" x14ac:dyDescent="0.2">
      <c r="A5" s="87"/>
      <c r="B5" s="87"/>
      <c r="C5" s="87"/>
      <c r="D5" s="87"/>
      <c r="E5" s="86"/>
      <c r="F5" s="89"/>
      <c r="G5" s="132" t="s">
        <v>83</v>
      </c>
      <c r="H5" s="132"/>
      <c r="I5" s="132"/>
      <c r="J5" s="132"/>
      <c r="K5" s="90" t="s">
        <v>37</v>
      </c>
      <c r="L5" s="132" t="s">
        <v>83</v>
      </c>
      <c r="M5" s="132"/>
      <c r="N5" s="132"/>
      <c r="O5" s="132"/>
      <c r="P5" s="90" t="s">
        <v>37</v>
      </c>
      <c r="Q5" s="127" t="s">
        <v>83</v>
      </c>
      <c r="R5" s="127"/>
      <c r="S5" s="127"/>
      <c r="T5" s="127"/>
    </row>
    <row r="6" spans="1:20" x14ac:dyDescent="0.2">
      <c r="A6" s="87"/>
      <c r="B6" s="87"/>
      <c r="C6" s="87"/>
      <c r="D6" s="87"/>
      <c r="E6" s="33"/>
      <c r="F6" s="33"/>
      <c r="G6" s="33" t="s">
        <v>30</v>
      </c>
      <c r="H6" s="33" t="s">
        <v>29</v>
      </c>
      <c r="I6" s="33" t="s">
        <v>28</v>
      </c>
      <c r="J6" s="33" t="s">
        <v>27</v>
      </c>
      <c r="K6" s="40" t="s">
        <v>27</v>
      </c>
      <c r="L6" s="33" t="s">
        <v>30</v>
      </c>
      <c r="M6" s="33" t="s">
        <v>29</v>
      </c>
      <c r="N6" s="33" t="s">
        <v>28</v>
      </c>
      <c r="O6" s="33" t="s">
        <v>27</v>
      </c>
      <c r="P6" s="40" t="s">
        <v>27</v>
      </c>
      <c r="Q6" s="33" t="s">
        <v>30</v>
      </c>
    </row>
    <row r="7" spans="1:20" x14ac:dyDescent="0.2">
      <c r="A7" s="31"/>
      <c r="B7" s="31"/>
      <c r="C7" s="31"/>
      <c r="D7" s="31"/>
      <c r="E7" s="29"/>
      <c r="F7" s="29"/>
      <c r="G7" s="29">
        <v>2016</v>
      </c>
      <c r="H7" s="29">
        <v>2016</v>
      </c>
      <c r="I7" s="37">
        <v>2016</v>
      </c>
      <c r="J7" s="118">
        <v>2016</v>
      </c>
      <c r="K7" s="28">
        <v>2016</v>
      </c>
      <c r="L7" s="121">
        <v>2017</v>
      </c>
      <c r="M7" s="121">
        <v>2017</v>
      </c>
      <c r="N7" s="121">
        <v>2017</v>
      </c>
      <c r="O7" s="121">
        <v>2017</v>
      </c>
      <c r="P7" s="28">
        <v>2017</v>
      </c>
      <c r="Q7" s="121">
        <v>2018</v>
      </c>
    </row>
    <row r="8" spans="1:20" x14ac:dyDescent="0.2">
      <c r="A8" s="31"/>
      <c r="B8" s="31"/>
      <c r="C8" s="31"/>
      <c r="D8" s="31"/>
      <c r="E8" s="29"/>
      <c r="F8" s="29"/>
      <c r="G8" s="29"/>
      <c r="H8" s="29"/>
      <c r="I8" s="37"/>
      <c r="J8" s="118"/>
      <c r="K8" s="28"/>
      <c r="L8" s="121"/>
      <c r="M8" s="121"/>
      <c r="N8" s="121"/>
      <c r="O8" s="121"/>
      <c r="P8" s="28"/>
      <c r="Q8" s="121"/>
    </row>
    <row r="9" spans="1:20" x14ac:dyDescent="0.2">
      <c r="A9" s="91" t="s">
        <v>84</v>
      </c>
      <c r="B9" s="91"/>
      <c r="G9" s="92"/>
      <c r="H9" s="92"/>
      <c r="I9" s="92"/>
      <c r="J9" s="92"/>
      <c r="K9" s="93"/>
      <c r="L9" s="92"/>
      <c r="M9" s="92"/>
      <c r="N9" s="92"/>
      <c r="O9" s="92"/>
      <c r="P9" s="93"/>
      <c r="Q9" s="92"/>
    </row>
    <row r="10" spans="1:20" x14ac:dyDescent="0.2">
      <c r="B10" s="1" t="s">
        <v>85</v>
      </c>
      <c r="G10" s="25">
        <v>46967</v>
      </c>
      <c r="H10" s="25">
        <v>47129</v>
      </c>
      <c r="I10" s="25">
        <v>47497</v>
      </c>
      <c r="J10" s="25">
        <v>49431</v>
      </c>
      <c r="K10" s="47"/>
      <c r="L10" s="25">
        <v>50854</v>
      </c>
      <c r="M10" s="25">
        <v>51921</v>
      </c>
      <c r="N10" s="25">
        <v>52772</v>
      </c>
      <c r="O10" s="25">
        <v>54750</v>
      </c>
      <c r="P10" s="47"/>
      <c r="Q10" s="25">
        <v>56705</v>
      </c>
    </row>
    <row r="11" spans="1:20" x14ac:dyDescent="0.2">
      <c r="A11" s="91"/>
      <c r="B11" s="94" t="s">
        <v>86</v>
      </c>
      <c r="G11" s="25">
        <v>45714</v>
      </c>
      <c r="H11" s="25">
        <v>46004</v>
      </c>
      <c r="I11" s="25">
        <v>46479</v>
      </c>
      <c r="J11" s="25">
        <v>47905</v>
      </c>
      <c r="K11" s="47"/>
      <c r="L11" s="25">
        <v>49375</v>
      </c>
      <c r="M11" s="25">
        <v>50323</v>
      </c>
      <c r="N11" s="25">
        <v>51345</v>
      </c>
      <c r="O11" s="25">
        <v>52810</v>
      </c>
      <c r="P11" s="47"/>
      <c r="Q11" s="25">
        <v>55087</v>
      </c>
    </row>
    <row r="12" spans="1:20" ht="6" customHeight="1" x14ac:dyDescent="0.2">
      <c r="G12" s="46"/>
      <c r="H12" s="46"/>
      <c r="I12" s="46"/>
      <c r="J12" s="46"/>
      <c r="K12" s="82"/>
      <c r="L12" s="46"/>
      <c r="M12" s="46"/>
      <c r="N12" s="46"/>
      <c r="O12" s="46"/>
      <c r="P12" s="82"/>
      <c r="Q12" s="46"/>
    </row>
    <row r="13" spans="1:20" x14ac:dyDescent="0.2">
      <c r="B13" s="95" t="s">
        <v>68</v>
      </c>
      <c r="C13" s="95"/>
      <c r="G13" s="96">
        <v>1161241</v>
      </c>
      <c r="H13" s="96">
        <v>1208271</v>
      </c>
      <c r="I13" s="96">
        <v>1304333</v>
      </c>
      <c r="J13" s="96">
        <v>1403462</v>
      </c>
      <c r="K13" s="45">
        <f>SUM(G13:J13)</f>
        <v>5077307</v>
      </c>
      <c r="L13" s="96">
        <v>1470042</v>
      </c>
      <c r="M13" s="96">
        <v>1505499</v>
      </c>
      <c r="N13" s="96">
        <v>1547210</v>
      </c>
      <c r="O13" s="96">
        <v>1630274</v>
      </c>
      <c r="P13" s="45">
        <f>SUM(L13:O13)</f>
        <v>6153025</v>
      </c>
      <c r="Q13" s="96">
        <v>1820019</v>
      </c>
    </row>
    <row r="14" spans="1:20" x14ac:dyDescent="0.2">
      <c r="B14" s="95" t="s">
        <v>69</v>
      </c>
      <c r="C14" s="95"/>
      <c r="G14" s="25">
        <v>666546</v>
      </c>
      <c r="H14" s="25">
        <v>707106</v>
      </c>
      <c r="I14" s="25">
        <v>720658</v>
      </c>
      <c r="J14" s="25">
        <v>761479</v>
      </c>
      <c r="K14" s="47">
        <f>SUM(G14:J14)</f>
        <v>2855789</v>
      </c>
      <c r="L14" s="25">
        <v>749488</v>
      </c>
      <c r="M14" s="25">
        <v>831962</v>
      </c>
      <c r="N14" s="25">
        <v>864408</v>
      </c>
      <c r="O14" s="25">
        <v>873372</v>
      </c>
      <c r="P14" s="47">
        <f>SUM(L14:O14)</f>
        <v>3319230</v>
      </c>
      <c r="Q14" s="25">
        <v>894873</v>
      </c>
    </row>
    <row r="15" spans="1:20" x14ac:dyDescent="0.2">
      <c r="B15" s="95" t="s">
        <v>70</v>
      </c>
      <c r="C15" s="95"/>
      <c r="G15" s="48">
        <v>81942</v>
      </c>
      <c r="H15" s="48">
        <v>86806</v>
      </c>
      <c r="I15" s="48">
        <v>108495</v>
      </c>
      <c r="J15" s="48">
        <v>105589</v>
      </c>
      <c r="K15" s="47">
        <f>SUM(G15:J15)</f>
        <v>382832</v>
      </c>
      <c r="L15" s="48">
        <v>115038</v>
      </c>
      <c r="M15" s="48">
        <v>113608</v>
      </c>
      <c r="N15" s="48">
        <v>128901</v>
      </c>
      <c r="O15" s="48">
        <v>195784</v>
      </c>
      <c r="P15" s="97">
        <f>SUM(L15:O15)</f>
        <v>553331</v>
      </c>
      <c r="Q15" s="48">
        <v>228022</v>
      </c>
    </row>
    <row r="16" spans="1:20" x14ac:dyDescent="0.2">
      <c r="B16" s="7" t="s">
        <v>87</v>
      </c>
      <c r="G16" s="25">
        <f t="shared" ref="G16:H16" si="0">G13-G15-G14</f>
        <v>412753</v>
      </c>
      <c r="H16" s="25">
        <f t="shared" si="0"/>
        <v>414359</v>
      </c>
      <c r="I16" s="25">
        <f t="shared" ref="I16:J16" si="1">I13-I15-I14</f>
        <v>475180</v>
      </c>
      <c r="J16" s="25">
        <f t="shared" si="1"/>
        <v>536394</v>
      </c>
      <c r="K16" s="110">
        <f>K13-K15-K14</f>
        <v>1838686</v>
      </c>
      <c r="L16" s="25">
        <f t="shared" ref="L16:P16" si="2">L13-L15-L14</f>
        <v>605516</v>
      </c>
      <c r="M16" s="25">
        <f t="shared" si="2"/>
        <v>559929</v>
      </c>
      <c r="N16" s="25">
        <f t="shared" ref="N16" si="3">N13-N15-N14</f>
        <v>553901</v>
      </c>
      <c r="O16" s="25">
        <f t="shared" si="2"/>
        <v>561118</v>
      </c>
      <c r="P16" s="47">
        <f t="shared" si="2"/>
        <v>2280464</v>
      </c>
      <c r="Q16" s="25">
        <f t="shared" ref="Q16" si="4">Q13-Q15-Q14</f>
        <v>697124</v>
      </c>
    </row>
    <row r="17" spans="1:17" x14ac:dyDescent="0.2">
      <c r="B17" s="7" t="s">
        <v>88</v>
      </c>
      <c r="G17" s="98">
        <f t="shared" ref="G17:H17" si="5">ROUND(G16/G13,3)</f>
        <v>0.35499999999999998</v>
      </c>
      <c r="H17" s="98">
        <f t="shared" si="5"/>
        <v>0.34300000000000003</v>
      </c>
      <c r="I17" s="98">
        <f t="shared" ref="I17:J17" si="6">ROUND(I16/I13,3)</f>
        <v>0.36399999999999999</v>
      </c>
      <c r="J17" s="98">
        <f t="shared" si="6"/>
        <v>0.38200000000000001</v>
      </c>
      <c r="K17" s="99">
        <f>ROUND(K16/K13,3)</f>
        <v>0.36199999999999999</v>
      </c>
      <c r="L17" s="98">
        <f t="shared" ref="L17:P17" si="7">ROUND(L16/L13,3)</f>
        <v>0.41199999999999998</v>
      </c>
      <c r="M17" s="98">
        <f t="shared" si="7"/>
        <v>0.372</v>
      </c>
      <c r="N17" s="98">
        <f t="shared" ref="N17" si="8">ROUND(N16/N13,3)</f>
        <v>0.35799999999999998</v>
      </c>
      <c r="O17" s="98">
        <f t="shared" si="7"/>
        <v>0.34399999999999997</v>
      </c>
      <c r="P17" s="99">
        <f t="shared" si="7"/>
        <v>0.371</v>
      </c>
      <c r="Q17" s="98">
        <f t="shared" ref="Q17" si="9">ROUND(Q16/Q13,3)</f>
        <v>0.38300000000000001</v>
      </c>
    </row>
    <row r="18" spans="1:17" x14ac:dyDescent="0.2">
      <c r="G18" s="100"/>
      <c r="H18" s="100"/>
      <c r="I18" s="100"/>
      <c r="J18" s="100"/>
      <c r="K18" s="101"/>
      <c r="L18" s="100"/>
      <c r="M18" s="100"/>
      <c r="N18" s="100"/>
      <c r="O18" s="100"/>
      <c r="P18" s="101"/>
      <c r="Q18" s="100"/>
    </row>
    <row r="19" spans="1:17" x14ac:dyDescent="0.2">
      <c r="A19" s="91" t="s">
        <v>89</v>
      </c>
      <c r="B19" s="91"/>
      <c r="G19" s="102"/>
      <c r="H19" s="102"/>
      <c r="I19" s="102"/>
      <c r="J19" s="102"/>
      <c r="K19" s="103"/>
      <c r="L19" s="102"/>
      <c r="M19" s="102"/>
      <c r="N19" s="102"/>
      <c r="O19" s="102"/>
      <c r="P19" s="103"/>
      <c r="Q19" s="102"/>
    </row>
    <row r="20" spans="1:17" x14ac:dyDescent="0.2">
      <c r="B20" s="1" t="s">
        <v>85</v>
      </c>
      <c r="D20" s="1"/>
      <c r="E20" s="1"/>
      <c r="G20" s="25">
        <v>34533</v>
      </c>
      <c r="H20" s="25">
        <v>36048</v>
      </c>
      <c r="I20" s="25">
        <v>39246</v>
      </c>
      <c r="J20" s="25">
        <v>44365</v>
      </c>
      <c r="K20" s="47"/>
      <c r="L20" s="25">
        <v>47894</v>
      </c>
      <c r="M20" s="25">
        <v>52031</v>
      </c>
      <c r="N20" s="25">
        <v>56476</v>
      </c>
      <c r="O20" s="25">
        <v>62832</v>
      </c>
      <c r="P20" s="47"/>
      <c r="Q20" s="25">
        <v>68290</v>
      </c>
    </row>
    <row r="21" spans="1:17" x14ac:dyDescent="0.2">
      <c r="A21" s="91"/>
      <c r="B21" s="94" t="s">
        <v>86</v>
      </c>
      <c r="D21" s="1"/>
      <c r="E21" s="1"/>
      <c r="G21" s="25">
        <v>31993</v>
      </c>
      <c r="H21" s="25">
        <v>33892</v>
      </c>
      <c r="I21" s="25">
        <v>36799</v>
      </c>
      <c r="J21" s="25">
        <v>41185</v>
      </c>
      <c r="K21" s="47"/>
      <c r="L21" s="25">
        <v>44988</v>
      </c>
      <c r="M21" s="25">
        <v>48713</v>
      </c>
      <c r="N21" s="25">
        <v>52678</v>
      </c>
      <c r="O21" s="25">
        <v>57834</v>
      </c>
      <c r="P21" s="47"/>
      <c r="Q21" s="25">
        <v>63815</v>
      </c>
    </row>
    <row r="22" spans="1:17" ht="7.5" customHeight="1" x14ac:dyDescent="0.2">
      <c r="G22" s="46"/>
      <c r="H22" s="46"/>
      <c r="I22" s="46"/>
      <c r="J22" s="46"/>
      <c r="K22" s="82"/>
      <c r="L22" s="46"/>
      <c r="M22" s="46"/>
      <c r="N22" s="46"/>
      <c r="O22" s="46"/>
      <c r="P22" s="82"/>
      <c r="Q22" s="46"/>
    </row>
    <row r="23" spans="1:17" x14ac:dyDescent="0.2">
      <c r="B23" s="95" t="s">
        <v>68</v>
      </c>
      <c r="G23" s="96">
        <v>651748</v>
      </c>
      <c r="H23" s="96">
        <v>758201</v>
      </c>
      <c r="I23" s="96">
        <v>853480</v>
      </c>
      <c r="J23" s="96">
        <v>947666</v>
      </c>
      <c r="K23" s="45">
        <f>SUM(G23:J23)</f>
        <v>3211095</v>
      </c>
      <c r="L23" s="96">
        <v>1046199</v>
      </c>
      <c r="M23" s="96">
        <v>1165228</v>
      </c>
      <c r="N23" s="96">
        <v>1327435</v>
      </c>
      <c r="O23" s="96">
        <v>1550329</v>
      </c>
      <c r="P23" s="45">
        <f>SUM(L23:O23)</f>
        <v>5089191</v>
      </c>
      <c r="Q23" s="96">
        <v>1782086</v>
      </c>
    </row>
    <row r="24" spans="1:17" x14ac:dyDescent="0.2">
      <c r="B24" s="95" t="s">
        <v>69</v>
      </c>
      <c r="G24" s="25">
        <v>629899</v>
      </c>
      <c r="H24" s="25">
        <v>698162</v>
      </c>
      <c r="I24" s="25">
        <v>748515</v>
      </c>
      <c r="J24" s="25">
        <v>834794</v>
      </c>
      <c r="K24" s="47">
        <f>SUM(G24:J24)</f>
        <v>2911370</v>
      </c>
      <c r="L24" s="25">
        <v>847317</v>
      </c>
      <c r="M24" s="25">
        <v>1017612</v>
      </c>
      <c r="N24" s="25">
        <v>1081485</v>
      </c>
      <c r="O24" s="25">
        <v>1191497</v>
      </c>
      <c r="P24" s="47">
        <f>SUM(L24:O24)</f>
        <v>4137911</v>
      </c>
      <c r="Q24" s="25">
        <v>1258809</v>
      </c>
    </row>
    <row r="25" spans="1:17" x14ac:dyDescent="0.2">
      <c r="B25" s="95" t="s">
        <v>70</v>
      </c>
      <c r="G25" s="48">
        <v>126068</v>
      </c>
      <c r="H25" s="48">
        <v>129223</v>
      </c>
      <c r="I25" s="48">
        <v>173548</v>
      </c>
      <c r="J25" s="48">
        <v>179407</v>
      </c>
      <c r="K25" s="47">
        <f>SUM(G25:J25)</f>
        <v>608246</v>
      </c>
      <c r="L25" s="48">
        <v>156232</v>
      </c>
      <c r="M25" s="48">
        <v>160715</v>
      </c>
      <c r="N25" s="48">
        <v>183589</v>
      </c>
      <c r="O25" s="48">
        <v>224155</v>
      </c>
      <c r="P25" s="97">
        <f>SUM(L25:O25)</f>
        <v>724691</v>
      </c>
      <c r="Q25" s="48">
        <v>251200</v>
      </c>
    </row>
    <row r="26" spans="1:17" x14ac:dyDescent="0.2">
      <c r="B26" s="7" t="s">
        <v>90</v>
      </c>
      <c r="G26" s="25">
        <f t="shared" ref="G26:H26" si="10">G23-G25-G24</f>
        <v>-104219</v>
      </c>
      <c r="H26" s="25">
        <f t="shared" si="10"/>
        <v>-69184</v>
      </c>
      <c r="I26" s="25">
        <f t="shared" ref="I26:L26" si="11">I23-I25-I24</f>
        <v>-68583</v>
      </c>
      <c r="J26" s="25">
        <f t="shared" si="11"/>
        <v>-66535</v>
      </c>
      <c r="K26" s="110">
        <f>K23-K25-K24</f>
        <v>-308521</v>
      </c>
      <c r="L26" s="25">
        <f t="shared" si="11"/>
        <v>42650</v>
      </c>
      <c r="M26" s="25">
        <f t="shared" ref="M26:Q26" si="12">M23-M25-M24</f>
        <v>-13099</v>
      </c>
      <c r="N26" s="25">
        <f t="shared" ref="N26" si="13">N23-N25-N24</f>
        <v>62361</v>
      </c>
      <c r="O26" s="25">
        <f t="shared" si="12"/>
        <v>134677</v>
      </c>
      <c r="P26" s="47">
        <f t="shared" si="12"/>
        <v>226589</v>
      </c>
      <c r="Q26" s="25">
        <f t="shared" si="12"/>
        <v>272077</v>
      </c>
    </row>
    <row r="27" spans="1:17" x14ac:dyDescent="0.2">
      <c r="B27" s="7" t="s">
        <v>88</v>
      </c>
      <c r="G27" s="98">
        <f t="shared" ref="G27:H27" si="14">ROUND(G26/G23,3)</f>
        <v>-0.16</v>
      </c>
      <c r="H27" s="98">
        <f t="shared" si="14"/>
        <v>-9.0999999999999998E-2</v>
      </c>
      <c r="I27" s="98">
        <f t="shared" ref="I27:L27" si="15">ROUND(I26/I23,3)</f>
        <v>-0.08</v>
      </c>
      <c r="J27" s="98">
        <f t="shared" si="15"/>
        <v>-7.0000000000000007E-2</v>
      </c>
      <c r="K27" s="99">
        <f>ROUND(K26/K23,3)</f>
        <v>-9.6000000000000002E-2</v>
      </c>
      <c r="L27" s="98">
        <f t="shared" si="15"/>
        <v>4.1000000000000002E-2</v>
      </c>
      <c r="M27" s="98">
        <f t="shared" ref="M27:Q27" si="16">ROUND(M26/M23,3)</f>
        <v>-1.0999999999999999E-2</v>
      </c>
      <c r="N27" s="98">
        <f t="shared" ref="N27" si="17">ROUND(N26/N23,3)</f>
        <v>4.7E-2</v>
      </c>
      <c r="O27" s="98">
        <f t="shared" si="16"/>
        <v>8.6999999999999994E-2</v>
      </c>
      <c r="P27" s="99">
        <f t="shared" si="16"/>
        <v>4.4999999999999998E-2</v>
      </c>
      <c r="Q27" s="98">
        <f t="shared" si="16"/>
        <v>0.153</v>
      </c>
    </row>
    <row r="28" spans="1:17" x14ac:dyDescent="0.2">
      <c r="G28" s="100"/>
      <c r="H28" s="100"/>
      <c r="I28" s="100"/>
      <c r="J28" s="100"/>
      <c r="K28" s="101"/>
      <c r="L28" s="100"/>
      <c r="M28" s="100"/>
      <c r="N28" s="100"/>
      <c r="O28" s="100"/>
      <c r="P28" s="101"/>
      <c r="Q28" s="100"/>
    </row>
    <row r="29" spans="1:17" x14ac:dyDescent="0.2">
      <c r="A29" s="12" t="s">
        <v>91</v>
      </c>
      <c r="G29" s="92"/>
      <c r="H29" s="92"/>
      <c r="I29" s="92"/>
      <c r="J29" s="92"/>
      <c r="K29" s="93"/>
      <c r="L29" s="92"/>
      <c r="M29" s="92"/>
      <c r="N29" s="92"/>
      <c r="O29" s="92"/>
      <c r="P29" s="93"/>
      <c r="Q29" s="92"/>
    </row>
    <row r="30" spans="1:17" x14ac:dyDescent="0.2">
      <c r="B30" s="1" t="s">
        <v>85</v>
      </c>
      <c r="C30" s="1"/>
      <c r="G30" s="25">
        <f t="shared" ref="G30:I31" si="18">G10+G20</f>
        <v>81500</v>
      </c>
      <c r="H30" s="25">
        <f t="shared" si="18"/>
        <v>83177</v>
      </c>
      <c r="I30" s="25">
        <f t="shared" si="18"/>
        <v>86743</v>
      </c>
      <c r="J30" s="25">
        <f t="shared" ref="J30" si="19">J10+J20</f>
        <v>93796</v>
      </c>
      <c r="K30" s="47"/>
      <c r="L30" s="25">
        <f t="shared" ref="L30:M30" si="20">L10+L20</f>
        <v>98748</v>
      </c>
      <c r="M30" s="25">
        <f t="shared" si="20"/>
        <v>103952</v>
      </c>
      <c r="N30" s="25">
        <v>109248</v>
      </c>
      <c r="O30" s="25">
        <v>117582</v>
      </c>
      <c r="P30" s="47"/>
      <c r="Q30" s="25">
        <f t="shared" ref="Q30" si="21">Q10+Q20</f>
        <v>124995</v>
      </c>
    </row>
    <row r="31" spans="1:17" x14ac:dyDescent="0.2">
      <c r="A31" s="91"/>
      <c r="B31" s="94" t="s">
        <v>86</v>
      </c>
      <c r="C31" s="1"/>
      <c r="G31" s="25">
        <f t="shared" si="18"/>
        <v>77707</v>
      </c>
      <c r="H31" s="25">
        <f t="shared" si="18"/>
        <v>79896</v>
      </c>
      <c r="I31" s="25">
        <f t="shared" si="18"/>
        <v>83278</v>
      </c>
      <c r="J31" s="25">
        <f t="shared" ref="J31" si="22">J11+J21</f>
        <v>89090</v>
      </c>
      <c r="K31" s="47"/>
      <c r="L31" s="25">
        <f t="shared" ref="L31:M31" si="23">L11+L21</f>
        <v>94363</v>
      </c>
      <c r="M31" s="25">
        <f t="shared" si="23"/>
        <v>99036</v>
      </c>
      <c r="N31" s="25">
        <v>104023</v>
      </c>
      <c r="O31" s="25">
        <v>110644</v>
      </c>
      <c r="P31" s="47"/>
      <c r="Q31" s="25">
        <f t="shared" ref="Q31" si="24">Q11+Q21</f>
        <v>118902</v>
      </c>
    </row>
    <row r="32" spans="1:17" ht="6" customHeight="1" x14ac:dyDescent="0.2">
      <c r="G32" s="46"/>
      <c r="H32" s="46"/>
      <c r="I32" s="46"/>
      <c r="J32" s="46"/>
      <c r="K32" s="82"/>
      <c r="L32" s="46"/>
      <c r="M32" s="46"/>
      <c r="N32" s="46"/>
      <c r="O32" s="46"/>
      <c r="P32" s="82"/>
      <c r="Q32" s="46"/>
    </row>
    <row r="33" spans="1:17" x14ac:dyDescent="0.2">
      <c r="B33" s="95" t="s">
        <v>92</v>
      </c>
      <c r="G33" s="96">
        <f t="shared" ref="G33:H35" si="25">G23+G13</f>
        <v>1812989</v>
      </c>
      <c r="H33" s="96">
        <f t="shared" si="25"/>
        <v>1966472</v>
      </c>
      <c r="I33" s="96">
        <f t="shared" ref="I33:J33" si="26">I23+I13</f>
        <v>2157813</v>
      </c>
      <c r="J33" s="96">
        <f t="shared" si="26"/>
        <v>2351128</v>
      </c>
      <c r="K33" s="45">
        <f>SUM(G33:J33)</f>
        <v>8288402</v>
      </c>
      <c r="L33" s="96">
        <f t="shared" ref="L33:M33" si="27">L23+L13</f>
        <v>2516241</v>
      </c>
      <c r="M33" s="96">
        <f t="shared" si="27"/>
        <v>2670727</v>
      </c>
      <c r="N33" s="96">
        <v>2874645</v>
      </c>
      <c r="O33" s="96">
        <v>3180603</v>
      </c>
      <c r="P33" s="45">
        <f>SUM(L33:O33)</f>
        <v>11242216</v>
      </c>
      <c r="Q33" s="96">
        <f t="shared" ref="Q33" si="28">Q23+Q13</f>
        <v>3602105</v>
      </c>
    </row>
    <row r="34" spans="1:17" x14ac:dyDescent="0.2">
      <c r="B34" s="95" t="s">
        <v>69</v>
      </c>
      <c r="G34" s="25">
        <f t="shared" si="25"/>
        <v>1296445</v>
      </c>
      <c r="H34" s="25">
        <f t="shared" si="25"/>
        <v>1405268</v>
      </c>
      <c r="I34" s="25">
        <f t="shared" ref="I34:J34" si="29">I24+I14</f>
        <v>1469173</v>
      </c>
      <c r="J34" s="25">
        <f t="shared" si="29"/>
        <v>1596273</v>
      </c>
      <c r="K34" s="47">
        <f>SUM(G34:J34)</f>
        <v>5767159</v>
      </c>
      <c r="L34" s="25">
        <f t="shared" ref="L34:M34" si="30">L24+L14</f>
        <v>1596805</v>
      </c>
      <c r="M34" s="25">
        <f t="shared" si="30"/>
        <v>1849574</v>
      </c>
      <c r="N34" s="25">
        <v>1945893</v>
      </c>
      <c r="O34" s="25">
        <v>2064869</v>
      </c>
      <c r="P34" s="47">
        <f>SUM(L34:O34)</f>
        <v>7457141</v>
      </c>
      <c r="Q34" s="25">
        <f t="shared" ref="Q34" si="31">Q24+Q14</f>
        <v>2153682</v>
      </c>
    </row>
    <row r="35" spans="1:17" x14ac:dyDescent="0.2">
      <c r="B35" s="95" t="s">
        <v>70</v>
      </c>
      <c r="G35" s="25">
        <f t="shared" si="25"/>
        <v>208010</v>
      </c>
      <c r="H35" s="25">
        <f t="shared" si="25"/>
        <v>216029</v>
      </c>
      <c r="I35" s="25">
        <f t="shared" ref="I35:J35" si="32">I25+I15</f>
        <v>282043</v>
      </c>
      <c r="J35" s="25">
        <f t="shared" si="32"/>
        <v>284996</v>
      </c>
      <c r="K35" s="47">
        <f>SUM(G35:J35)</f>
        <v>991078</v>
      </c>
      <c r="L35" s="25">
        <f t="shared" ref="L35:M35" si="33">L25+L15</f>
        <v>271270</v>
      </c>
      <c r="M35" s="25">
        <f t="shared" si="33"/>
        <v>274323</v>
      </c>
      <c r="N35" s="25">
        <v>312490</v>
      </c>
      <c r="O35" s="25">
        <v>419939</v>
      </c>
      <c r="P35" s="97">
        <f>SUM(L35:O35)</f>
        <v>1278022</v>
      </c>
      <c r="Q35" s="25">
        <f t="shared" ref="Q35" si="34">Q25+Q15</f>
        <v>479222</v>
      </c>
    </row>
    <row r="36" spans="1:17" x14ac:dyDescent="0.2">
      <c r="B36" s="7" t="s">
        <v>102</v>
      </c>
      <c r="G36" s="105">
        <f t="shared" ref="G36" si="35">G33-G35-G34</f>
        <v>308534</v>
      </c>
      <c r="H36" s="105">
        <f>H33-H35-H34</f>
        <v>345175</v>
      </c>
      <c r="I36" s="105">
        <f>I33-I35-I34</f>
        <v>406597</v>
      </c>
      <c r="J36" s="105">
        <f>J33-J35-J34</f>
        <v>469859</v>
      </c>
      <c r="K36" s="110">
        <f>K33-K35-K34</f>
        <v>1530165</v>
      </c>
      <c r="L36" s="105">
        <f t="shared" ref="L36:P36" si="36">L33-L35-L34</f>
        <v>648166</v>
      </c>
      <c r="M36" s="105">
        <f t="shared" si="36"/>
        <v>546830</v>
      </c>
      <c r="N36" s="105">
        <f t="shared" ref="N36" si="37">N33-N35-N34</f>
        <v>616262</v>
      </c>
      <c r="O36" s="105">
        <f t="shared" si="36"/>
        <v>695795</v>
      </c>
      <c r="P36" s="47">
        <f t="shared" si="36"/>
        <v>2507053</v>
      </c>
      <c r="Q36" s="105">
        <f t="shared" ref="Q36" si="38">Q33-Q35-Q34</f>
        <v>969201</v>
      </c>
    </row>
    <row r="37" spans="1:17" x14ac:dyDescent="0.2">
      <c r="B37" s="7" t="s">
        <v>88</v>
      </c>
      <c r="G37" s="98">
        <f t="shared" ref="G37:H37" si="39">ROUND(G36/G33,3)</f>
        <v>0.17</v>
      </c>
      <c r="H37" s="98">
        <f t="shared" si="39"/>
        <v>0.17599999999999999</v>
      </c>
      <c r="I37" s="98">
        <f t="shared" ref="I37:L37" si="40">ROUND(I36/I33,3)</f>
        <v>0.188</v>
      </c>
      <c r="J37" s="98">
        <f t="shared" si="40"/>
        <v>0.2</v>
      </c>
      <c r="K37" s="99">
        <f t="shared" si="40"/>
        <v>0.185</v>
      </c>
      <c r="L37" s="98">
        <f t="shared" si="40"/>
        <v>0.25800000000000001</v>
      </c>
      <c r="M37" s="98">
        <f t="shared" ref="M37:Q37" si="41">ROUND(M36/M33,3)</f>
        <v>0.20499999999999999</v>
      </c>
      <c r="N37" s="98">
        <f t="shared" ref="N37" si="42">ROUND(N36/N33,3)</f>
        <v>0.214</v>
      </c>
      <c r="O37" s="98">
        <f t="shared" si="41"/>
        <v>0.219</v>
      </c>
      <c r="P37" s="99">
        <f t="shared" si="41"/>
        <v>0.223</v>
      </c>
      <c r="Q37" s="98">
        <f t="shared" si="41"/>
        <v>0.26900000000000002</v>
      </c>
    </row>
    <row r="38" spans="1:17" x14ac:dyDescent="0.2">
      <c r="G38" s="100"/>
      <c r="H38" s="100"/>
      <c r="I38" s="100"/>
      <c r="J38" s="100"/>
      <c r="K38" s="101"/>
      <c r="L38" s="100"/>
      <c r="M38" s="100"/>
      <c r="N38" s="100"/>
      <c r="O38" s="100"/>
      <c r="P38" s="101"/>
      <c r="Q38" s="100"/>
    </row>
    <row r="39" spans="1:17" x14ac:dyDescent="0.2">
      <c r="A39" s="91" t="s">
        <v>93</v>
      </c>
      <c r="B39" s="91"/>
      <c r="G39" s="92"/>
      <c r="H39" s="92"/>
      <c r="I39" s="92"/>
      <c r="J39" s="92"/>
      <c r="K39" s="93"/>
      <c r="L39" s="92"/>
      <c r="M39" s="92"/>
      <c r="N39" s="92"/>
      <c r="O39" s="92"/>
      <c r="P39" s="93"/>
      <c r="Q39" s="92"/>
    </row>
    <row r="40" spans="1:17" x14ac:dyDescent="0.2">
      <c r="B40" s="1" t="s">
        <v>85</v>
      </c>
      <c r="G40" s="25">
        <v>4741</v>
      </c>
      <c r="H40" s="25">
        <v>4530</v>
      </c>
      <c r="I40" s="25">
        <v>4273</v>
      </c>
      <c r="J40" s="25">
        <v>4114</v>
      </c>
      <c r="K40" s="47"/>
      <c r="L40" s="25">
        <v>3944</v>
      </c>
      <c r="M40" s="25">
        <v>3758</v>
      </c>
      <c r="N40" s="25">
        <v>3569</v>
      </c>
      <c r="O40" s="25">
        <v>3383</v>
      </c>
      <c r="P40" s="47"/>
      <c r="Q40" s="25">
        <v>3167</v>
      </c>
    </row>
    <row r="41" spans="1:17" x14ac:dyDescent="0.2">
      <c r="A41" s="91"/>
      <c r="B41" s="94" t="s">
        <v>86</v>
      </c>
      <c r="G41" s="25">
        <v>4647</v>
      </c>
      <c r="H41" s="25">
        <v>4435</v>
      </c>
      <c r="I41" s="25">
        <v>4194</v>
      </c>
      <c r="J41" s="25">
        <v>4029</v>
      </c>
      <c r="K41" s="47"/>
      <c r="L41" s="25">
        <v>3867</v>
      </c>
      <c r="M41" s="25">
        <v>3692</v>
      </c>
      <c r="N41" s="25">
        <v>3520</v>
      </c>
      <c r="O41" s="25">
        <v>3330</v>
      </c>
      <c r="P41" s="47"/>
      <c r="Q41" s="25">
        <v>3138</v>
      </c>
    </row>
    <row r="42" spans="1:17" ht="6" customHeight="1" x14ac:dyDescent="0.2">
      <c r="G42" s="46"/>
      <c r="H42" s="46"/>
      <c r="I42" s="46"/>
      <c r="J42" s="46"/>
      <c r="K42" s="82"/>
      <c r="L42" s="46"/>
      <c r="M42" s="46"/>
      <c r="N42" s="46"/>
      <c r="O42" s="46"/>
      <c r="P42" s="82"/>
      <c r="Q42" s="46"/>
    </row>
    <row r="43" spans="1:17" x14ac:dyDescent="0.2">
      <c r="B43" s="95" t="s">
        <v>68</v>
      </c>
      <c r="G43" s="96">
        <v>144747</v>
      </c>
      <c r="H43" s="96">
        <v>138732</v>
      </c>
      <c r="I43" s="96">
        <v>132375</v>
      </c>
      <c r="J43" s="96">
        <v>126413</v>
      </c>
      <c r="K43" s="45">
        <f>SUM(G43:J43)</f>
        <v>542267</v>
      </c>
      <c r="L43" s="96">
        <v>120394</v>
      </c>
      <c r="M43" s="96">
        <v>114737</v>
      </c>
      <c r="N43" s="96">
        <v>110214</v>
      </c>
      <c r="O43" s="96">
        <v>105152</v>
      </c>
      <c r="P43" s="104">
        <f>SUM(L43:O43)</f>
        <v>450497</v>
      </c>
      <c r="Q43" s="96">
        <v>98751</v>
      </c>
    </row>
    <row r="44" spans="1:17" x14ac:dyDescent="0.2">
      <c r="B44" s="95" t="s">
        <v>69</v>
      </c>
      <c r="G44" s="48">
        <v>73095</v>
      </c>
      <c r="H44" s="48">
        <v>67830</v>
      </c>
      <c r="I44" s="48">
        <v>63671</v>
      </c>
      <c r="J44" s="48">
        <v>58146</v>
      </c>
      <c r="K44" s="47">
        <f>SUM(G44:J44)</f>
        <v>262742</v>
      </c>
      <c r="L44" s="48">
        <v>60219</v>
      </c>
      <c r="M44" s="48">
        <v>52734</v>
      </c>
      <c r="N44" s="48">
        <v>47087</v>
      </c>
      <c r="O44" s="48">
        <v>42485</v>
      </c>
      <c r="P44" s="97">
        <f>SUM(L44:O44)</f>
        <v>202525</v>
      </c>
      <c r="Q44" s="48">
        <v>42393</v>
      </c>
    </row>
    <row r="45" spans="1:17" x14ac:dyDescent="0.2">
      <c r="B45" s="7" t="s">
        <v>87</v>
      </c>
      <c r="G45" s="25">
        <f t="shared" ref="G45:H45" si="43">G43-G44</f>
        <v>71652</v>
      </c>
      <c r="H45" s="25">
        <f t="shared" si="43"/>
        <v>70902</v>
      </c>
      <c r="I45" s="25">
        <f t="shared" ref="I45:L45" si="44">I43-I44</f>
        <v>68704</v>
      </c>
      <c r="J45" s="25">
        <f t="shared" si="44"/>
        <v>68267</v>
      </c>
      <c r="K45" s="110">
        <f>K43-K44</f>
        <v>279525</v>
      </c>
      <c r="L45" s="25">
        <f t="shared" si="44"/>
        <v>60175</v>
      </c>
      <c r="M45" s="25">
        <f t="shared" ref="M45:Q45" si="45">M43-M44</f>
        <v>62003</v>
      </c>
      <c r="N45" s="25">
        <f t="shared" ref="N45" si="46">N43-N44</f>
        <v>63127</v>
      </c>
      <c r="O45" s="25">
        <f t="shared" si="45"/>
        <v>62667</v>
      </c>
      <c r="P45" s="47">
        <f t="shared" si="45"/>
        <v>247972</v>
      </c>
      <c r="Q45" s="25">
        <f t="shared" si="45"/>
        <v>56358</v>
      </c>
    </row>
    <row r="46" spans="1:17" x14ac:dyDescent="0.2">
      <c r="B46" s="7" t="s">
        <v>88</v>
      </c>
      <c r="G46" s="98">
        <f t="shared" ref="G46:H46" si="47">ROUND(G45/G43,3)</f>
        <v>0.495</v>
      </c>
      <c r="H46" s="98">
        <f t="shared" si="47"/>
        <v>0.51100000000000001</v>
      </c>
      <c r="I46" s="98">
        <f t="shared" ref="I46:L46" si="48">ROUND(I45/I43,3)</f>
        <v>0.51900000000000002</v>
      </c>
      <c r="J46" s="98">
        <f t="shared" si="48"/>
        <v>0.54</v>
      </c>
      <c r="K46" s="99">
        <f t="shared" si="48"/>
        <v>0.51500000000000001</v>
      </c>
      <c r="L46" s="98">
        <f t="shared" si="48"/>
        <v>0.5</v>
      </c>
      <c r="M46" s="98">
        <f t="shared" ref="M46:Q46" si="49">ROUND(M45/M43,3)</f>
        <v>0.54</v>
      </c>
      <c r="N46" s="98">
        <f t="shared" ref="N46" si="50">ROUND(N45/N43,3)</f>
        <v>0.57299999999999995</v>
      </c>
      <c r="O46" s="98">
        <f t="shared" si="49"/>
        <v>0.59599999999999997</v>
      </c>
      <c r="P46" s="99">
        <f t="shared" si="49"/>
        <v>0.55000000000000004</v>
      </c>
      <c r="Q46" s="98">
        <f t="shared" si="49"/>
        <v>0.57099999999999995</v>
      </c>
    </row>
    <row r="47" spans="1:17" x14ac:dyDescent="0.2">
      <c r="G47" s="106"/>
      <c r="H47" s="106"/>
      <c r="I47" s="106"/>
      <c r="J47" s="106"/>
      <c r="K47" s="107"/>
      <c r="L47" s="106"/>
      <c r="M47" s="106"/>
      <c r="N47" s="106"/>
      <c r="O47" s="106"/>
      <c r="P47" s="107"/>
      <c r="Q47" s="106"/>
    </row>
    <row r="48" spans="1:17" x14ac:dyDescent="0.2">
      <c r="A48" s="91" t="s">
        <v>94</v>
      </c>
      <c r="G48" s="106"/>
      <c r="H48" s="106"/>
      <c r="I48" s="106"/>
      <c r="J48" s="106"/>
      <c r="K48" s="107"/>
      <c r="L48" s="106"/>
      <c r="M48" s="106"/>
      <c r="N48" s="106"/>
      <c r="O48" s="106"/>
      <c r="P48" s="107"/>
      <c r="Q48" s="106"/>
    </row>
    <row r="49" spans="2:25" x14ac:dyDescent="0.2">
      <c r="B49" s="95" t="s">
        <v>68</v>
      </c>
      <c r="G49" s="96">
        <f>+G43+G33</f>
        <v>1957736</v>
      </c>
      <c r="H49" s="96">
        <f>+H43+H33</f>
        <v>2105204</v>
      </c>
      <c r="I49" s="96">
        <f>+I43+I33</f>
        <v>2290188</v>
      </c>
      <c r="J49" s="96">
        <f>+J43+J33</f>
        <v>2477541</v>
      </c>
      <c r="K49" s="45">
        <f>SUM(G49:J49)</f>
        <v>8830669</v>
      </c>
      <c r="L49" s="96">
        <f>+L43+L33</f>
        <v>2636635</v>
      </c>
      <c r="M49" s="96">
        <f>+M43+M33</f>
        <v>2785464</v>
      </c>
      <c r="N49" s="96">
        <v>2984859</v>
      </c>
      <c r="O49" s="96">
        <v>3285755</v>
      </c>
      <c r="P49" s="45">
        <f t="shared" ref="P49:P54" si="51">SUM(L49:O49)</f>
        <v>11692713</v>
      </c>
      <c r="Q49" s="96">
        <f>+Q43+Q33</f>
        <v>3700856</v>
      </c>
    </row>
    <row r="50" spans="2:25" x14ac:dyDescent="0.2">
      <c r="B50" s="95" t="s">
        <v>69</v>
      </c>
      <c r="G50" s="46">
        <f>+G34+G44</f>
        <v>1369540</v>
      </c>
      <c r="H50" s="46">
        <f>+H34+H44</f>
        <v>1473098</v>
      </c>
      <c r="I50" s="46">
        <f>+I34+I44</f>
        <v>1532844</v>
      </c>
      <c r="J50" s="46">
        <f>+J34+J44</f>
        <v>1654419</v>
      </c>
      <c r="K50" s="47">
        <f>SUM(G50:J50)</f>
        <v>6029901</v>
      </c>
      <c r="L50" s="46">
        <f>+L34+L44</f>
        <v>1657024</v>
      </c>
      <c r="M50" s="46">
        <f>+M34+M44</f>
        <v>1902308</v>
      </c>
      <c r="N50" s="46">
        <v>1992980</v>
      </c>
      <c r="O50" s="46">
        <v>2107354</v>
      </c>
      <c r="P50" s="47">
        <f t="shared" si="51"/>
        <v>7659666</v>
      </c>
      <c r="Q50" s="46">
        <f>+Q34+Q44</f>
        <v>2196075</v>
      </c>
    </row>
    <row r="51" spans="2:25" x14ac:dyDescent="0.2">
      <c r="B51" s="95" t="s">
        <v>70</v>
      </c>
      <c r="G51" s="48">
        <f>G35</f>
        <v>208010</v>
      </c>
      <c r="H51" s="48">
        <f>H35</f>
        <v>216029</v>
      </c>
      <c r="I51" s="48">
        <f>I35</f>
        <v>282043</v>
      </c>
      <c r="J51" s="48">
        <f>J35</f>
        <v>284996</v>
      </c>
      <c r="K51" s="47">
        <f>SUM(G51:J51)</f>
        <v>991078</v>
      </c>
      <c r="L51" s="48">
        <f>L35</f>
        <v>271270</v>
      </c>
      <c r="M51" s="48">
        <f>M35</f>
        <v>274323</v>
      </c>
      <c r="N51" s="48">
        <v>312490</v>
      </c>
      <c r="O51" s="48">
        <v>419939</v>
      </c>
      <c r="P51" s="47">
        <f t="shared" si="51"/>
        <v>1278022</v>
      </c>
      <c r="Q51" s="48">
        <f>Q35</f>
        <v>479222</v>
      </c>
    </row>
    <row r="52" spans="2:25" x14ac:dyDescent="0.2">
      <c r="B52" s="7" t="s">
        <v>87</v>
      </c>
      <c r="G52" s="108">
        <f t="shared" ref="G52:H52" si="52">G49-G51-G50</f>
        <v>380186</v>
      </c>
      <c r="H52" s="108">
        <f t="shared" si="52"/>
        <v>416077</v>
      </c>
      <c r="I52" s="108">
        <f>I49-I51-I50</f>
        <v>475301</v>
      </c>
      <c r="J52" s="108">
        <f>J49-J51-J50</f>
        <v>538126</v>
      </c>
      <c r="K52" s="117">
        <f>K49-K51-K50</f>
        <v>1809690</v>
      </c>
      <c r="L52" s="108">
        <f t="shared" ref="L52:O52" si="53">L49-L51-L50</f>
        <v>708341</v>
      </c>
      <c r="M52" s="108">
        <f t="shared" si="53"/>
        <v>608833</v>
      </c>
      <c r="N52" s="108">
        <f t="shared" ref="N52" si="54">N49-N51-N50</f>
        <v>679389</v>
      </c>
      <c r="O52" s="108">
        <f t="shared" si="53"/>
        <v>758462</v>
      </c>
      <c r="P52" s="117">
        <f t="shared" si="51"/>
        <v>2755025</v>
      </c>
      <c r="Q52" s="108">
        <f t="shared" ref="Q52" si="55">Q49-Q51-Q50</f>
        <v>1025559</v>
      </c>
      <c r="R52" s="109"/>
      <c r="S52" s="109"/>
      <c r="T52" s="109"/>
      <c r="U52" s="109"/>
      <c r="V52" s="109"/>
      <c r="W52" s="109"/>
      <c r="X52" s="109"/>
      <c r="Y52" s="109"/>
    </row>
    <row r="53" spans="2:25" x14ac:dyDescent="0.2">
      <c r="B53" s="95" t="s">
        <v>95</v>
      </c>
      <c r="G53" s="25">
        <v>330733</v>
      </c>
      <c r="H53" s="25">
        <v>345707</v>
      </c>
      <c r="I53" s="25">
        <v>369265</v>
      </c>
      <c r="J53" s="25">
        <v>384192</v>
      </c>
      <c r="K53" s="47">
        <f>SUM(G53:J53)</f>
        <v>1429897</v>
      </c>
      <c r="L53" s="25">
        <v>451399</v>
      </c>
      <c r="M53" s="25">
        <v>481026</v>
      </c>
      <c r="N53" s="25">
        <v>470762</v>
      </c>
      <c r="O53" s="25">
        <v>513159</v>
      </c>
      <c r="P53" s="47">
        <f t="shared" si="51"/>
        <v>1916346</v>
      </c>
      <c r="Q53" s="25">
        <v>578981</v>
      </c>
      <c r="R53" s="86"/>
      <c r="S53" s="86"/>
      <c r="T53" s="86"/>
      <c r="U53" s="86"/>
      <c r="V53" s="86"/>
      <c r="W53" s="86"/>
      <c r="X53" s="86"/>
      <c r="Y53" s="86"/>
    </row>
    <row r="54" spans="2:25" x14ac:dyDescent="0.2">
      <c r="B54" s="7" t="s">
        <v>73</v>
      </c>
      <c r="G54" s="105">
        <f t="shared" ref="G54:J54" si="56">G52-G53</f>
        <v>49453</v>
      </c>
      <c r="H54" s="105">
        <f t="shared" si="56"/>
        <v>70370</v>
      </c>
      <c r="I54" s="105">
        <f t="shared" si="56"/>
        <v>106036</v>
      </c>
      <c r="J54" s="105">
        <f t="shared" si="56"/>
        <v>153934</v>
      </c>
      <c r="K54" s="110">
        <f>K52-K53</f>
        <v>379793</v>
      </c>
      <c r="L54" s="105">
        <f t="shared" ref="L54:O54" si="57">L52-L53</f>
        <v>256942</v>
      </c>
      <c r="M54" s="105">
        <f t="shared" si="57"/>
        <v>127807</v>
      </c>
      <c r="N54" s="105">
        <f t="shared" ref="N54" si="58">N52-N53</f>
        <v>208627</v>
      </c>
      <c r="O54" s="105">
        <f t="shared" si="57"/>
        <v>245303</v>
      </c>
      <c r="P54" s="110">
        <f t="shared" si="51"/>
        <v>838679</v>
      </c>
      <c r="Q54" s="105">
        <f t="shared" ref="Q54" si="59">Q52-Q53</f>
        <v>446578</v>
      </c>
      <c r="R54" s="86"/>
      <c r="S54" s="86"/>
      <c r="T54" s="86"/>
      <c r="U54" s="86"/>
      <c r="V54" s="86"/>
      <c r="W54" s="86"/>
      <c r="X54" s="86"/>
      <c r="Y54" s="86"/>
    </row>
    <row r="55" spans="2:25" ht="5.25" customHeight="1" x14ac:dyDescent="0.2">
      <c r="G55" s="25"/>
      <c r="H55" s="25"/>
      <c r="I55" s="25"/>
      <c r="J55" s="25"/>
      <c r="K55" s="47"/>
      <c r="L55" s="25"/>
      <c r="M55" s="25"/>
      <c r="N55" s="25"/>
      <c r="O55" s="25"/>
      <c r="P55" s="47"/>
      <c r="Q55" s="25"/>
      <c r="R55" s="86"/>
      <c r="S55" s="86"/>
      <c r="T55" s="86"/>
      <c r="U55" s="86"/>
      <c r="V55" s="86"/>
      <c r="W55" s="86"/>
      <c r="X55" s="86"/>
      <c r="Y55" s="86"/>
    </row>
    <row r="56" spans="2:25" x14ac:dyDescent="0.2">
      <c r="B56" s="95" t="s">
        <v>108</v>
      </c>
      <c r="G56" s="46">
        <v>-9574</v>
      </c>
      <c r="H56" s="46">
        <v>-19138</v>
      </c>
      <c r="I56" s="46">
        <v>-26909</v>
      </c>
      <c r="J56" s="46">
        <v>-63665</v>
      </c>
      <c r="K56" s="47">
        <f>SUM(G56:J56)</f>
        <v>-119286</v>
      </c>
      <c r="L56" s="46">
        <v>-33150</v>
      </c>
      <c r="M56" s="46">
        <v>-113845</v>
      </c>
      <c r="N56" s="46">
        <v>-92390</v>
      </c>
      <c r="O56" s="46">
        <v>-113973</v>
      </c>
      <c r="P56" s="47">
        <f>SUM(L56:O56)</f>
        <v>-353358</v>
      </c>
      <c r="Q56" s="46">
        <v>-146962</v>
      </c>
      <c r="R56" s="86"/>
      <c r="S56" s="86"/>
      <c r="T56" s="86"/>
      <c r="U56" s="86"/>
      <c r="V56" s="86"/>
      <c r="W56" s="86"/>
      <c r="X56" s="86"/>
      <c r="Y56" s="86"/>
    </row>
    <row r="57" spans="2:25" x14ac:dyDescent="0.2">
      <c r="B57" s="95" t="s">
        <v>100</v>
      </c>
      <c r="G57" s="48">
        <v>12221</v>
      </c>
      <c r="H57" s="48">
        <v>10477</v>
      </c>
      <c r="I57" s="48">
        <v>27610</v>
      </c>
      <c r="J57" s="48">
        <v>23521</v>
      </c>
      <c r="K57" s="97">
        <f>SUM(G57:J57)</f>
        <v>73829</v>
      </c>
      <c r="L57" s="48">
        <v>45570</v>
      </c>
      <c r="M57" s="48">
        <v>-51638</v>
      </c>
      <c r="N57" s="48">
        <v>-13353</v>
      </c>
      <c r="O57" s="48">
        <v>-54187</v>
      </c>
      <c r="P57" s="97">
        <f>SUM(L57:O57)</f>
        <v>-73608</v>
      </c>
      <c r="Q57" s="48">
        <v>9492</v>
      </c>
      <c r="R57" s="86"/>
      <c r="S57" s="86"/>
      <c r="T57" s="86"/>
      <c r="U57" s="86"/>
      <c r="V57" s="86"/>
      <c r="W57" s="86"/>
      <c r="X57" s="86"/>
      <c r="Y57" s="86"/>
    </row>
    <row r="58" spans="2:25" ht="15" thickBot="1" x14ac:dyDescent="0.25">
      <c r="B58" s="91" t="s">
        <v>96</v>
      </c>
      <c r="C58" s="91"/>
      <c r="D58" s="91"/>
      <c r="E58" s="91"/>
      <c r="F58" s="91"/>
      <c r="G58" s="111">
        <f t="shared" ref="G58" si="60">G54+G56-G57</f>
        <v>27658</v>
      </c>
      <c r="H58" s="111">
        <f>H54+H56-H57</f>
        <v>40755</v>
      </c>
      <c r="I58" s="111">
        <f>I54+I56-I57</f>
        <v>51517</v>
      </c>
      <c r="J58" s="111">
        <f>J54+J56-J57</f>
        <v>66748</v>
      </c>
      <c r="K58" s="112">
        <f>K54+K56-K57</f>
        <v>186678</v>
      </c>
      <c r="L58" s="111">
        <f t="shared" ref="L58:O58" si="61">L54+L56-L57</f>
        <v>178222</v>
      </c>
      <c r="M58" s="111">
        <f t="shared" si="61"/>
        <v>65600</v>
      </c>
      <c r="N58" s="111">
        <f t="shared" ref="N58" si="62">N54+N56-N57</f>
        <v>129590</v>
      </c>
      <c r="O58" s="111">
        <f t="shared" si="61"/>
        <v>185517</v>
      </c>
      <c r="P58" s="112">
        <f>SUM(L58:O58)</f>
        <v>558929</v>
      </c>
      <c r="Q58" s="111">
        <f t="shared" ref="Q58" si="63">Q54+Q56-Q57</f>
        <v>290124</v>
      </c>
      <c r="R58" s="86"/>
      <c r="S58" s="86"/>
      <c r="T58" s="86"/>
      <c r="U58" s="86"/>
      <c r="V58" s="86"/>
      <c r="W58" s="86"/>
      <c r="X58" s="86"/>
      <c r="Y58" s="86"/>
    </row>
    <row r="59" spans="2:25" ht="15" thickTop="1" x14ac:dyDescent="0.2"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</row>
    <row r="60" spans="2:25" x14ac:dyDescent="0.2">
      <c r="B60" s="83"/>
      <c r="C60" s="113"/>
    </row>
  </sheetData>
  <mergeCells count="3">
    <mergeCell ref="A4:F4"/>
    <mergeCell ref="G5:J5"/>
    <mergeCell ref="L5:O5"/>
  </mergeCells>
  <phoneticPr fontId="16" type="noConversion"/>
  <pageMargins left="0.28000000000000003" right="0.23" top="0.23" bottom="0.17" header="0.17" footer="0.17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Cashflow</vt:lpstr>
      <vt:lpstr>Income Statement</vt:lpstr>
      <vt:lpstr>Segment Information</vt:lpstr>
    </vt:vector>
  </TitlesOfParts>
  <Company>The Nasdaq OMX Group,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Microsoft Office User</cp:lastModifiedBy>
  <cp:lastPrinted>2018-04-13T20:31:25Z</cp:lastPrinted>
  <dcterms:created xsi:type="dcterms:W3CDTF">2016-01-19T21:29:10Z</dcterms:created>
  <dcterms:modified xsi:type="dcterms:W3CDTF">2018-04-16T05:49:21Z</dcterms:modified>
</cp:coreProperties>
</file>