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My Drive\External Reporting\2019\Q2\Earnings\"/>
    </mc:Choice>
  </mc:AlternateContent>
  <xr:revisionPtr revIDLastSave="0" documentId="13_ncr:1_{47C2EFBF-70A5-4093-B8FC-4F56BD0C20DD}" xr6:coauthVersionLast="36" xr6:coauthVersionMax="36" xr10:uidLastSave="{00000000-0000-0000-0000-000000000000}"/>
  <bookViews>
    <workbookView xWindow="3864" yWindow="0" windowWidth="19200" windowHeight="5472" xr2:uid="{00000000-000D-0000-FFFF-FFFF00000000}"/>
  </bookViews>
  <sheets>
    <sheet name="Balance Sheet" sheetId="1" r:id="rId1"/>
    <sheet name="Income Statement" sheetId="3" r:id="rId2"/>
    <sheet name="Segment Information" sheetId="2" r:id="rId3"/>
    <sheet name="Cashflow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Col1" localSheetId="3">#REF!</definedName>
    <definedName name="_Col1" localSheetId="1">#REF!</definedName>
    <definedName name="_Col1" localSheetId="2">#REF!</definedName>
    <definedName name="_Col2" localSheetId="3">#REF!</definedName>
    <definedName name="_Col2" localSheetId="1">#REF!</definedName>
    <definedName name="_Col2" localSheetId="2">#REF!</definedName>
    <definedName name="A" localSheetId="3">#REF!</definedName>
    <definedName name="A" localSheetId="1">#REF!</definedName>
    <definedName name="A" localSheetId="2">#REF!</definedName>
    <definedName name="Adj" localSheetId="3">'[1]Revsum - trend'!#REF!</definedName>
    <definedName name="Adj" localSheetId="1">'[1]Revsum - trend'!#REF!</definedName>
    <definedName name="Adj" localSheetId="2">'[1]Revsum - trend'!#REF!</definedName>
    <definedName name="Adjustments" localSheetId="3">'[1]Revsum - trend'!#REF!</definedName>
    <definedName name="Adjustments" localSheetId="1">'[1]Revsum - trend'!#REF!</definedName>
    <definedName name="Adjustments" localSheetId="2">'[1]Revsum - trend'!#REF!</definedName>
    <definedName name="AdjustmentsQ" localSheetId="3">#REF!</definedName>
    <definedName name="AdjustmentsQ" localSheetId="1">#REF!</definedName>
    <definedName name="AdjustmentsQ" localSheetId="2">#REF!</definedName>
    <definedName name="Area" localSheetId="3">'[1]Revsum - trend'!#REF!</definedName>
    <definedName name="Area" localSheetId="1">'[1]Revsum - trend'!#REF!</definedName>
    <definedName name="Area" localSheetId="2">'[1]Revsum - trend'!#REF!</definedName>
    <definedName name="AreaQ" localSheetId="3">#REF!</definedName>
    <definedName name="AreaQ" localSheetId="1">#REF!</definedName>
    <definedName name="AreaQ" localSheetId="2">#REF!</definedName>
    <definedName name="AS2DocOpenMode" hidden="1">"AS2DocumentEdit"</definedName>
    <definedName name="AuditLI" localSheetId="1">#REF!</definedName>
    <definedName name="AuditLI" localSheetId="2">#REF!</definedName>
    <definedName name="AuditSP" localSheetId="1">#REF!</definedName>
    <definedName name="AuditSP" localSheetId="2">#REF!</definedName>
    <definedName name="BAKER" localSheetId="3">'[2]May 96'!#REF!</definedName>
    <definedName name="BAKER" localSheetId="1">'[2]May 96'!#REF!</definedName>
    <definedName name="BAKER" localSheetId="2">'[2]May 96'!#REF!</definedName>
    <definedName name="BAL" localSheetId="3">'[2]May 96'!#REF!</definedName>
    <definedName name="BAL" localSheetId="1">'[2]May 96'!#REF!</definedName>
    <definedName name="BAL" localSheetId="2">'[2]May 96'!#REF!</definedName>
    <definedName name="BalSheet" localSheetId="3" hidden="1">{"closed",#N/A,FALSE,"Consolidated Products - Budget";"expanded",#N/A,FALSE,"Consolidated Products - Budget"}</definedName>
    <definedName name="BalSheet" localSheetId="1" hidden="1">{"closed",#N/A,FALSE,"Consolidated Products - Budget";"expanded",#N/A,FALSE,"Consolidated Products - Budget"}</definedName>
    <definedName name="BalSheet" localSheetId="2" hidden="1">{"closed",#N/A,FALSE,"Consolidated Products - Budget";"expanded",#N/A,FALSE,"Consolidated Products - Budget"}</definedName>
    <definedName name="BalSheet" hidden="1">{"closed",#N/A,FALSE,"Consolidated Products - Budget";"expanded",#N/A,FALSE,"Consolidated Products - Budget"}</definedName>
    <definedName name="BS" localSheetId="3" hidden="1">{"closed",#N/A,FALSE,"Consolidated Products - Budget";"expanded",#N/A,FALSE,"Consolidated Products - Budget"}</definedName>
    <definedName name="BS" localSheetId="1" hidden="1">{"closed",#N/A,FALSE,"Consolidated Products - Budget";"expanded",#N/A,FALSE,"Consolidated Products - Budget"}</definedName>
    <definedName name="BS" localSheetId="2" hidden="1">{"closed",#N/A,FALSE,"Consolidated Products - Budget";"expanded",#N/A,FALSE,"Consolidated Products - Budget"}</definedName>
    <definedName name="BS" hidden="1">{"closed",#N/A,FALSE,"Consolidated Products - Budget";"expanded",#N/A,FALSE,"Consolidated Products - Budget"}</definedName>
    <definedName name="BusinessName" localSheetId="3">'[1]Revsum - trend'!#REF!</definedName>
    <definedName name="BusinessName" localSheetId="1">'[1]Revsum - trend'!#REF!</definedName>
    <definedName name="BusinessName" localSheetId="2">'[1]Revsum - trend'!#REF!</definedName>
    <definedName name="BusinessNameQ" localSheetId="1">#REF!</definedName>
    <definedName name="BusinessNameQ" localSheetId="2">#REF!</definedName>
    <definedName name="BusinessSummaryName" localSheetId="3">'[1]Revsum - trend'!#REF!</definedName>
    <definedName name="BusinessSummaryName" localSheetId="1">'[1]Revsum - trend'!#REF!</definedName>
    <definedName name="BusinessSummaryName" localSheetId="2">'[1]Revsum - trend'!#REF!</definedName>
    <definedName name="BusinessSummaryNameQ" localSheetId="1">#REF!</definedName>
    <definedName name="BusinessSummaryNameQ" localSheetId="2">#REF!</definedName>
    <definedName name="BusSysEA" localSheetId="3">MATCH("Business Systems Enterprise Agreements", Cashflow!Categories,0)</definedName>
    <definedName name="BusSysEA" localSheetId="1">MATCH("Business Systems Enterprise Agreements", 'Income Statement'!Categories,0)</definedName>
    <definedName name="BusSysEA" localSheetId="2">MATCH("Business Systems Enterprise Agreements", 'Segment Information'!Categories,0)</definedName>
    <definedName name="BusSysEALookup" localSheetId="3">OFFSET('[1]Revsum - trend'!#REF!,Cashflow!BusSysEA,1,Cashflow!BusSysEATotal-Cashflow!BusSysEA,1)</definedName>
    <definedName name="BusSysEALookup" localSheetId="1">OFFSET('[1]Revsum - trend'!#REF!,'Income Statement'!BusSysEA,1,'Income Statement'!BusSysEATotal-'Income Statement'!BusSysEA,1)</definedName>
    <definedName name="BusSysEALookup" localSheetId="2">OFFSET('[1]Revsum - trend'!#REF!,'Segment Information'!BusSysEA,1,'Segment Information'!BusSysEATotal-'Segment Information'!BusSysEA,1)</definedName>
    <definedName name="BusSysEATotal" localSheetId="3">MATCH("Business Systems Enterprise Agreements *", Cashflow!Categories,0)</definedName>
    <definedName name="BusSysEATotal" localSheetId="1">MATCH("Business Systems Enterprise Agreements *", 'Income Statement'!Categories,0)</definedName>
    <definedName name="BusSysEATotal" localSheetId="2">MATCH("Business Systems Enterprise Agreements *", 'Segment Information'!Categories,0)</definedName>
    <definedName name="carter" localSheetId="3">'[2]May 96'!#REF!</definedName>
    <definedName name="carter" localSheetId="1">'[2]May 96'!#REF!</definedName>
    <definedName name="carter" localSheetId="2">'[2]May 96'!#REF!</definedName>
    <definedName name="Cash" localSheetId="3" hidden="1">{"closed",#N/A,FALSE,"Consolidated Products - Budget";"expanded",#N/A,FALSE,"Consolidated Products - Budget"}</definedName>
    <definedName name="Cash" localSheetId="1" hidden="1">{"closed",#N/A,FALSE,"Consolidated Products - Budget";"expanded",#N/A,FALSE,"Consolidated Products - Budget"}</definedName>
    <definedName name="Cash" localSheetId="2" hidden="1">{"closed",#N/A,FALSE,"Consolidated Products - Budget";"expanded",#N/A,FALSE,"Consolidated Products - Budget"}</definedName>
    <definedName name="Cash" hidden="1">{"closed",#N/A,FALSE,"Consolidated Products - Budget";"expanded",#N/A,FALSE,"Consolidated Products - Budget"}</definedName>
    <definedName name="Categories" localSheetId="3">'[1]Revsum - trend'!#REF!</definedName>
    <definedName name="Categories" localSheetId="1">'[1]Revsum - trend'!#REF!</definedName>
    <definedName name="Categories" localSheetId="2">'[1]Revsum - trend'!#REF!</definedName>
    <definedName name="Channel" localSheetId="3">'[1]Revsum - trend'!#REF!</definedName>
    <definedName name="Channel" localSheetId="1">'[1]Revsum - trend'!#REF!</definedName>
    <definedName name="Channel" localSheetId="2">'[1]Revsum - trend'!#REF!</definedName>
    <definedName name="ChannelAggregate" localSheetId="3">'[1]Revsum - trend'!#REF!</definedName>
    <definedName name="ChannelAggregate" localSheetId="1">'[1]Revsum - trend'!#REF!</definedName>
    <definedName name="ChannelAggregate" localSheetId="2">'[1]Revsum - trend'!#REF!</definedName>
    <definedName name="ChannelAggregateQ" localSheetId="1">#REF!</definedName>
    <definedName name="ChannelAggregateQ" localSheetId="2">#REF!</definedName>
    <definedName name="ChannelQ" localSheetId="1">#REF!</definedName>
    <definedName name="ChannelQ" localSheetId="2">#REF!</definedName>
    <definedName name="Columns" localSheetId="3">'[3]Data Sheet'!$F$1:$F$65536,'[3]Data Sheet'!$H$1:$H$65536,'[3]Data Sheet'!$J$1:$J$65536,'[3]Data Sheet'!$L$1:$L$65536,'[3]Data Sheet'!#REF!,'[3]Data Sheet'!#REF!,'[3]Data Sheet'!#REF!,'[3]Data Sheet'!#REF!,'[3]Data Sheet'!#REF!,'[3]Data Sheet'!#REF!,'[3]Data Sheet'!#REF!,'[3]Data Sheet'!#REF!,'[3]Data Sheet'!#REF!,'[3]Data Sheet'!#REF!,'[3]Data Sheet'!#REF!,'[3]Data Sheet'!$N$1:$N$65536,'[3]Data Sheet'!$P$1:$P$65536,'[3]Data Sheet'!$R$1:$R$65536,'[3]Data Sheet'!$T$1:$T$65536,'[3]Data Sheet'!$V$1:$V$65536,'[3]Data Sheet'!$X$1:$X$65536,'[3]Data Sheet'!$Z$1:$Z$65536,'[3]Data Sheet'!$AB$1:$AB$65536,'[3]Data Sheet'!$AD$1:$AD$65536,'[3]Data Sheet'!$AF$1:$AF$65536,'[3]Data Sheet'!$AH$1:$AH$65536,'[3]Data Sheet'!$AJ$1:$AJ$65536,'[3]Data Sheet'!$AJ$1:$AJ$65536</definedName>
    <definedName name="Columns" localSheetId="1">'[3]Data Sheet'!$F$1:$F$65536,'[3]Data Sheet'!$H$1:$H$65536,'[3]Data Sheet'!$J$1:$J$65536,'[3]Data Sheet'!$L$1:$L$65536,'[3]Data Sheet'!#REF!,'[3]Data Sheet'!#REF!,'[3]Data Sheet'!#REF!,'[3]Data Sheet'!#REF!,'[3]Data Sheet'!#REF!,'[3]Data Sheet'!#REF!,'[3]Data Sheet'!#REF!,'[3]Data Sheet'!#REF!,'[3]Data Sheet'!#REF!,'[3]Data Sheet'!#REF!,'[3]Data Sheet'!#REF!,'[3]Data Sheet'!$N$1:$N$65536,'[3]Data Sheet'!$P$1:$P$65536,'[3]Data Sheet'!$R$1:$R$65536,'[3]Data Sheet'!$T$1:$T$65536,'[3]Data Sheet'!$V$1:$V$65536,'[3]Data Sheet'!$X$1:$X$65536,'[3]Data Sheet'!$Z$1:$Z$65536,'[3]Data Sheet'!$AB$1:$AB$65536,'[3]Data Sheet'!$AD$1:$AD$65536,'[3]Data Sheet'!$AF$1:$AF$65536,'[3]Data Sheet'!$AH$1:$AH$65536,'[3]Data Sheet'!$AJ$1:$AJ$65536,'[3]Data Sheet'!$AJ$1:$AJ$65536</definedName>
    <definedName name="Columns" localSheetId="2">'[3]Data Sheet'!$F:$F,'[3]Data Sheet'!$H:$H,'[3]Data Sheet'!$J:$J,'[3]Data Sheet'!$L:$L,'[3]Data Sheet'!#REF!,'[3]Data Sheet'!#REF!,'[3]Data Sheet'!#REF!,'[3]Data Sheet'!#REF!,'[3]Data Sheet'!#REF!,'[3]Data Sheet'!#REF!,'[3]Data Sheet'!#REF!,'[3]Data Sheet'!#REF!,'[3]Data Sheet'!#REF!,'[3]Data Sheet'!#REF!,'[3]Data Sheet'!#REF!,'[3]Data Sheet'!$N:$N,'[3]Data Sheet'!$P:$P,'[3]Data Sheet'!$R:$R,'[3]Data Sheet'!$T:$T,'[3]Data Sheet'!$V:$V,'[3]Data Sheet'!$X:$X,'[3]Data Sheet'!$Z:$Z,'[3]Data Sheet'!$AB:$AB,'[3]Data Sheet'!$AD:$AD,'[3]Data Sheet'!$AF:$AF,'[3]Data Sheet'!$AH:$AH,'[3]Data Sheet'!$AJ:$AJ,'[3]Data Sheet'!$AJ:$AJ</definedName>
    <definedName name="ConstantDollars" localSheetId="3">'[1]Revsum - trend'!#REF!</definedName>
    <definedName name="ConstantDollars" localSheetId="1">'[1]Revsum - trend'!#REF!</definedName>
    <definedName name="ConstantDollars" localSheetId="2">'[1]Revsum - trend'!#REF!</definedName>
    <definedName name="CurrencyType" localSheetId="3">'[1]Revsum - trend'!#REF!</definedName>
    <definedName name="CurrencyType" localSheetId="1">'[1]Revsum - trend'!#REF!</definedName>
    <definedName name="CurrencyType" localSheetId="2">'[1]Revsum - trend'!#REF!</definedName>
    <definedName name="Divisions" localSheetId="3">OFFSET([4]!Categories,0,-1)</definedName>
    <definedName name="Divisions" localSheetId="1">OFFSET([4]!Categories,0,-1)</definedName>
    <definedName name="Divisions" localSheetId="2">OFFSET([4]!Categories,0,-1)</definedName>
    <definedName name="FiscalPeriod" localSheetId="3">'[1]Revsum - trend'!#REF!</definedName>
    <definedName name="FiscalPeriod" localSheetId="1">'[1]Revsum - trend'!#REF!</definedName>
    <definedName name="FiscalPeriod" localSheetId="2">'[1]Revsum - trend'!#REF!</definedName>
    <definedName name="FY00OthAvg" localSheetId="3">#REF!</definedName>
    <definedName name="FY00OthAvg" localSheetId="1">#REF!</definedName>
    <definedName name="FY00OthAvg" localSheetId="2">#REF!</definedName>
    <definedName name="FY00RegAvg" localSheetId="3">#REF!</definedName>
    <definedName name="FY00RegAvg" localSheetId="1">#REF!</definedName>
    <definedName name="FY00RegAvg" localSheetId="2">#REF!</definedName>
    <definedName name="FY01OthAvg" localSheetId="1">#REF!</definedName>
    <definedName name="FY01OthAvg" localSheetId="2">#REF!</definedName>
    <definedName name="FY01RegAvg" localSheetId="1">#REF!</definedName>
    <definedName name="FY01RegAvg" localSheetId="2">#REF!</definedName>
    <definedName name="gaudette" localSheetId="3">'[2]May 96'!#REF!</definedName>
    <definedName name="gaudette" localSheetId="1">'[2]May 96'!#REF!</definedName>
    <definedName name="gaudette" localSheetId="2">'[2]May 96'!#REF!</definedName>
    <definedName name="Greetings" localSheetId="3">MATCH("Grtgs WS, PictureIt, Other DAD", Cashflow!Categories,0)</definedName>
    <definedName name="Greetings" localSheetId="1">MATCH("Grtgs WS, PictureIt, Other DAD", 'Income Statement'!Categories,0)</definedName>
    <definedName name="Greetings" localSheetId="2">MATCH("Grtgs WS, PictureIt, Other DAD", 'Segment Information'!Categories,0)</definedName>
    <definedName name="GreetingsLookup" localSheetId="3">OFFSET('[1]Revsum - trend'!#REF!,Cashflow!Greetings,1,Cashflow!GreetingsTotal-Cashflow!Greetings,1)</definedName>
    <definedName name="GreetingsLookup" localSheetId="1">OFFSET('[1]Revsum - trend'!#REF!,'Income Statement'!Greetings,1,'Income Statement'!GreetingsTotal-'Income Statement'!Greetings,1)</definedName>
    <definedName name="GreetingsLookup" localSheetId="2">OFFSET('[1]Revsum - trend'!#REF!,'Segment Information'!Greetings,1,'Segment Information'!GreetingsTotal-'Segment Information'!Greetings,1)</definedName>
    <definedName name="GreetingsTotal" localSheetId="3">MATCH("Grtgs WS, PictureIt, Other DAD *", Cashflow!Categories,0)</definedName>
    <definedName name="GreetingsTotal" localSheetId="1">MATCH("Grtgs WS, PictureIt, Other DAD *", 'Income Statement'!Categories,0)</definedName>
    <definedName name="GreetingsTotal" localSheetId="2">MATCH("Grtgs WS, PictureIt, Other DAD *", 'Segment Information'!Categories,0)</definedName>
    <definedName name="hansen" localSheetId="3">'[2]May 96'!#REF!</definedName>
    <definedName name="hansen" localSheetId="1">'[2]May 96'!#REF!</definedName>
    <definedName name="hansen" localSheetId="2">'[2]May 96'!#REF!</definedName>
    <definedName name="hanson" localSheetId="3">'[2]May 96'!#REF!</definedName>
    <definedName name="hanson" localSheetId="1">'[2]May 96'!#REF!</definedName>
    <definedName name="hanson" localSheetId="2">'[2]May 96'!#REF!</definedName>
    <definedName name="heading" localSheetId="3">#REF!</definedName>
    <definedName name="heading" localSheetId="1">#REF!</definedName>
    <definedName name="heading" localSheetId="2">#REF!</definedName>
    <definedName name="INTEREST" localSheetId="3">'[2]May 96'!#REF!</definedName>
    <definedName name="INTEREST" localSheetId="1">'[2]May 96'!#REF!</definedName>
    <definedName name="INTEREST" localSheetId="2">'[2]May 96'!#REF!</definedName>
    <definedName name="JAW" localSheetId="3">'[2]May 96'!#REF!</definedName>
    <definedName name="JAW" localSheetId="1">'[2]May 96'!#REF!</definedName>
    <definedName name="JAW" localSheetId="2">'[2]May 96'!#REF!</definedName>
    <definedName name="JAWORSKI" localSheetId="3">'[2]May 96'!#REF!</definedName>
    <definedName name="JAWORSKI" localSheetId="1">'[2]May 96'!#REF!</definedName>
    <definedName name="JAWORSKI" localSheetId="2">'[2]May 96'!#REF!</definedName>
    <definedName name="JustifyColumn" localSheetId="3">'[3]Data Sheet'!#REF!</definedName>
    <definedName name="JustifyColumn" localSheetId="1">'[3]Data Sheet'!#REF!</definedName>
    <definedName name="JustifyColumn" localSheetId="2">'[3]Data Sheet'!#REF!</definedName>
    <definedName name="LastPivotRow" localSheetId="3">COUNTA([4]!SalesLocations)+ROW([4]!PTtop)-1</definedName>
    <definedName name="LastPivotRow" localSheetId="1">COUNTA([4]!SalesLocations)+ROW([4]!PTtop)-1</definedName>
    <definedName name="LastPivotRow" localSheetId="2">COUNTA([4]!SalesLocations)+ROW([4]!PTtop)-1</definedName>
    <definedName name="LI" localSheetId="3">#REF!</definedName>
    <definedName name="LI" localSheetId="1">#REF!</definedName>
    <definedName name="LI" localSheetId="2">#REF!</definedName>
    <definedName name="LOAN" localSheetId="3">'[2]May 96'!#REF!</definedName>
    <definedName name="LOAN" localSheetId="1">'[2]May 96'!#REF!</definedName>
    <definedName name="LOAN" localSheetId="2">'[2]May 96'!#REF!</definedName>
    <definedName name="LOAN.DAN" localSheetId="3">'[2]May 96'!#REF!</definedName>
    <definedName name="LOAN.DAN" localSheetId="1">'[2]May 96'!#REF!</definedName>
    <definedName name="LOAN.DAN" localSheetId="2">'[2]May 96'!#REF!</definedName>
    <definedName name="LOAN.FRANK" localSheetId="3">'[2]May 96'!#REF!</definedName>
    <definedName name="LOAN.FRANK" localSheetId="1">'[2]May 96'!#REF!</definedName>
    <definedName name="LOAN.FRANK" localSheetId="2">'[2]May 96'!#REF!</definedName>
    <definedName name="LOAN.HANSEN" localSheetId="3">'[2]May 96'!#REF!</definedName>
    <definedName name="LOAN.HANSEN" localSheetId="1">'[2]May 96'!#REF!</definedName>
    <definedName name="LOAN.HANSEN" localSheetId="2">'[2]May 96'!#REF!</definedName>
    <definedName name="LOAN.HANSON" localSheetId="3">'[2]May 96'!#REF!</definedName>
    <definedName name="LOAN.HANSON" localSheetId="1">'[2]May 96'!#REF!</definedName>
    <definedName name="LOAN.HANSON" localSheetId="2">'[2]May 96'!#REF!</definedName>
    <definedName name="macintosh" localSheetId="3">'[2]May 96'!#REF!</definedName>
    <definedName name="macintosh" localSheetId="1">'[2]May 96'!#REF!</definedName>
    <definedName name="macintosh" localSheetId="2">'[2]May 96'!#REF!</definedName>
    <definedName name="MBV" localSheetId="3" hidden="1">{"closed",#N/A,FALSE,"Consolidated Products - Budget";"expanded",#N/A,FALSE,"Consolidated Products - Budget"}</definedName>
    <definedName name="MBV" localSheetId="1" hidden="1">{"closed",#N/A,FALSE,"Consolidated Products - Budget";"expanded",#N/A,FALSE,"Consolidated Products - Budget"}</definedName>
    <definedName name="MBV" localSheetId="2" hidden="1">{"closed",#N/A,FALSE,"Consolidated Products - Budget";"expanded",#N/A,FALSE,"Consolidated Products - Budget"}</definedName>
    <definedName name="MBV" hidden="1">{"closed",#N/A,FALSE,"Consolidated Products - Budget";"expanded",#N/A,FALSE,"Consolidated Products - Budget"}</definedName>
    <definedName name="MITCHELL" localSheetId="3">'[2]May 96'!#REF!</definedName>
    <definedName name="MITCHELL" localSheetId="1">'[2]May 96'!#REF!</definedName>
    <definedName name="MITCHELL" localSheetId="2">'[2]May 96'!#REF!</definedName>
    <definedName name="mntrange" localSheetId="3">'[1]Revsum - trend'!#REF!</definedName>
    <definedName name="mntrange" localSheetId="1">'[1]Revsum - trend'!#REF!</definedName>
    <definedName name="mntrange" localSheetId="2">'[1]Revsum - trend'!#REF!</definedName>
    <definedName name="Months" localSheetId="3">{"January","February","March","April","May","June","July","August","September","October","November","December"}</definedName>
    <definedName name="Months" localSheetId="1">{"January","February","March","April","May","June","July","August","September","October","November","December"}</definedName>
    <definedName name="Months" localSheetId="2">{"January","February","March","April","May","June","July","August","September","October","November","December"}</definedName>
    <definedName name="MYHRVOLD" localSheetId="3">'[2]May 96'!#REF!</definedName>
    <definedName name="MYHRVOLD" localSheetId="1">'[2]May 96'!#REF!</definedName>
    <definedName name="MYHRVOLD" localSheetId="2">'[2]May 96'!#REF!</definedName>
    <definedName name="oki" localSheetId="3">'[2]May 96'!#REF!</definedName>
    <definedName name="oki" localSheetId="1">'[2]May 96'!#REF!</definedName>
    <definedName name="oki" localSheetId="2">'[2]May 96'!#REF!</definedName>
    <definedName name="OLDBAL" localSheetId="3">'[2]May 96'!#REF!</definedName>
    <definedName name="OLDBAL" localSheetId="1">'[2]May 96'!#REF!</definedName>
    <definedName name="OLDBAL" localSheetId="2">'[2]May 96'!#REF!</definedName>
    <definedName name="PAID.INT" localSheetId="3">'[2]May 96'!#REF!</definedName>
    <definedName name="PAID.INT" localSheetId="1">'[2]May 96'!#REF!</definedName>
    <definedName name="PAID.INT" localSheetId="2">'[2]May 96'!#REF!</definedName>
    <definedName name="PAID.PRN" localSheetId="3">'[2]May 96'!#REF!</definedName>
    <definedName name="PAID.PRN" localSheetId="1">'[2]May 96'!#REF!</definedName>
    <definedName name="PAID.PRN" localSheetId="2">'[2]May 96'!#REF!</definedName>
    <definedName name="PFamily" localSheetId="3">'[1]Revsum - trend'!#REF!</definedName>
    <definedName name="PFamily" localSheetId="1">'[1]Revsum - trend'!#REF!</definedName>
    <definedName name="PFamily" localSheetId="2">'[1]Revsum - trend'!#REF!</definedName>
    <definedName name="Pivot2" localSheetId="3" hidden="1">{"closed",#N/A,FALSE,"Consolidated Products - Budget";"expanded",#N/A,FALSE,"Consolidated Products - Budget"}</definedName>
    <definedName name="Pivot2" localSheetId="1" hidden="1">{"closed",#N/A,FALSE,"Consolidated Products - Budget";"expanded",#N/A,FALSE,"Consolidated Products - Budget"}</definedName>
    <definedName name="Pivot2" localSheetId="2" hidden="1">{"closed",#N/A,FALSE,"Consolidated Products - Budget";"expanded",#N/A,FALSE,"Consolidated Products - Budget"}</definedName>
    <definedName name="Pivot2" hidden="1">{"closed",#N/A,FALSE,"Consolidated Products - Budget";"expanded",#N/A,FALSE,"Consolidated Products - Budget"}</definedName>
    <definedName name="PivotRows" localSheetId="3">COUNT(OFFSET(Cashflow!PivotTop,1,2,250))</definedName>
    <definedName name="PivotRows" localSheetId="1">COUNT(OFFSET('Income Statement'!PivotTop,1,2,250))</definedName>
    <definedName name="PivotRows" localSheetId="2">COUNT(OFFSET('Segment Information'!PivotTop,1,2,250))</definedName>
    <definedName name="PivotTable5.doc" localSheetId="3" hidden="1">#REF!</definedName>
    <definedName name="PivotTable5.doc" localSheetId="1" hidden="1">#REF!</definedName>
    <definedName name="PivotTable5.doc" localSheetId="2" hidden="1">#REF!</definedName>
    <definedName name="PivotTable5.doc" hidden="1">#REF!</definedName>
    <definedName name="PivotTable8.doc" localSheetId="3" hidden="1">#REF!</definedName>
    <definedName name="PivotTable8.doc" localSheetId="1" hidden="1">#REF!</definedName>
    <definedName name="PivotTable8.doc" localSheetId="2" hidden="1">#REF!</definedName>
    <definedName name="PivotTable8.doc" hidden="1">#REF!</definedName>
    <definedName name="PivotTop" localSheetId="3">'[1]Revsum - trend'!#REF!</definedName>
    <definedName name="PivotTop" localSheetId="1">'[1]Revsum - trend'!#REF!</definedName>
    <definedName name="PivotTop" localSheetId="2">'[1]Revsum - trend'!#REF!</definedName>
    <definedName name="_xlnm.Print_Area" localSheetId="0">'Balance Sheet'!$A$1:$R$35</definedName>
    <definedName name="_xlnm.Print_Area" localSheetId="1">'Income Statement'!$A$1:$T$28</definedName>
    <definedName name="_xlnm.Print_Area" localSheetId="2">'Segment Information'!$A$1:$U$63</definedName>
    <definedName name="_xlnm.Print_Titles" localSheetId="3">#REF!,#REF!</definedName>
    <definedName name="_xlnm.Print_Titles" localSheetId="1">#REF!,#REF!</definedName>
    <definedName name="_xlnm.Print_Titles" localSheetId="2">#REF!,#REF!</definedName>
    <definedName name="Product_Pricing" localSheetId="3">[5]Data!#REF!</definedName>
    <definedName name="Product_Pricing" localSheetId="1">[5]Data!#REF!</definedName>
    <definedName name="Product_Pricing" localSheetId="2">[5]Data!#REF!</definedName>
    <definedName name="RecordType" localSheetId="3">'[1]Revsum - trend'!#REF!</definedName>
    <definedName name="RecordType" localSheetId="1">'[1]Revsum - trend'!#REF!</definedName>
    <definedName name="RecordType" localSheetId="2">'[1]Revsum - trend'!#REF!</definedName>
    <definedName name="RecordTypeQ" localSheetId="1">#REF!</definedName>
    <definedName name="RecordTypeQ" localSheetId="2">#REF!</definedName>
    <definedName name="Region" localSheetId="3">'[1]Revsum - trend'!#REF!</definedName>
    <definedName name="Region" localSheetId="1">'[1]Revsum - trend'!#REF!</definedName>
    <definedName name="Region" localSheetId="2">'[1]Revsum - trend'!#REF!</definedName>
    <definedName name="RegionQ" localSheetId="1">#REF!</definedName>
    <definedName name="RegionQ" localSheetId="2">#REF!</definedName>
    <definedName name="REMALA" localSheetId="3">'[2]May 96'!#REF!</definedName>
    <definedName name="REMALA" localSheetId="1">'[2]May 96'!#REF!</definedName>
    <definedName name="REMALA" localSheetId="2">'[2]May 96'!#REF!</definedName>
    <definedName name="ROEMSel" localSheetId="1">#REF!</definedName>
    <definedName name="ROEMSel" localSheetId="2">#REF!</definedName>
    <definedName name="SalesLocation" localSheetId="3">'[1]Revsum - trend'!#REF!</definedName>
    <definedName name="SalesLocation" localSheetId="1">'[1]Revsum - trend'!#REF!</definedName>
    <definedName name="SalesLocation" localSheetId="2">'[1]Revsum - trend'!#REF!</definedName>
    <definedName name="SalesLocationQ" localSheetId="1">#REF!</definedName>
    <definedName name="SalesLocationQ" localSheetId="2">#REF!</definedName>
    <definedName name="SalesLocations" localSheetId="3">[4]!PTtop:'[6]BySub'!$A$97</definedName>
    <definedName name="SalesLocations" localSheetId="1">[4]!PTtop:'[6]BySub'!$A$97</definedName>
    <definedName name="SalesLocations" localSheetId="2">[4]!PTtop:'[6]BySub'!$A$97</definedName>
    <definedName name="SP" localSheetId="3">#REF!</definedName>
    <definedName name="SP" localSheetId="1">#REF!</definedName>
    <definedName name="SP" localSheetId="2">#REF!</definedName>
    <definedName name="SpaceBetweenColumns" localSheetId="3">'[3]Data Sheet'!$G$1:$G$65536,'[3]Data Sheet'!$I$1:$I$65536,'[3]Data Sheet'!$K$1:$K$65536,'[3]Data Sheet'!$M$1:$M$65536,'[3]Data Sheet'!#REF!,'[3]Data Sheet'!#REF!,'[3]Data Sheet'!#REF!,'[3]Data Sheet'!#REF!,'[3]Data Sheet'!#REF!,'[3]Data Sheet'!#REF!,'[3]Data Sheet'!#REF!,'[3]Data Sheet'!#REF!,'[3]Data Sheet'!#REF!,'[3]Data Sheet'!#REF!,'[3]Data Sheet'!#REF!,'[3]Data Sheet'!$O$1:$O$65536,'[3]Data Sheet'!$Q$1:$Q$65536,'[3]Data Sheet'!$S$1:$S$65536,'[3]Data Sheet'!$U$1:$U$65536,'[3]Data Sheet'!$W$1:$W$65536,'[3]Data Sheet'!$Y$1:$Y$65536,'[3]Data Sheet'!$AA$1:$AA$65536,'[3]Data Sheet'!$AC$1:$AC$65536,'[3]Data Sheet'!$AE$1:$AE$65536,'[3]Data Sheet'!$AE$1:$AE$65536,'[3]Data Sheet'!$AE$1:$AE$65536,'[3]Data Sheet'!$AG$1:$AG$65536,'[3]Data Sheet'!$AI$1:$AI$65536</definedName>
    <definedName name="SpaceBetweenColumns" localSheetId="1">'[3]Data Sheet'!$G$1:$G$65536,'[3]Data Sheet'!$I$1:$I$65536,'[3]Data Sheet'!$K$1:$K$65536,'[3]Data Sheet'!$M$1:$M$65536,'[3]Data Sheet'!#REF!,'[3]Data Sheet'!#REF!,'[3]Data Sheet'!#REF!,'[3]Data Sheet'!#REF!,'[3]Data Sheet'!#REF!,'[3]Data Sheet'!#REF!,'[3]Data Sheet'!#REF!,'[3]Data Sheet'!#REF!,'[3]Data Sheet'!#REF!,'[3]Data Sheet'!#REF!,'[3]Data Sheet'!#REF!,'[3]Data Sheet'!$O$1:$O$65536,'[3]Data Sheet'!$Q$1:$Q$65536,'[3]Data Sheet'!$S$1:$S$65536,'[3]Data Sheet'!$U$1:$U$65536,'[3]Data Sheet'!$W$1:$W$65536,'[3]Data Sheet'!$Y$1:$Y$65536,'[3]Data Sheet'!$AA$1:$AA$65536,'[3]Data Sheet'!$AC$1:$AC$65536,'[3]Data Sheet'!$AE$1:$AE$65536,'[3]Data Sheet'!$AE$1:$AE$65536,'[3]Data Sheet'!$AE$1:$AE$65536,'[3]Data Sheet'!$AG$1:$AG$65536,'[3]Data Sheet'!$AI$1:$AI$65536</definedName>
    <definedName name="SpaceBetweenColumns" localSheetId="2">'[3]Data Sheet'!$G:$G,'[3]Data Sheet'!$I:$I,'[3]Data Sheet'!$K:$K,'[3]Data Sheet'!$M:$M,'[3]Data Sheet'!#REF!,'[3]Data Sheet'!#REF!,'[3]Data Sheet'!#REF!,'[3]Data Sheet'!#REF!,'[3]Data Sheet'!#REF!,'[3]Data Sheet'!#REF!,'[3]Data Sheet'!#REF!,'[3]Data Sheet'!#REF!,'[3]Data Sheet'!#REF!,'[3]Data Sheet'!#REF!,'[3]Data Sheet'!#REF!,'[3]Data Sheet'!$O:$O,'[3]Data Sheet'!$Q:$Q,'[3]Data Sheet'!$S:$S,'[3]Data Sheet'!$U:$U,'[3]Data Sheet'!$W:$W,'[3]Data Sheet'!$Y:$Y,'[3]Data Sheet'!$AA:$AA,'[3]Data Sheet'!$AC:$AC,'[3]Data Sheet'!$AE:$AE,'[3]Data Sheet'!$AE:$AE,'[3]Data Sheet'!$AE:$AE,'[3]Data Sheet'!$AG:$AG,'[3]Data Sheet'!$AI:$AI</definedName>
    <definedName name="StandAloneStandard" localSheetId="3">MATCH("Standalone office apps - standard", Cashflow!Categories,0)</definedName>
    <definedName name="StandAloneStandard" localSheetId="1">MATCH("Standalone office apps - standard", 'Income Statement'!Categories,0)</definedName>
    <definedName name="StandAloneStandard" localSheetId="2">MATCH("Standalone office apps - standard", 'Segment Information'!Categories,0)</definedName>
    <definedName name="StandAloneStandardLookup" localSheetId="3">OFFSET('[1]Revsum - trend'!#REF!,Cashflow!StandAloneStandard,1,Cashflow!StandAloneStandardTotal-Cashflow!StandAloneStandard,1)</definedName>
    <definedName name="StandAloneStandardLookup" localSheetId="1">OFFSET('[1]Revsum - trend'!#REF!,'Income Statement'!StandAloneStandard,1,'Income Statement'!StandAloneStandardTotal-'Income Statement'!StandAloneStandard,1)</definedName>
    <definedName name="StandAloneStandardLookup" localSheetId="2">OFFSET('[1]Revsum - trend'!#REF!,'Segment Information'!StandAloneStandard,1,'Segment Information'!StandAloneStandardTotal-'Segment Information'!StandAloneStandard,1)</definedName>
    <definedName name="StandAloneStandardTotal" localSheetId="3">MATCH("Standalone Office Apps - Standard?*", Cashflow!Categories,0)</definedName>
    <definedName name="StandAloneStandardTotal" localSheetId="1">MATCH("Standalone Office Apps - Standard?*", 'Income Statement'!Categories,0)</definedName>
    <definedName name="StandAloneStandardTotal" localSheetId="2">MATCH("Standalone Office Apps - Standard?*", 'Segment Information'!Categories,0)</definedName>
    <definedName name="StandAloneUpgrade" localSheetId="3">MATCH("Standalone office apps - upgrade", Cashflow!Categories,0)</definedName>
    <definedName name="StandAloneUpgrade" localSheetId="1">MATCH("Standalone office apps - upgrade", 'Income Statement'!Categories,0)</definedName>
    <definedName name="StandAloneUpgrade" localSheetId="2">MATCH("Standalone office apps - upgrade", 'Segment Information'!Categories,0)</definedName>
    <definedName name="StandAloneUpgradeLookup" localSheetId="3">OFFSET('[1]Revsum - trend'!#REF!,Cashflow!StandAloneUpgrade,1,Cashflow!StandAloneUpgradeTotal-Cashflow!StandAloneUpgrade,1)</definedName>
    <definedName name="StandAloneUpgradeLookup" localSheetId="1">OFFSET('[1]Revsum - trend'!#REF!,'Income Statement'!StandAloneUpgrade,1,'Income Statement'!StandAloneUpgradeTotal-'Income Statement'!StandAloneUpgrade,1)</definedName>
    <definedName name="StandAloneUpgradeLookup" localSheetId="2">OFFSET('[1]Revsum - trend'!#REF!,'Segment Information'!StandAloneUpgrade,1,'Segment Information'!StandAloneUpgradeTotal-'Segment Information'!StandAloneUpgrade,1)</definedName>
    <definedName name="StandAloneUpgradeTotal" localSheetId="3">MATCH("Standalone Office Apps - Upgrade?*", Cashflow!Categories,0)</definedName>
    <definedName name="StandAloneUpgradeTotal" localSheetId="1">MATCH("Standalone Office Apps - Upgrade?*", 'Income Statement'!Categories,0)</definedName>
    <definedName name="StandAloneUpgradeTotal" localSheetId="2">MATCH("Standalone Office Apps - Upgrade?*", 'Segment Information'!Categories,0)</definedName>
    <definedName name="Subregion" localSheetId="3">'[1]Revsum - trend'!#REF!</definedName>
    <definedName name="Subregion" localSheetId="1">'[1]Revsum - trend'!#REF!</definedName>
    <definedName name="Subregion" localSheetId="2">'[1]Revsum - trend'!#REF!</definedName>
    <definedName name="SubregionQ" localSheetId="3">#REF!</definedName>
    <definedName name="SubregionQ" localSheetId="1">#REF!</definedName>
    <definedName name="SubregionQ" localSheetId="2">#REF!</definedName>
    <definedName name="summary" localSheetId="3" hidden="1">{"closed",#N/A,FALSE,"Consolidated Products - Budget";"expanded",#N/A,FALSE,"Consolidated Products - Budget"}</definedName>
    <definedName name="summary" localSheetId="1" hidden="1">{"closed",#N/A,FALSE,"Consolidated Products - Budget";"expanded",#N/A,FALSE,"Consolidated Products - Budget"}</definedName>
    <definedName name="summary" localSheetId="2" hidden="1">{"closed",#N/A,FALSE,"Consolidated Products - Budget";"expanded",#N/A,FALSE,"Consolidated Products - Budget"}</definedName>
    <definedName name="summary" hidden="1">{"closed",#N/A,FALSE,"Consolidated Products - Budget";"expanded",#N/A,FALSE,"Consolidated Products - Budget"}</definedName>
    <definedName name="Trend" localSheetId="3">'[1]Revsum - trend'!#REF!</definedName>
    <definedName name="Trend" localSheetId="1">'[1]Revsum - trend'!#REF!</definedName>
    <definedName name="Trend" localSheetId="2">'[1]Revsum - trend'!#REF!</definedName>
    <definedName name="TrendKind" localSheetId="3">'[1]Revsum - trend'!#REF!</definedName>
    <definedName name="TrendKind" localSheetId="1">'[1]Revsum - trend'!#REF!</definedName>
    <definedName name="TrendKind" localSheetId="2">'[1]Revsum - trend'!#REF!</definedName>
    <definedName name="verba" localSheetId="3">'[2]May 96'!#REF!</definedName>
    <definedName name="verba" localSheetId="1">'[2]May 96'!#REF!</definedName>
    <definedName name="verba" localSheetId="2">'[2]May 96'!#REF!</definedName>
    <definedName name="View" localSheetId="3">'[1]Revsum - trend'!#REF!</definedName>
    <definedName name="View" localSheetId="1">'[1]Revsum - trend'!#REF!</definedName>
    <definedName name="View" localSheetId="2">'[1]Revsum - trend'!#REF!</definedName>
    <definedName name="WALTON" localSheetId="3">'[2]May 96'!#REF!</definedName>
    <definedName name="WALTON" localSheetId="1">'[2]May 96'!#REF!</definedName>
    <definedName name="WALTON" localSheetId="2">'[2]May 96'!#REF!</definedName>
    <definedName name="wrn.prodcon." localSheetId="3" hidden="1">{"closed",#N/A,FALSE,"Consolidated Products - Budget";"expanded",#N/A,FALSE,"Consolidated Products - Budget"}</definedName>
    <definedName name="wrn.prodcon." localSheetId="1" hidden="1">{"closed",#N/A,FALSE,"Consolidated Products - Budget";"expanded",#N/A,FALSE,"Consolidated Products - Budget"}</definedName>
    <definedName name="wrn.prodcon." localSheetId="2" hidden="1">{"closed",#N/A,FALSE,"Consolidated Products - Budget";"expanded",#N/A,FALSE,"Consolidated Products - Budget"}</definedName>
    <definedName name="wrn.prodcon." hidden="1">{"closed",#N/A,FALSE,"Consolidated Products - Budget";"expanded",#N/A,FALSE,"Consolidated Products - Budget"}</definedName>
    <definedName name="XRefCopy1" localSheetId="3" hidden="1">#REF!</definedName>
    <definedName name="XRefCopy1" localSheetId="1" hidden="1">#REF!</definedName>
    <definedName name="XRefCopy1" localSheetId="2" hidden="1">#REF!</definedName>
    <definedName name="XRefCopy1" hidden="1">#REF!</definedName>
    <definedName name="XRefCopy2" localSheetId="3" hidden="1">#REF!</definedName>
    <definedName name="XRefCopy2" localSheetId="1" hidden="1">#REF!</definedName>
    <definedName name="XRefCopy2" localSheetId="2" hidden="1">#REF!</definedName>
    <definedName name="XRefCopy2" hidden="1">#REF!</definedName>
    <definedName name="XRefCopyRangeCount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32" i="2" l="1"/>
  <c r="U44" i="2" l="1"/>
  <c r="U43" i="2"/>
  <c r="U34" i="2"/>
  <c r="U23" i="2"/>
  <c r="U21" i="2"/>
  <c r="U12" i="2"/>
  <c r="U10" i="2"/>
  <c r="L45" i="4" l="1"/>
  <c r="R27" i="4" l="1"/>
  <c r="U7" i="2"/>
  <c r="T7" i="2"/>
  <c r="S7" i="2"/>
  <c r="R7" i="2"/>
  <c r="T7" i="3"/>
  <c r="S7" i="3"/>
  <c r="R7" i="3"/>
  <c r="Q7" i="3"/>
  <c r="N34" i="1"/>
  <c r="M34" i="1"/>
  <c r="L34" i="1"/>
  <c r="K34" i="1"/>
  <c r="J34" i="1"/>
  <c r="I34" i="1"/>
  <c r="H34" i="1"/>
  <c r="G34" i="1"/>
  <c r="N25" i="1"/>
  <c r="N29" i="1" s="1"/>
  <c r="N35" i="1" s="1"/>
  <c r="M25" i="1"/>
  <c r="M29" i="1" s="1"/>
  <c r="M35" i="1" s="1"/>
  <c r="L25" i="1"/>
  <c r="L29" i="1" s="1"/>
  <c r="L35" i="1" s="1"/>
  <c r="K25" i="1"/>
  <c r="K29" i="1" s="1"/>
  <c r="K35" i="1" s="1"/>
  <c r="J25" i="1"/>
  <c r="J29" i="1" s="1"/>
  <c r="J35" i="1" s="1"/>
  <c r="I25" i="1"/>
  <c r="I29" i="1" s="1"/>
  <c r="I35" i="1" s="1"/>
  <c r="H25" i="1"/>
  <c r="H29" i="1" s="1"/>
  <c r="H35" i="1" s="1"/>
  <c r="G25" i="1"/>
  <c r="G29" i="1" s="1"/>
  <c r="G35" i="1" s="1"/>
  <c r="N14" i="1"/>
  <c r="N18" i="1" s="1"/>
  <c r="M14" i="1"/>
  <c r="M18" i="1" s="1"/>
  <c r="L14" i="1"/>
  <c r="L18" i="1" s="1"/>
  <c r="K14" i="1"/>
  <c r="K18" i="1" s="1"/>
  <c r="J14" i="1"/>
  <c r="J18" i="1" s="1"/>
  <c r="I14" i="1"/>
  <c r="I18" i="1" s="1"/>
  <c r="H14" i="1"/>
  <c r="H18" i="1" s="1"/>
  <c r="G14" i="1"/>
  <c r="G18" i="1" s="1"/>
  <c r="O19" i="3"/>
  <c r="J19" i="3"/>
  <c r="M18" i="3"/>
  <c r="M20" i="3" s="1"/>
  <c r="L18" i="3"/>
  <c r="L20" i="3" s="1"/>
  <c r="I18" i="3"/>
  <c r="I20" i="3" s="1"/>
  <c r="H18" i="3"/>
  <c r="H20" i="3" s="1"/>
  <c r="O17" i="3"/>
  <c r="J17" i="3"/>
  <c r="O16" i="3"/>
  <c r="J16" i="3"/>
  <c r="N14" i="3"/>
  <c r="N18" i="3" s="1"/>
  <c r="N20" i="3" s="1"/>
  <c r="M14" i="3"/>
  <c r="L14" i="3"/>
  <c r="K14" i="3"/>
  <c r="K18" i="3" s="1"/>
  <c r="I14" i="3"/>
  <c r="H14" i="3"/>
  <c r="G14" i="3"/>
  <c r="G18" i="3" s="1"/>
  <c r="G20" i="3" s="1"/>
  <c r="F14" i="3"/>
  <c r="F18" i="3" s="1"/>
  <c r="O13" i="3"/>
  <c r="J13" i="3"/>
  <c r="O12" i="3"/>
  <c r="J12" i="3"/>
  <c r="O11" i="3"/>
  <c r="J11" i="3"/>
  <c r="O10" i="3"/>
  <c r="J10" i="3"/>
  <c r="O9" i="3"/>
  <c r="J9" i="3"/>
  <c r="K53" i="4"/>
  <c r="J53" i="4"/>
  <c r="P52" i="4"/>
  <c r="O52" i="4"/>
  <c r="N52" i="4"/>
  <c r="M52" i="4"/>
  <c r="I52" i="4"/>
  <c r="L52" i="4" s="1"/>
  <c r="H52" i="4"/>
  <c r="P51" i="4"/>
  <c r="O51" i="4"/>
  <c r="N51" i="4"/>
  <c r="M51" i="4"/>
  <c r="I51" i="4"/>
  <c r="H51" i="4"/>
  <c r="L51" i="4" s="1"/>
  <c r="P50" i="4"/>
  <c r="O50" i="4"/>
  <c r="N50" i="4"/>
  <c r="M50" i="4"/>
  <c r="I50" i="4"/>
  <c r="H50" i="4"/>
  <c r="N46" i="4"/>
  <c r="M46" i="4"/>
  <c r="K46" i="4"/>
  <c r="J46" i="4"/>
  <c r="O45" i="4"/>
  <c r="O46" i="4" s="1"/>
  <c r="P45" i="4" s="1"/>
  <c r="P46" i="4" s="1"/>
  <c r="Q44" i="4"/>
  <c r="Q43" i="4"/>
  <c r="L43" i="4"/>
  <c r="P41" i="4"/>
  <c r="O41" i="4"/>
  <c r="N41" i="4"/>
  <c r="M41" i="4"/>
  <c r="K41" i="4"/>
  <c r="J41" i="4"/>
  <c r="I41" i="4"/>
  <c r="H41" i="4"/>
  <c r="Q40" i="4"/>
  <c r="L40" i="4"/>
  <c r="Q39" i="4"/>
  <c r="L39" i="4"/>
  <c r="Q38" i="4"/>
  <c r="L38" i="4"/>
  <c r="Q37" i="4"/>
  <c r="L37" i="4"/>
  <c r="P35" i="4"/>
  <c r="O35" i="4"/>
  <c r="N35" i="4"/>
  <c r="M35" i="4"/>
  <c r="K35" i="4"/>
  <c r="J35" i="4"/>
  <c r="I35" i="4"/>
  <c r="H35" i="4"/>
  <c r="Q34" i="4"/>
  <c r="L34" i="4"/>
  <c r="Q33" i="4"/>
  <c r="L33" i="4"/>
  <c r="Q32" i="4"/>
  <c r="L32" i="4"/>
  <c r="Q31" i="4"/>
  <c r="L31" i="4"/>
  <c r="Q30" i="4"/>
  <c r="L30" i="4"/>
  <c r="Q29" i="4"/>
  <c r="L29" i="4"/>
  <c r="P27" i="4"/>
  <c r="P49" i="4" s="1"/>
  <c r="P53" i="4" s="1"/>
  <c r="O27" i="4"/>
  <c r="O49" i="4" s="1"/>
  <c r="N27" i="4"/>
  <c r="N49" i="4" s="1"/>
  <c r="M27" i="4"/>
  <c r="M49" i="4" s="1"/>
  <c r="K27" i="4"/>
  <c r="J27" i="4"/>
  <c r="I27" i="4"/>
  <c r="I49" i="4" s="1"/>
  <c r="H27" i="4"/>
  <c r="H44" i="4" s="1"/>
  <c r="Q26" i="4"/>
  <c r="L26" i="4"/>
  <c r="Q25" i="4"/>
  <c r="L25" i="4"/>
  <c r="Q24" i="4"/>
  <c r="L24" i="4"/>
  <c r="Q23" i="4"/>
  <c r="L23" i="4"/>
  <c r="Q22" i="4"/>
  <c r="L22" i="4"/>
  <c r="Q20" i="4"/>
  <c r="L20" i="4"/>
  <c r="Q19" i="4"/>
  <c r="L19" i="4"/>
  <c r="Q18" i="4"/>
  <c r="L18" i="4"/>
  <c r="Q17" i="4"/>
  <c r="L17" i="4"/>
  <c r="Q16" i="4"/>
  <c r="L16" i="4"/>
  <c r="Q15" i="4"/>
  <c r="L15" i="4"/>
  <c r="Q14" i="4"/>
  <c r="L14" i="4"/>
  <c r="Q13" i="4"/>
  <c r="L13" i="4"/>
  <c r="Q12" i="4"/>
  <c r="L12" i="4"/>
  <c r="Q9" i="4"/>
  <c r="Q27" i="4" s="1"/>
  <c r="L9" i="4"/>
  <c r="P60" i="2"/>
  <c r="K60" i="2"/>
  <c r="P59" i="2"/>
  <c r="K59" i="2"/>
  <c r="P56" i="2"/>
  <c r="K56" i="2"/>
  <c r="G52" i="2"/>
  <c r="M49" i="2"/>
  <c r="I49" i="2"/>
  <c r="O48" i="2"/>
  <c r="O49" i="2" s="1"/>
  <c r="N48" i="2"/>
  <c r="N49" i="2" s="1"/>
  <c r="M48" i="2"/>
  <c r="L48" i="2"/>
  <c r="L49" i="2" s="1"/>
  <c r="J48" i="2"/>
  <c r="J49" i="2" s="1"/>
  <c r="I48" i="2"/>
  <c r="H48" i="2"/>
  <c r="H49" i="2" s="1"/>
  <c r="G48" i="2"/>
  <c r="G49" i="2" s="1"/>
  <c r="P47" i="2"/>
  <c r="K47" i="2"/>
  <c r="P46" i="2"/>
  <c r="P48" i="2" s="1"/>
  <c r="P49" i="2" s="1"/>
  <c r="K46" i="2"/>
  <c r="K48" i="2" s="1"/>
  <c r="K49" i="2" s="1"/>
  <c r="P44" i="2"/>
  <c r="K44" i="2"/>
  <c r="P43" i="2"/>
  <c r="K43" i="2"/>
  <c r="O38" i="2"/>
  <c r="O54" i="2" s="1"/>
  <c r="N38" i="2"/>
  <c r="N54" i="2" s="1"/>
  <c r="M38" i="2"/>
  <c r="M54" i="2" s="1"/>
  <c r="L38" i="2"/>
  <c r="L54" i="2" s="1"/>
  <c r="J38" i="2"/>
  <c r="J54" i="2" s="1"/>
  <c r="I38" i="2"/>
  <c r="I54" i="2" s="1"/>
  <c r="H38" i="2"/>
  <c r="H54" i="2" s="1"/>
  <c r="G38" i="2"/>
  <c r="G54" i="2" s="1"/>
  <c r="O37" i="2"/>
  <c r="O53" i="2" s="1"/>
  <c r="N37" i="2"/>
  <c r="N53" i="2" s="1"/>
  <c r="M37" i="2"/>
  <c r="M53" i="2" s="1"/>
  <c r="L37" i="2"/>
  <c r="L53" i="2" s="1"/>
  <c r="J37" i="2"/>
  <c r="J53" i="2" s="1"/>
  <c r="I37" i="2"/>
  <c r="I53" i="2" s="1"/>
  <c r="H37" i="2"/>
  <c r="H53" i="2" s="1"/>
  <c r="G37" i="2"/>
  <c r="G53" i="2" s="1"/>
  <c r="O36" i="2"/>
  <c r="O52" i="2" s="1"/>
  <c r="O55" i="2" s="1"/>
  <c r="O57" i="2" s="1"/>
  <c r="O61" i="2" s="1"/>
  <c r="N36" i="2"/>
  <c r="N39" i="2" s="1"/>
  <c r="N40" i="2" s="1"/>
  <c r="M36" i="2"/>
  <c r="M39" i="2" s="1"/>
  <c r="M40" i="2" s="1"/>
  <c r="L36" i="2"/>
  <c r="L52" i="2" s="1"/>
  <c r="J36" i="2"/>
  <c r="J39" i="2" s="1"/>
  <c r="J40" i="2" s="1"/>
  <c r="I36" i="2"/>
  <c r="I39" i="2" s="1"/>
  <c r="I40" i="2" s="1"/>
  <c r="H36" i="2"/>
  <c r="H52" i="2" s="1"/>
  <c r="H55" i="2" s="1"/>
  <c r="H57" i="2" s="1"/>
  <c r="H61" i="2" s="1"/>
  <c r="G36" i="2"/>
  <c r="K36" i="2" s="1"/>
  <c r="O34" i="2"/>
  <c r="P34" i="2" s="1"/>
  <c r="N34" i="2"/>
  <c r="M34" i="2"/>
  <c r="L34" i="2"/>
  <c r="K34" i="2"/>
  <c r="J34" i="2"/>
  <c r="I34" i="2"/>
  <c r="H34" i="2"/>
  <c r="G34" i="2"/>
  <c r="O33" i="2"/>
  <c r="N33" i="2"/>
  <c r="M33" i="2"/>
  <c r="L33" i="2"/>
  <c r="P33" i="2" s="1"/>
  <c r="J33" i="2"/>
  <c r="I33" i="2"/>
  <c r="H33" i="2"/>
  <c r="G33" i="2"/>
  <c r="K33" i="2" s="1"/>
  <c r="O32" i="2"/>
  <c r="P32" i="2" s="1"/>
  <c r="N32" i="2"/>
  <c r="M32" i="2"/>
  <c r="L32" i="2"/>
  <c r="K32" i="2"/>
  <c r="J32" i="2"/>
  <c r="I32" i="2"/>
  <c r="H32" i="2"/>
  <c r="G32" i="2"/>
  <c r="M29" i="2"/>
  <c r="L29" i="2"/>
  <c r="I29" i="2"/>
  <c r="H29" i="2"/>
  <c r="O28" i="2"/>
  <c r="O29" i="2" s="1"/>
  <c r="N28" i="2"/>
  <c r="N29" i="2" s="1"/>
  <c r="M28" i="2"/>
  <c r="L28" i="2"/>
  <c r="J28" i="2"/>
  <c r="J29" i="2" s="1"/>
  <c r="I28" i="2"/>
  <c r="H28" i="2"/>
  <c r="G28" i="2"/>
  <c r="G29" i="2" s="1"/>
  <c r="P27" i="2"/>
  <c r="K27" i="2"/>
  <c r="P26" i="2"/>
  <c r="K26" i="2"/>
  <c r="K28" i="2" s="1"/>
  <c r="K29" i="2" s="1"/>
  <c r="P25" i="2"/>
  <c r="P28" i="2" s="1"/>
  <c r="P29" i="2" s="1"/>
  <c r="K25" i="2"/>
  <c r="P23" i="2"/>
  <c r="K23" i="2"/>
  <c r="P22" i="2"/>
  <c r="K22" i="2"/>
  <c r="P21" i="2"/>
  <c r="K21" i="2"/>
  <c r="M18" i="2"/>
  <c r="L18" i="2"/>
  <c r="I18" i="2"/>
  <c r="H18" i="2"/>
  <c r="O17" i="2"/>
  <c r="O18" i="2" s="1"/>
  <c r="N17" i="2"/>
  <c r="N18" i="2" s="1"/>
  <c r="M17" i="2"/>
  <c r="L17" i="2"/>
  <c r="J17" i="2"/>
  <c r="J18" i="2" s="1"/>
  <c r="I17" i="2"/>
  <c r="H17" i="2"/>
  <c r="G17" i="2"/>
  <c r="G18" i="2" s="1"/>
  <c r="P16" i="2"/>
  <c r="K16" i="2"/>
  <c r="P15" i="2"/>
  <c r="K15" i="2"/>
  <c r="K17" i="2" s="1"/>
  <c r="K18" i="2" s="1"/>
  <c r="P14" i="2"/>
  <c r="P17" i="2" s="1"/>
  <c r="P18" i="2" s="1"/>
  <c r="K14" i="2"/>
  <c r="P12" i="2"/>
  <c r="K12" i="2"/>
  <c r="P11" i="2"/>
  <c r="K11" i="2"/>
  <c r="P10" i="2"/>
  <c r="K10" i="2"/>
  <c r="Q50" i="4" l="1"/>
  <c r="L35" i="4"/>
  <c r="L41" i="4"/>
  <c r="Q35" i="4"/>
  <c r="L50" i="4"/>
  <c r="I53" i="4"/>
  <c r="N53" i="4"/>
  <c r="I44" i="4"/>
  <c r="I46" i="4" s="1"/>
  <c r="L27" i="4"/>
  <c r="O53" i="4"/>
  <c r="Q52" i="4"/>
  <c r="Q41" i="4"/>
  <c r="Q51" i="4"/>
  <c r="F20" i="3"/>
  <c r="J20" i="3" s="1"/>
  <c r="J18" i="3"/>
  <c r="K20" i="3"/>
  <c r="O20" i="3" s="1"/>
  <c r="O18" i="3"/>
  <c r="J14" i="3"/>
  <c r="O14" i="3"/>
  <c r="L44" i="4"/>
  <c r="L46" i="4" s="1"/>
  <c r="Q45" i="4" s="1"/>
  <c r="Q46" i="4" s="1"/>
  <c r="H46" i="4"/>
  <c r="M53" i="4"/>
  <c r="Q49" i="4"/>
  <c r="H49" i="4"/>
  <c r="I55" i="2"/>
  <c r="I57" i="2" s="1"/>
  <c r="I61" i="2" s="1"/>
  <c r="K52" i="2"/>
  <c r="J55" i="2"/>
  <c r="J57" i="2" s="1"/>
  <c r="J61" i="2" s="1"/>
  <c r="L55" i="2"/>
  <c r="K53" i="2"/>
  <c r="P53" i="2"/>
  <c r="K54" i="2"/>
  <c r="P54" i="2"/>
  <c r="K37" i="2"/>
  <c r="G39" i="2"/>
  <c r="G40" i="2" s="1"/>
  <c r="M52" i="2"/>
  <c r="M55" i="2" s="1"/>
  <c r="M57" i="2" s="1"/>
  <c r="M61" i="2" s="1"/>
  <c r="G55" i="2"/>
  <c r="P37" i="2"/>
  <c r="H39" i="2"/>
  <c r="H40" i="2" s="1"/>
  <c r="L39" i="2"/>
  <c r="L40" i="2" s="1"/>
  <c r="N52" i="2"/>
  <c r="N55" i="2" s="1"/>
  <c r="N57" i="2" s="1"/>
  <c r="N61" i="2" s="1"/>
  <c r="O39" i="2"/>
  <c r="O40" i="2" s="1"/>
  <c r="K38" i="2"/>
  <c r="K39" i="2" s="1"/>
  <c r="K40" i="2" s="1"/>
  <c r="P36" i="2"/>
  <c r="P38" i="2"/>
  <c r="U52" i="4"/>
  <c r="U51" i="4"/>
  <c r="U50" i="4"/>
  <c r="U41" i="4"/>
  <c r="U35" i="4"/>
  <c r="U27" i="4"/>
  <c r="U49" i="4" s="1"/>
  <c r="V44" i="4"/>
  <c r="V43" i="4"/>
  <c r="V40" i="4"/>
  <c r="V39" i="4"/>
  <c r="V38" i="4"/>
  <c r="V37" i="4"/>
  <c r="V34" i="4"/>
  <c r="V33" i="4"/>
  <c r="V32" i="4"/>
  <c r="V31" i="4"/>
  <c r="V30" i="4"/>
  <c r="V29" i="4"/>
  <c r="V26" i="4"/>
  <c r="V25" i="4"/>
  <c r="V24" i="4"/>
  <c r="V23" i="4"/>
  <c r="V22" i="4"/>
  <c r="V20" i="4"/>
  <c r="V19" i="4"/>
  <c r="V18" i="4"/>
  <c r="V17" i="4"/>
  <c r="V16" i="4"/>
  <c r="V15" i="4"/>
  <c r="V14" i="4"/>
  <c r="V13" i="4"/>
  <c r="V12" i="4"/>
  <c r="V9" i="4"/>
  <c r="T48" i="2"/>
  <c r="T49" i="2" s="1"/>
  <c r="T38" i="2"/>
  <c r="T54" i="2" s="1"/>
  <c r="T37" i="2"/>
  <c r="T36" i="2"/>
  <c r="T34" i="2"/>
  <c r="T32" i="2"/>
  <c r="T33" i="2"/>
  <c r="T28" i="2"/>
  <c r="T29" i="2" s="1"/>
  <c r="T17" i="2"/>
  <c r="T18" i="2" s="1"/>
  <c r="U60" i="2"/>
  <c r="U59" i="2"/>
  <c r="U56" i="2"/>
  <c r="U47" i="2"/>
  <c r="U46" i="2"/>
  <c r="U27" i="2"/>
  <c r="U26" i="2"/>
  <c r="U25" i="2"/>
  <c r="U22" i="2"/>
  <c r="U16" i="2"/>
  <c r="U15" i="2"/>
  <c r="U14" i="2"/>
  <c r="U11" i="2"/>
  <c r="S14" i="3"/>
  <c r="S18" i="3" s="1"/>
  <c r="S20" i="3" s="1"/>
  <c r="T19" i="3"/>
  <c r="T17" i="3"/>
  <c r="T16" i="3"/>
  <c r="T13" i="3"/>
  <c r="T12" i="3"/>
  <c r="T11" i="3"/>
  <c r="T10" i="3"/>
  <c r="T9" i="3"/>
  <c r="R34" i="1"/>
  <c r="R25" i="1"/>
  <c r="R29" i="1" s="1"/>
  <c r="R14" i="1"/>
  <c r="R18" i="1" s="1"/>
  <c r="U53" i="4" l="1"/>
  <c r="Q53" i="4"/>
  <c r="O23" i="3"/>
  <c r="O22" i="3"/>
  <c r="J23" i="3"/>
  <c r="J22" i="3"/>
  <c r="H53" i="4"/>
  <c r="L49" i="4"/>
  <c r="L53" i="4" s="1"/>
  <c r="G57" i="2"/>
  <c r="K55" i="2"/>
  <c r="L57" i="2"/>
  <c r="P55" i="2"/>
  <c r="P39" i="2"/>
  <c r="P40" i="2" s="1"/>
  <c r="P52" i="2"/>
  <c r="T39" i="2"/>
  <c r="T40" i="2" s="1"/>
  <c r="T52" i="2"/>
  <c r="T53" i="2"/>
  <c r="U17" i="2"/>
  <c r="U18" i="2" s="1"/>
  <c r="V41" i="4"/>
  <c r="V35" i="4"/>
  <c r="V27" i="4"/>
  <c r="U48" i="2"/>
  <c r="U49" i="2" s="1"/>
  <c r="U28" i="2"/>
  <c r="U29" i="2" s="1"/>
  <c r="R35" i="1"/>
  <c r="L61" i="2" l="1"/>
  <c r="P61" i="2" s="1"/>
  <c r="P57" i="2"/>
  <c r="G61" i="2"/>
  <c r="K61" i="2" s="1"/>
  <c r="K57" i="2"/>
  <c r="T55" i="2"/>
  <c r="T57" i="2" l="1"/>
  <c r="T61" i="2" s="1"/>
  <c r="S33" i="2"/>
  <c r="R33" i="2"/>
  <c r="Q33" i="2"/>
  <c r="S32" i="2"/>
  <c r="R32" i="2"/>
  <c r="Q32" i="2"/>
  <c r="S34" i="2"/>
  <c r="R34" i="2"/>
  <c r="Q34" i="2"/>
  <c r="U33" i="2" l="1"/>
  <c r="T52" i="4"/>
  <c r="T51" i="4"/>
  <c r="T50" i="4"/>
  <c r="T35" i="4"/>
  <c r="S38" i="2" l="1"/>
  <c r="S37" i="2"/>
  <c r="S53" i="2" s="1"/>
  <c r="S36" i="2"/>
  <c r="S52" i="2" s="1"/>
  <c r="S39" i="2" l="1"/>
  <c r="S40" i="2" s="1"/>
  <c r="S54" i="2"/>
  <c r="S55" i="2"/>
  <c r="S57" i="2" s="1"/>
  <c r="S61" i="2" s="1"/>
  <c r="T41" i="4"/>
  <c r="T27" i="4"/>
  <c r="T49" i="4" s="1"/>
  <c r="T53" i="4" s="1"/>
  <c r="S48" i="2"/>
  <c r="S49" i="2" s="1"/>
  <c r="S28" i="2"/>
  <c r="S29" i="2" s="1"/>
  <c r="S17" i="2"/>
  <c r="S18" i="2" s="1"/>
  <c r="R14" i="3"/>
  <c r="R18" i="3" s="1"/>
  <c r="R20" i="3" s="1"/>
  <c r="Q34" i="1"/>
  <c r="Q25" i="1"/>
  <c r="Q29" i="1" s="1"/>
  <c r="Q14" i="1"/>
  <c r="Q18" i="1" s="1"/>
  <c r="Q35" i="1" l="1"/>
  <c r="R49" i="4"/>
  <c r="S27" i="4"/>
  <c r="S49" i="4" s="1"/>
  <c r="R35" i="4"/>
  <c r="S35" i="4"/>
  <c r="R41" i="4"/>
  <c r="S41" i="4"/>
  <c r="R46" i="4"/>
  <c r="S46" i="4"/>
  <c r="T46" i="4" s="1"/>
  <c r="U46" i="4" s="1"/>
  <c r="R50" i="4"/>
  <c r="S50" i="4"/>
  <c r="R51" i="4"/>
  <c r="V51" i="4" s="1"/>
  <c r="S51" i="4"/>
  <c r="R52" i="4"/>
  <c r="S52" i="4"/>
  <c r="P14" i="3"/>
  <c r="Q14" i="3"/>
  <c r="Q18" i="3" s="1"/>
  <c r="Q20" i="3" s="1"/>
  <c r="Q17" i="2"/>
  <c r="Q18" i="2" s="1"/>
  <c r="R17" i="2"/>
  <c r="R18" i="2" s="1"/>
  <c r="Q28" i="2"/>
  <c r="Q29" i="2" s="1"/>
  <c r="R28" i="2"/>
  <c r="R29" i="2" s="1"/>
  <c r="Q36" i="2"/>
  <c r="R36" i="2"/>
  <c r="R52" i="2" s="1"/>
  <c r="Q37" i="2"/>
  <c r="R37" i="2"/>
  <c r="R53" i="2" s="1"/>
  <c r="Q38" i="2"/>
  <c r="R38" i="2"/>
  <c r="Q48" i="2"/>
  <c r="Q49" i="2" s="1"/>
  <c r="R48" i="2"/>
  <c r="R49" i="2" s="1"/>
  <c r="V52" i="4" l="1"/>
  <c r="V50" i="4"/>
  <c r="T14" i="3"/>
  <c r="V49" i="4"/>
  <c r="P18" i="3"/>
  <c r="T18" i="3" s="1"/>
  <c r="U38" i="2"/>
  <c r="U37" i="2"/>
  <c r="U36" i="2"/>
  <c r="U39" i="2" s="1"/>
  <c r="U40" i="2" s="1"/>
  <c r="Q52" i="2"/>
  <c r="U52" i="2" s="1"/>
  <c r="S53" i="4"/>
  <c r="Q54" i="2"/>
  <c r="U54" i="2" s="1"/>
  <c r="R53" i="4"/>
  <c r="Q39" i="2"/>
  <c r="Q40" i="2" s="1"/>
  <c r="R54" i="2"/>
  <c r="R55" i="2" s="1"/>
  <c r="R57" i="2" s="1"/>
  <c r="R61" i="2" s="1"/>
  <c r="Q53" i="2"/>
  <c r="U53" i="2" s="1"/>
  <c r="R39" i="2"/>
  <c r="R40" i="2" s="1"/>
  <c r="V53" i="4" l="1"/>
  <c r="P20" i="3"/>
  <c r="T20" i="3" s="1"/>
  <c r="T22" i="3" s="1"/>
  <c r="Q55" i="2"/>
  <c r="U55" i="2" s="1"/>
  <c r="T23" i="3" l="1"/>
  <c r="V45" i="4"/>
  <c r="V46" i="4" s="1"/>
  <c r="Q57" i="2"/>
  <c r="U57" i="2" s="1"/>
  <c r="Q61" i="2" l="1"/>
  <c r="U61" i="2" s="1"/>
  <c r="P34" i="1" l="1"/>
  <c r="P25" i="1"/>
  <c r="P29" i="1" s="1"/>
  <c r="P14" i="1"/>
  <c r="P18" i="1" s="1"/>
  <c r="P35" i="1" l="1"/>
  <c r="O14" i="1"/>
  <c r="O18" i="1" s="1"/>
  <c r="O25" i="1"/>
  <c r="O29" i="1" s="1"/>
  <c r="O34" i="1"/>
  <c r="O35" i="1" l="1"/>
</calcChain>
</file>

<file path=xl/sharedStrings.xml><?xml version="1.0" encoding="utf-8"?>
<sst xmlns="http://schemas.openxmlformats.org/spreadsheetml/2006/main" count="225" uniqueCount="112">
  <si>
    <t>Total liabilities and stockholders' equity</t>
  </si>
  <si>
    <t>Total stockholders' equity</t>
  </si>
  <si>
    <t>Retained earnings</t>
  </si>
  <si>
    <t>Accumulated other comprehensive income (loss)</t>
  </si>
  <si>
    <t>Common stock</t>
  </si>
  <si>
    <t>Stockholders' equity:</t>
  </si>
  <si>
    <t>Total liabilities</t>
  </si>
  <si>
    <t>Other non-current liabilities</t>
  </si>
  <si>
    <t>Long-term debt</t>
  </si>
  <si>
    <t>Non-current content liabilities</t>
  </si>
  <si>
    <t>Total current liabilities</t>
  </si>
  <si>
    <t>Deferred revenue</t>
  </si>
  <si>
    <t>Accounts payable</t>
  </si>
  <si>
    <t>Current content liabilities</t>
  </si>
  <si>
    <t>Current liabilities:</t>
  </si>
  <si>
    <t>Liabilities and Stockholders' Equity</t>
  </si>
  <si>
    <t>Total assets</t>
  </si>
  <si>
    <t>Other non-current assets</t>
  </si>
  <si>
    <t>Property and equipment, net</t>
  </si>
  <si>
    <t>Non-current content assets, net</t>
  </si>
  <si>
    <t>Total current assets</t>
  </si>
  <si>
    <t>Other current assets</t>
  </si>
  <si>
    <t>Current content assets, net</t>
  </si>
  <si>
    <t>Short-term investments</t>
  </si>
  <si>
    <t>Cash and cash equivalents</t>
  </si>
  <si>
    <t>Current assets:</t>
  </si>
  <si>
    <t>Assets</t>
  </si>
  <si>
    <t>March 31,</t>
  </si>
  <si>
    <t>December 31,</t>
  </si>
  <si>
    <t xml:space="preserve">September 30, </t>
  </si>
  <si>
    <t>June 30,</t>
  </si>
  <si>
    <t>September 30,</t>
  </si>
  <si>
    <t>(in thousands)</t>
  </si>
  <si>
    <t>(unaudited)</t>
  </si>
  <si>
    <t>Consolidated Balance Sheets</t>
  </si>
  <si>
    <t>Netflix, Inc.</t>
  </si>
  <si>
    <t>Net Income</t>
  </si>
  <si>
    <t>Provision for (benefit from) income taxes</t>
  </si>
  <si>
    <t>Other expense</t>
  </si>
  <si>
    <t>Operating income</t>
  </si>
  <si>
    <t>Other operating expenses</t>
  </si>
  <si>
    <t>Contribution profit</t>
  </si>
  <si>
    <t>Marketing</t>
  </si>
  <si>
    <t>Cost of revenues</t>
  </si>
  <si>
    <t>Revenues</t>
  </si>
  <si>
    <t>Consolidated</t>
  </si>
  <si>
    <t>Contribution margin</t>
  </si>
  <si>
    <t>Paid memberships at end of period</t>
  </si>
  <si>
    <t>Domestic DVD</t>
  </si>
  <si>
    <t xml:space="preserve">Contribution profit </t>
  </si>
  <si>
    <t>Revenue</t>
  </si>
  <si>
    <t>Total Streaming</t>
  </si>
  <si>
    <t>Contribution profit (loss)</t>
  </si>
  <si>
    <t>International Streaming</t>
  </si>
  <si>
    <t>Domestic Streaming</t>
  </si>
  <si>
    <t>As of / Three Months Ended</t>
  </si>
  <si>
    <t>Twelve Months Ended</t>
  </si>
  <si>
    <t>Segment Information</t>
  </si>
  <si>
    <t>Diluted</t>
  </si>
  <si>
    <t>Basic</t>
  </si>
  <si>
    <t>Weighted-average common shares outstanding:</t>
  </si>
  <si>
    <t>Earnings per share:</t>
  </si>
  <si>
    <t>Net income</t>
  </si>
  <si>
    <t>Income before income taxes</t>
  </si>
  <si>
    <t>Interest and other income (expense)</t>
  </si>
  <si>
    <t xml:space="preserve">Interest expense </t>
  </si>
  <si>
    <t>Other income (expense):</t>
  </si>
  <si>
    <t>General and administrative</t>
  </si>
  <si>
    <t>Technology and development</t>
  </si>
  <si>
    <t>Three Months Ended</t>
  </si>
  <si>
    <t>(in thousands, except per share data)</t>
  </si>
  <si>
    <t>Consolidated Statements of Operations</t>
  </si>
  <si>
    <t>Non-GAAP free cash flow</t>
  </si>
  <si>
    <t>Change in other assets</t>
  </si>
  <si>
    <t>Purchases of property and equipment</t>
  </si>
  <si>
    <t>Acquisition of DVD content assets</t>
  </si>
  <si>
    <t>Net cash used in operating activities</t>
  </si>
  <si>
    <t>Non-GAAP free cash flow reconciliation:</t>
  </si>
  <si>
    <t xml:space="preserve"> Cash, cash equivalents, and restricted cash end of period</t>
  </si>
  <si>
    <t>Cash, cash equivalents, and restricted cash beginning of period</t>
  </si>
  <si>
    <t>Net increase (decrease) in cash, cash equivalents, and restricted cash</t>
  </si>
  <si>
    <t>Effect of exchange rate changes on cash, cash equivalents, and restricted cash</t>
  </si>
  <si>
    <t>Net cash provided by financing activities</t>
  </si>
  <si>
    <t>Other financing activities</t>
  </si>
  <si>
    <t>Issuance costs</t>
  </si>
  <si>
    <t>Proceeds from issuance of debt</t>
  </si>
  <si>
    <t>Proceeds from issuance of common stock</t>
  </si>
  <si>
    <t>Cash flows from financing activities:</t>
  </si>
  <si>
    <t>Net cash provided by (used in) investing activities</t>
  </si>
  <si>
    <t>Proceeds from maturities of short-term investments</t>
  </si>
  <si>
    <t>Proceeds from sale of short-term investments</t>
  </si>
  <si>
    <t>Purchases of short-term investments</t>
  </si>
  <si>
    <t>Cash flows from investing activities:</t>
  </si>
  <si>
    <t>Other non-current assets and liabilities</t>
  </si>
  <si>
    <t>Changes in operating assets and liabilities:</t>
  </si>
  <si>
    <t>Deferred taxes</t>
  </si>
  <si>
    <t>Foreign currency remeasurement loss (gain) on long-term debt</t>
  </si>
  <si>
    <t>Other non-cash items</t>
  </si>
  <si>
    <t>Stock-based compensation expense</t>
  </si>
  <si>
    <t>Depreciation and amortization of property, equipment and intangibles</t>
  </si>
  <si>
    <t>Amortization of DVD content assets</t>
  </si>
  <si>
    <t>Amortization of streaming content assets</t>
  </si>
  <si>
    <t>Change in streaming content liabilities</t>
  </si>
  <si>
    <t>Additions to streaming content assets</t>
  </si>
  <si>
    <t>used in operating activities:</t>
  </si>
  <si>
    <t>Adjustments to reconcile net income to net cash</t>
  </si>
  <si>
    <t>Cash flows from operating activities:</t>
  </si>
  <si>
    <t>Consolidated Statements of Cash Flows</t>
  </si>
  <si>
    <t>Paid net membership additions</t>
  </si>
  <si>
    <t>Free trials</t>
  </si>
  <si>
    <t>Accrued expenses and other liabilities</t>
  </si>
  <si>
    <t>Six Months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</si>
</sst>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* #,###\ ;&quot;$&quot;* \(#,###\);&quot;$&quot;* \-\ "/>
    <numFmt numFmtId="165" formatCode="_([$€-2]* #,##0.00_);_([$€-2]* \(#,##0.00\);_([$€-2]* &quot;-&quot;??_)"/>
    <numFmt numFmtId="166" formatCode="_(* #,##0_);_(* \(#,##0\);_(* &quot;-&quot;??_);_(@_)"/>
    <numFmt numFmtId="167" formatCode="#,##0.0\ ;\(#,##0.0\)"/>
    <numFmt numFmtId="168" formatCode="_(&quot;$&quot;* #,##0_);_(&quot;$&quot;* \(#,##0\);_(&quot;$&quot;* &quot;-&quot;??_);_(@_)"/>
    <numFmt numFmtId="169" formatCode="0.0%;[Red]\(0.0%\)"/>
    <numFmt numFmtId="170" formatCode="0.0%"/>
    <numFmt numFmtId="171" formatCode="&quot;$&quot;* #,###.00\ ;&quot;$&quot;* \(#,###.00\);&quot;$&quot;* \-\ "/>
    <numFmt numFmtId="172" formatCode="#,##0\ ;\(#,##0.0\)"/>
    <numFmt numFmtId="173" formatCode="&quot;$&quot;#,##0\ ;\(&quot;$&quot;#,##0.0\)"/>
    <numFmt numFmtId="174" formatCode="&quot;$&quot;#,##0"/>
  </numFmts>
  <fonts count="20" x14ac:knownFonts="1">
    <font>
      <sz val="10"/>
      <name val="Arial"/>
    </font>
    <font>
      <sz val="10"/>
      <name val="Calibri"/>
      <family val="2"/>
      <scheme val="minor"/>
    </font>
    <font>
      <sz val="10"/>
      <name val="Calibri"/>
      <family val="2"/>
    </font>
    <font>
      <sz val="13"/>
      <name val="Arial"/>
      <family val="2"/>
    </font>
    <font>
      <sz val="10"/>
      <name val="Helv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222222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Tms Rmn"/>
    </font>
    <font>
      <b/>
      <sz val="11"/>
      <name val="Calibri"/>
      <family val="2"/>
      <scheme val="minor"/>
    </font>
    <font>
      <b/>
      <sz val="10"/>
      <name val="Calibri"/>
      <family val="2"/>
    </font>
    <font>
      <sz val="10"/>
      <color indexed="17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sz val="10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37" fontId="14" fillId="0" borderId="0"/>
  </cellStyleXfs>
  <cellXfs count="148">
    <xf numFmtId="0" fontId="0" fillId="0" borderId="0" xfId="0"/>
    <xf numFmtId="0" fontId="1" fillId="0" borderId="0" xfId="0" applyFont="1" applyFill="1"/>
    <xf numFmtId="6" fontId="2" fillId="0" borderId="0" xfId="0" applyNumberFormat="1" applyFont="1"/>
    <xf numFmtId="0" fontId="3" fillId="0" borderId="0" xfId="0" applyFont="1"/>
    <xf numFmtId="3" fontId="2" fillId="0" borderId="0" xfId="0" applyNumberFormat="1" applyFont="1"/>
    <xf numFmtId="0" fontId="1" fillId="0" borderId="0" xfId="3" applyFont="1" applyFill="1" applyBorder="1"/>
    <xf numFmtId="0" fontId="2" fillId="0" borderId="0" xfId="0" applyFont="1"/>
    <xf numFmtId="0" fontId="1" fillId="0" borderId="0" xfId="3" quotePrefix="1" applyFont="1" applyFill="1" applyBorder="1"/>
    <xf numFmtId="0" fontId="5" fillId="0" borderId="0" xfId="3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/>
    <xf numFmtId="166" fontId="1" fillId="0" borderId="0" xfId="0" applyNumberFormat="1" applyFont="1" applyFill="1" applyBorder="1"/>
    <xf numFmtId="164" fontId="1" fillId="0" borderId="0" xfId="0" applyNumberFormat="1" applyFont="1" applyFill="1"/>
    <xf numFmtId="164" fontId="7" fillId="0" borderId="0" xfId="1" applyNumberFormat="1" applyFont="1" applyFill="1" applyBorder="1"/>
    <xf numFmtId="0" fontId="5" fillId="0" borderId="0" xfId="0" applyFont="1" applyFill="1"/>
    <xf numFmtId="166" fontId="5" fillId="0" borderId="0" xfId="0" applyNumberFormat="1" applyFont="1" applyFill="1"/>
    <xf numFmtId="0" fontId="3" fillId="0" borderId="0" xfId="0" applyFont="1" applyFill="1"/>
    <xf numFmtId="164" fontId="7" fillId="0" borderId="1" xfId="1" applyNumberFormat="1" applyFont="1" applyFill="1" applyBorder="1"/>
    <xf numFmtId="164" fontId="7" fillId="2" borderId="1" xfId="1" applyNumberFormat="1" applyFont="1" applyFill="1" applyBorder="1"/>
    <xf numFmtId="166" fontId="1" fillId="0" borderId="0" xfId="0" applyNumberFormat="1" applyFont="1" applyFill="1"/>
    <xf numFmtId="166" fontId="8" fillId="0" borderId="0" xfId="1" applyNumberFormat="1" applyFont="1" applyFill="1" applyBorder="1"/>
    <xf numFmtId="166" fontId="7" fillId="2" borderId="0" xfId="1" applyNumberFormat="1" applyFont="1" applyFill="1" applyBorder="1"/>
    <xf numFmtId="166" fontId="8" fillId="0" borderId="2" xfId="1" applyNumberFormat="1" applyFont="1" applyFill="1" applyBorder="1"/>
    <xf numFmtId="166" fontId="7" fillId="2" borderId="2" xfId="1" applyNumberFormat="1" applyFont="1" applyFill="1" applyBorder="1"/>
    <xf numFmtId="0" fontId="1" fillId="0" borderId="0" xfId="3" applyFont="1" applyFill="1" applyBorder="1" applyAlignment="1">
      <alignment horizontal="left" wrapText="1"/>
    </xf>
    <xf numFmtId="0" fontId="1" fillId="3" borderId="0" xfId="3" applyFont="1" applyFill="1" applyBorder="1"/>
    <xf numFmtId="0" fontId="1" fillId="0" borderId="0" xfId="0" applyFont="1" applyFill="1" applyBorder="1"/>
    <xf numFmtId="164" fontId="8" fillId="0" borderId="0" xfId="1" applyNumberFormat="1" applyFont="1" applyFill="1" applyBorder="1"/>
    <xf numFmtId="164" fontId="7" fillId="2" borderId="0" xfId="2" applyNumberFormat="1" applyFont="1" applyFill="1" applyBorder="1" applyProtection="1"/>
    <xf numFmtId="164" fontId="8" fillId="2" borderId="0" xfId="1" applyNumberFormat="1" applyFont="1" applyFill="1" applyBorder="1"/>
    <xf numFmtId="166" fontId="2" fillId="0" borderId="3" xfId="0" applyNumberFormat="1" applyFont="1" applyBorder="1" applyAlignment="1"/>
    <xf numFmtId="166" fontId="2" fillId="0" borderId="0" xfId="0" applyNumberFormat="1" applyFont="1" applyAlignment="1"/>
    <xf numFmtId="6" fontId="2" fillId="0" borderId="0" xfId="0" applyNumberFormat="1" applyFont="1" applyBorder="1" applyAlignment="1">
      <alignment horizontal="right"/>
    </xf>
    <xf numFmtId="0" fontId="5" fillId="2" borderId="0" xfId="0" applyFont="1" applyFill="1" applyBorder="1"/>
    <xf numFmtId="0" fontId="9" fillId="0" borderId="0" xfId="4" applyNumberFormat="1" applyFont="1" applyFill="1" applyBorder="1" applyAlignment="1">
      <alignment horizontal="center"/>
    </xf>
    <xf numFmtId="0" fontId="9" fillId="2" borderId="0" xfId="4" applyNumberFormat="1" applyFont="1" applyFill="1" applyBorder="1" applyAlignment="1">
      <alignment horizontal="center"/>
    </xf>
    <xf numFmtId="0" fontId="1" fillId="0" borderId="0" xfId="4" applyFont="1" applyFill="1" applyBorder="1"/>
    <xf numFmtId="0" fontId="1" fillId="0" borderId="0" xfId="4" applyNumberFormat="1" applyFont="1" applyFill="1" applyBorder="1"/>
    <xf numFmtId="167" fontId="5" fillId="0" borderId="0" xfId="4" applyNumberFormat="1" applyFont="1" applyFill="1" applyBorder="1" applyAlignment="1">
      <alignment horizontal="center"/>
    </xf>
    <xf numFmtId="0" fontId="5" fillId="2" borderId="0" xfId="4" applyNumberFormat="1" applyFont="1" applyFill="1" applyBorder="1" applyAlignment="1">
      <alignment horizontal="center"/>
    </xf>
    <xf numFmtId="0" fontId="5" fillId="0" borderId="0" xfId="4" applyNumberFormat="1" applyFont="1" applyFill="1" applyBorder="1"/>
    <xf numFmtId="0" fontId="10" fillId="0" borderId="0" xfId="4" applyNumberFormat="1" applyFont="1" applyFill="1" applyBorder="1"/>
    <xf numFmtId="165" fontId="1" fillId="0" borderId="0" xfId="5" applyNumberFormat="1" applyFont="1" applyFill="1"/>
    <xf numFmtId="0" fontId="11" fillId="0" borderId="0" xfId="5" applyFont="1"/>
    <xf numFmtId="0" fontId="1" fillId="0" borderId="0" xfId="4" applyNumberFormat="1" applyFont="1" applyFill="1" applyBorder="1" applyAlignment="1">
      <alignment horizontal="right"/>
    </xf>
    <xf numFmtId="165" fontId="1" fillId="0" borderId="0" xfId="5" applyNumberFormat="1" applyFont="1" applyFill="1" applyBorder="1"/>
    <xf numFmtId="168" fontId="5" fillId="2" borderId="4" xfId="2" applyNumberFormat="1" applyFont="1" applyFill="1" applyBorder="1"/>
    <xf numFmtId="168" fontId="5" fillId="0" borderId="4" xfId="2" applyNumberFormat="1" applyFont="1" applyFill="1" applyBorder="1"/>
    <xf numFmtId="165" fontId="5" fillId="0" borderId="0" xfId="5" applyNumberFormat="1" applyFont="1" applyFill="1"/>
    <xf numFmtId="166" fontId="5" fillId="2" borderId="2" xfId="1" applyNumberFormat="1" applyFont="1" applyFill="1" applyBorder="1"/>
    <xf numFmtId="166" fontId="1" fillId="0" borderId="2" xfId="1" applyNumberFormat="1" applyFont="1" applyFill="1" applyBorder="1"/>
    <xf numFmtId="165" fontId="1" fillId="0" borderId="0" xfId="5" applyNumberFormat="1" applyFont="1" applyFill="1" applyAlignment="1">
      <alignment horizontal="left"/>
    </xf>
    <xf numFmtId="166" fontId="5" fillId="2" borderId="0" xfId="1" applyNumberFormat="1" applyFont="1" applyFill="1" applyBorder="1"/>
    <xf numFmtId="166" fontId="1" fillId="0" borderId="0" xfId="1" applyNumberFormat="1" applyFont="1" applyFill="1"/>
    <xf numFmtId="166" fontId="1" fillId="0" borderId="0" xfId="1" applyNumberFormat="1" applyFont="1" applyFill="1" applyBorder="1"/>
    <xf numFmtId="166" fontId="5" fillId="2" borderId="5" xfId="1" applyNumberFormat="1" applyFont="1" applyFill="1" applyBorder="1"/>
    <xf numFmtId="166" fontId="1" fillId="0" borderId="5" xfId="1" applyNumberFormat="1" applyFont="1" applyFill="1" applyBorder="1"/>
    <xf numFmtId="43" fontId="1" fillId="0" borderId="0" xfId="1" applyFont="1" applyFill="1" applyBorder="1"/>
    <xf numFmtId="168" fontId="5" fillId="2" borderId="5" xfId="2" applyNumberFormat="1" applyFont="1" applyFill="1" applyBorder="1"/>
    <xf numFmtId="168" fontId="1" fillId="0" borderId="0" xfId="2" applyNumberFormat="1" applyFont="1" applyFill="1" applyBorder="1"/>
    <xf numFmtId="168" fontId="5" fillId="2" borderId="0" xfId="2" applyNumberFormat="1" applyFont="1" applyFill="1" applyBorder="1"/>
    <xf numFmtId="42" fontId="1" fillId="0" borderId="0" xfId="1" applyNumberFormat="1" applyFont="1" applyFill="1" applyBorder="1"/>
    <xf numFmtId="169" fontId="5" fillId="2" borderId="0" xfId="5" applyNumberFormat="1" applyFont="1" applyFill="1"/>
    <xf numFmtId="165" fontId="12" fillId="0" borderId="0" xfId="4" applyNumberFormat="1" applyFont="1" applyFill="1" applyBorder="1"/>
    <xf numFmtId="170" fontId="5" fillId="2" borderId="0" xfId="6" applyNumberFormat="1" applyFont="1" applyFill="1"/>
    <xf numFmtId="170" fontId="1" fillId="0" borderId="0" xfId="6" applyNumberFormat="1" applyFont="1" applyFill="1"/>
    <xf numFmtId="42" fontId="5" fillId="2" borderId="0" xfId="1" applyNumberFormat="1" applyFont="1" applyFill="1"/>
    <xf numFmtId="166" fontId="5" fillId="2" borderId="0" xfId="1" applyNumberFormat="1" applyFont="1" applyFill="1"/>
    <xf numFmtId="0" fontId="1" fillId="0" borderId="0" xfId="5" applyFont="1" applyFill="1" applyAlignment="1">
      <alignment horizontal="left"/>
    </xf>
    <xf numFmtId="0" fontId="1" fillId="0" borderId="0" xfId="5" applyFont="1" applyFill="1"/>
    <xf numFmtId="165" fontId="5" fillId="2" borderId="0" xfId="5" applyNumberFormat="1" applyFont="1" applyFill="1"/>
    <xf numFmtId="165" fontId="13" fillId="0" borderId="0" xfId="4" applyNumberFormat="1" applyFont="1" applyFill="1" applyBorder="1"/>
    <xf numFmtId="165" fontId="5" fillId="2" borderId="0" xfId="5" applyNumberFormat="1" applyFont="1" applyFill="1" applyBorder="1"/>
    <xf numFmtId="165" fontId="1" fillId="0" borderId="0" xfId="4" applyNumberFormat="1" applyFont="1" applyFill="1"/>
    <xf numFmtId="0" fontId="5" fillId="0" borderId="0" xfId="5" applyFont="1" applyFill="1"/>
    <xf numFmtId="167" fontId="5" fillId="2" borderId="0" xfId="5" applyNumberFormat="1" applyFont="1" applyFill="1"/>
    <xf numFmtId="37" fontId="1" fillId="0" borderId="0" xfId="7" applyFont="1" applyFill="1" applyBorder="1"/>
    <xf numFmtId="167" fontId="5" fillId="2" borderId="0" xfId="4" applyNumberFormat="1" applyFont="1" applyFill="1" applyBorder="1" applyAlignment="1">
      <alignment horizontal="center"/>
    </xf>
    <xf numFmtId="165" fontId="1" fillId="0" borderId="0" xfId="4" applyNumberFormat="1" applyFont="1" applyFill="1" applyBorder="1"/>
    <xf numFmtId="167" fontId="9" fillId="2" borderId="0" xfId="4" applyNumberFormat="1" applyFont="1" applyFill="1" applyBorder="1" applyAlignment="1">
      <alignment horizontal="center" wrapText="1"/>
    </xf>
    <xf numFmtId="167" fontId="9" fillId="0" borderId="0" xfId="4" applyNumberFormat="1" applyFont="1" applyFill="1" applyBorder="1" applyAlignment="1"/>
    <xf numFmtId="165" fontId="10" fillId="0" borderId="0" xfId="4" applyNumberFormat="1" applyFont="1" applyFill="1" applyBorder="1"/>
    <xf numFmtId="165" fontId="15" fillId="0" borderId="0" xfId="4" applyNumberFormat="1" applyFont="1" applyFill="1" applyBorder="1"/>
    <xf numFmtId="0" fontId="1" fillId="0" borderId="0" xfId="5" applyFont="1" applyFill="1" applyBorder="1"/>
    <xf numFmtId="3" fontId="1" fillId="0" borderId="0" xfId="5" applyNumberFormat="1" applyFont="1" applyFill="1" applyBorder="1"/>
    <xf numFmtId="0" fontId="11" fillId="0" borderId="0" xfId="5" applyFont="1" applyFill="1"/>
    <xf numFmtId="0" fontId="5" fillId="2" borderId="0" xfId="5" applyFont="1" applyFill="1"/>
    <xf numFmtId="171" fontId="5" fillId="2" borderId="0" xfId="5" applyNumberFormat="1" applyFont="1" applyFill="1" applyBorder="1"/>
    <xf numFmtId="171" fontId="1" fillId="0" borderId="0" xfId="5" applyNumberFormat="1" applyFont="1" applyFill="1" applyBorder="1"/>
    <xf numFmtId="172" fontId="5" fillId="2" borderId="0" xfId="5" applyNumberFormat="1" applyFont="1" applyFill="1" applyBorder="1"/>
    <xf numFmtId="172" fontId="1" fillId="0" borderId="0" xfId="5" applyNumberFormat="1" applyFont="1" applyFill="1" applyBorder="1"/>
    <xf numFmtId="164" fontId="5" fillId="2" borderId="1" xfId="5" applyNumberFormat="1" applyFont="1" applyFill="1" applyBorder="1"/>
    <xf numFmtId="164" fontId="1" fillId="0" borderId="1" xfId="5" applyNumberFormat="1" applyFont="1" applyFill="1" applyBorder="1"/>
    <xf numFmtId="164" fontId="1" fillId="0" borderId="0" xfId="5" applyNumberFormat="1" applyFont="1" applyFill="1" applyBorder="1"/>
    <xf numFmtId="166" fontId="16" fillId="2" borderId="0" xfId="5" applyNumberFormat="1" applyFont="1" applyFill="1" applyBorder="1"/>
    <xf numFmtId="166" fontId="1" fillId="0" borderId="2" xfId="5" applyNumberFormat="1" applyFont="1" applyFill="1" applyBorder="1"/>
    <xf numFmtId="166" fontId="1" fillId="0" borderId="0" xfId="5" applyNumberFormat="1" applyFont="1" applyFill="1" applyBorder="1"/>
    <xf numFmtId="166" fontId="1" fillId="0" borderId="5" xfId="5" applyNumberFormat="1" applyFont="1" applyFill="1" applyBorder="1"/>
    <xf numFmtId="166" fontId="5" fillId="2" borderId="5" xfId="5" applyNumberFormat="1" applyFont="1" applyFill="1" applyBorder="1"/>
    <xf numFmtId="166" fontId="5" fillId="2" borderId="0" xfId="5" applyNumberFormat="1" applyFont="1" applyFill="1" applyBorder="1"/>
    <xf numFmtId="6" fontId="16" fillId="2" borderId="0" xfId="5" applyNumberFormat="1" applyFont="1" applyFill="1" applyBorder="1" applyAlignment="1">
      <alignment horizontal="right"/>
    </xf>
    <xf numFmtId="6" fontId="2" fillId="0" borderId="0" xfId="5" applyNumberFormat="1" applyFont="1" applyBorder="1" applyAlignment="1">
      <alignment horizontal="right"/>
    </xf>
    <xf numFmtId="173" fontId="1" fillId="0" borderId="0" xfId="5" applyNumberFormat="1" applyFont="1" applyFill="1" applyBorder="1"/>
    <xf numFmtId="167" fontId="9" fillId="0" borderId="0" xfId="4" applyNumberFormat="1" applyFont="1" applyFill="1" applyBorder="1" applyAlignment="1">
      <alignment horizontal="center"/>
    </xf>
    <xf numFmtId="167" fontId="9" fillId="2" borderId="0" xfId="4" applyNumberFormat="1" applyFont="1" applyFill="1" applyBorder="1" applyAlignment="1">
      <alignment horizontal="center"/>
    </xf>
    <xf numFmtId="0" fontId="15" fillId="0" borderId="0" xfId="4" applyNumberFormat="1" applyFont="1" applyFill="1" applyBorder="1"/>
    <xf numFmtId="164" fontId="5" fillId="2" borderId="1" xfId="3" applyNumberFormat="1" applyFont="1" applyFill="1" applyBorder="1"/>
    <xf numFmtId="164" fontId="1" fillId="0" borderId="1" xfId="3" applyNumberFormat="1" applyFont="1" applyFill="1" applyBorder="1"/>
    <xf numFmtId="0" fontId="5" fillId="0" borderId="0" xfId="4" applyFont="1" applyFill="1" applyBorder="1"/>
    <xf numFmtId="166" fontId="17" fillId="0" borderId="0" xfId="1" applyNumberFormat="1" applyFont="1" applyFill="1" applyBorder="1"/>
    <xf numFmtId="164" fontId="17" fillId="0" borderId="0" xfId="1" applyNumberFormat="1" applyFont="1" applyFill="1" applyBorder="1"/>
    <xf numFmtId="171" fontId="1" fillId="0" borderId="0" xfId="3" applyNumberFormat="1" applyFont="1" applyFill="1" applyBorder="1"/>
    <xf numFmtId="164" fontId="1" fillId="0" borderId="0" xfId="1" applyNumberFormat="1" applyFont="1" applyFill="1" applyBorder="1"/>
    <xf numFmtId="169" fontId="13" fillId="0" borderId="0" xfId="4" applyNumberFormat="1" applyFont="1" applyFill="1" applyBorder="1"/>
    <xf numFmtId="0" fontId="5" fillId="2" borderId="0" xfId="3" applyFont="1" applyFill="1" applyBorder="1"/>
    <xf numFmtId="169" fontId="5" fillId="0" borderId="0" xfId="4" applyNumberFormat="1" applyFont="1" applyFill="1" applyBorder="1"/>
    <xf numFmtId="169" fontId="18" fillId="0" borderId="0" xfId="6" applyNumberFormat="1" applyFont="1" applyFill="1" applyBorder="1"/>
    <xf numFmtId="164" fontId="5" fillId="2" borderId="1" xfId="1" applyNumberFormat="1" applyFont="1" applyFill="1" applyBorder="1"/>
    <xf numFmtId="164" fontId="1" fillId="0" borderId="1" xfId="1" applyNumberFormat="1" applyFont="1" applyFill="1" applyBorder="1"/>
    <xf numFmtId="164" fontId="1" fillId="0" borderId="0" xfId="3" applyNumberFormat="1" applyFont="1" applyFill="1" applyBorder="1"/>
    <xf numFmtId="166" fontId="5" fillId="2" borderId="6" xfId="1" applyNumberFormat="1" applyFont="1" applyFill="1" applyBorder="1"/>
    <xf numFmtId="166" fontId="1" fillId="0" borderId="6" xfId="1" applyNumberFormat="1" applyFont="1" applyFill="1" applyBorder="1"/>
    <xf numFmtId="166" fontId="7" fillId="0" borderId="0" xfId="1" applyNumberFormat="1" applyFont="1" applyFill="1" applyBorder="1"/>
    <xf numFmtId="166" fontId="2" fillId="0" borderId="0" xfId="1" applyNumberFormat="1" applyFont="1"/>
    <xf numFmtId="166" fontId="19" fillId="0" borderId="0" xfId="1" applyNumberFormat="1" applyFont="1" applyFill="1" applyBorder="1"/>
    <xf numFmtId="0" fontId="1" fillId="0" borderId="0" xfId="3" applyFont="1" applyFill="1" applyBorder="1" applyAlignment="1"/>
    <xf numFmtId="6" fontId="2" fillId="0" borderId="0" xfId="5" applyNumberFormat="1" applyFont="1"/>
    <xf numFmtId="0" fontId="5" fillId="2" borderId="0" xfId="5" applyFont="1" applyFill="1" applyBorder="1"/>
    <xf numFmtId="166" fontId="5" fillId="0" borderId="0" xfId="1" applyNumberFormat="1" applyFont="1" applyFill="1" applyBorder="1"/>
    <xf numFmtId="1" fontId="9" fillId="2" borderId="0" xfId="4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166" fontId="16" fillId="2" borderId="2" xfId="5" applyNumberFormat="1" applyFont="1" applyFill="1" applyBorder="1"/>
    <xf numFmtId="6" fontId="1" fillId="0" borderId="0" xfId="1" applyNumberFormat="1" applyFont="1" applyFill="1" applyBorder="1"/>
    <xf numFmtId="174" fontId="7" fillId="0" borderId="1" xfId="1" applyNumberFormat="1" applyFont="1" applyFill="1" applyBorder="1"/>
    <xf numFmtId="174" fontId="7" fillId="2" borderId="1" xfId="1" applyNumberFormat="1" applyFont="1" applyFill="1" applyBorder="1"/>
    <xf numFmtId="174" fontId="8" fillId="0" borderId="0" xfId="1" applyNumberFormat="1" applyFont="1" applyFill="1" applyBorder="1"/>
    <xf numFmtId="174" fontId="7" fillId="2" borderId="0" xfId="2" applyNumberFormat="1" applyFont="1" applyFill="1" applyBorder="1" applyProtection="1"/>
    <xf numFmtId="166" fontId="2" fillId="0" borderId="0" xfId="1" applyNumberFormat="1" applyFont="1" applyAlignment="1"/>
    <xf numFmtId="166" fontId="2" fillId="0" borderId="2" xfId="1" applyNumberFormat="1" applyFont="1" applyBorder="1"/>
    <xf numFmtId="174" fontId="1" fillId="0" borderId="1" xfId="5" applyNumberFormat="1" applyFont="1" applyFill="1" applyBorder="1"/>
    <xf numFmtId="174" fontId="5" fillId="2" borderId="1" xfId="5" applyNumberFormat="1" applyFont="1" applyFill="1" applyBorder="1"/>
    <xf numFmtId="167" fontId="9" fillId="0" borderId="0" xfId="4" applyNumberFormat="1" applyFont="1" applyFill="1" applyBorder="1" applyAlignment="1">
      <alignment horizontal="center"/>
    </xf>
    <xf numFmtId="167" fontId="9" fillId="0" borderId="0" xfId="4" applyNumberFormat="1" applyFont="1" applyFill="1" applyBorder="1" applyAlignment="1">
      <alignment horizontal="center" wrapText="1"/>
    </xf>
    <xf numFmtId="0" fontId="1" fillId="0" borderId="0" xfId="5" applyFont="1" applyFill="1" applyAlignment="1">
      <alignment horizontal="center"/>
    </xf>
    <xf numFmtId="165" fontId="1" fillId="0" borderId="0" xfId="4" applyNumberFormat="1" applyFont="1" applyFill="1" applyBorder="1" applyAlignment="1">
      <alignment wrapText="1"/>
    </xf>
    <xf numFmtId="165" fontId="1" fillId="0" borderId="0" xfId="5" applyNumberFormat="1" applyFont="1" applyFill="1" applyAlignment="1">
      <alignment wrapText="1"/>
    </xf>
  </cellXfs>
  <cellStyles count="8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_BalanceSheets" xfId="3" xr:uid="{00000000-0005-0000-0000-000004000000}"/>
    <cellStyle name="Normal_financial statements" xfId="7" xr:uid="{00000000-0005-0000-0000-000005000000}"/>
    <cellStyle name="Normal_Income Statements" xfId="4" xr:uid="{00000000-0005-0000-0000-000006000000}"/>
    <cellStyle name="Percent 10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itgcfs06\mercury\WINNT\Profiles\krishi\LOCALS~1\Temp\Johncon%20BLT%20(11-2-0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ittanyd\Documents\5%25%20Test\Mightyducks\Finance\Corp%20Finance\Stock\FY01\FY97\CSPIC9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macaraeg\Google%20Drive\00%20-%20Hard%20Drive\CFO%20Slide\Content%20REC\2015-Q3\ER%20boo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barclay\Downloads\Consolidated%20Balance%20Shee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ighthawk\orglic1\Mickr\Reporting\WWDashboard\WW%20Org%20Lic%20Scoreboard-AUG%20mung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ittanyd\Documents\5%25%20Test\J:\Wrldwide\MSFin\Flash\FLAS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sum - tren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 96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  <sheetName val="Income St Comparable"/>
      <sheetName val="Revenue Comp"/>
      <sheetName val="Income St Sequential"/>
      <sheetName val="Pro forma"/>
      <sheetName val="Source Formulas"/>
      <sheetName val="GAAP Summary"/>
      <sheetName val="Comp Qtrs W-O 1 time items"/>
      <sheetName val="A"/>
    </sheetNames>
    <sheetDataSet>
      <sheetData sheetId="0" refreshError="1">
        <row r="5">
          <cell r="F5" t="str">
            <v>Actuals - Penultimate-1 Fiscal Year</v>
          </cell>
          <cell r="J5" t="str">
            <v>Actuals - Penultimate Fiscal Year</v>
          </cell>
          <cell r="N5" t="str">
            <v>Actuals - Prior Fiscal Year</v>
          </cell>
          <cell r="R5" t="str">
            <v>Actuals - Current Fiscal Year</v>
          </cell>
        </row>
        <row r="6">
          <cell r="J6">
            <v>1</v>
          </cell>
          <cell r="K6">
            <v>2</v>
          </cell>
          <cell r="L6">
            <v>3</v>
          </cell>
          <cell r="M6">
            <v>4</v>
          </cell>
          <cell r="N6">
            <v>5</v>
          </cell>
          <cell r="O6">
            <v>6</v>
          </cell>
          <cell r="P6">
            <v>7</v>
          </cell>
          <cell r="Q6">
            <v>8</v>
          </cell>
          <cell r="R6">
            <v>9</v>
          </cell>
          <cell r="S6">
            <v>10</v>
          </cell>
          <cell r="T6">
            <v>11</v>
          </cell>
          <cell r="U6">
            <v>12</v>
          </cell>
        </row>
        <row r="7">
          <cell r="F7" t="str">
            <v>Q99-1</v>
          </cell>
          <cell r="G7" t="str">
            <v>Q99-2</v>
          </cell>
          <cell r="H7" t="str">
            <v>Q99-3</v>
          </cell>
          <cell r="I7" t="str">
            <v>Q99-4</v>
          </cell>
          <cell r="J7" t="str">
            <v>Q00-1</v>
          </cell>
          <cell r="K7" t="str">
            <v>Q00-2</v>
          </cell>
          <cell r="L7" t="str">
            <v>Q00-3</v>
          </cell>
          <cell r="M7" t="str">
            <v>Q00-4</v>
          </cell>
          <cell r="N7" t="str">
            <v>Q01-1</v>
          </cell>
          <cell r="O7" t="str">
            <v>Q01-2</v>
          </cell>
          <cell r="P7" t="str">
            <v>Q01-3</v>
          </cell>
          <cell r="Q7" t="str">
            <v>Q01-4</v>
          </cell>
          <cell r="R7">
            <v>37164</v>
          </cell>
          <cell r="S7">
            <v>37256</v>
          </cell>
          <cell r="T7">
            <v>37346</v>
          </cell>
          <cell r="U7">
            <v>37437</v>
          </cell>
        </row>
        <row r="9">
          <cell r="F9">
            <v>4193</v>
          </cell>
          <cell r="G9">
            <v>5195</v>
          </cell>
          <cell r="H9">
            <v>4595</v>
          </cell>
          <cell r="I9">
            <v>5764</v>
          </cell>
          <cell r="J9">
            <v>5384</v>
          </cell>
          <cell r="K9">
            <v>6112</v>
          </cell>
          <cell r="L9">
            <v>5656</v>
          </cell>
          <cell r="M9">
            <v>5804</v>
          </cell>
          <cell r="N9">
            <v>5766</v>
          </cell>
          <cell r="O9">
            <v>6550</v>
          </cell>
          <cell r="P9">
            <v>6403</v>
          </cell>
          <cell r="Q9">
            <v>6577</v>
          </cell>
          <cell r="R9">
            <v>6126</v>
          </cell>
          <cell r="S9">
            <v>7741</v>
          </cell>
          <cell r="T9">
            <v>7245</v>
          </cell>
        </row>
        <row r="10">
          <cell r="F10">
            <v>649</v>
          </cell>
          <cell r="G10">
            <v>788</v>
          </cell>
          <cell r="H10">
            <v>708</v>
          </cell>
          <cell r="I10">
            <v>669</v>
          </cell>
          <cell r="J10">
            <v>712</v>
          </cell>
          <cell r="K10">
            <v>756</v>
          </cell>
          <cell r="L10">
            <v>752</v>
          </cell>
          <cell r="M10">
            <v>782</v>
          </cell>
          <cell r="N10">
            <v>825</v>
          </cell>
          <cell r="O10">
            <v>864</v>
          </cell>
          <cell r="P10">
            <v>899</v>
          </cell>
          <cell r="Q10">
            <v>867</v>
          </cell>
          <cell r="R10">
            <v>884</v>
          </cell>
          <cell r="S10">
            <v>1544</v>
          </cell>
          <cell r="T10">
            <v>1395</v>
          </cell>
        </row>
        <row r="11">
          <cell r="F11">
            <v>3544</v>
          </cell>
          <cell r="G11">
            <v>4407</v>
          </cell>
          <cell r="H11">
            <v>3887</v>
          </cell>
          <cell r="I11">
            <v>5095</v>
          </cell>
          <cell r="J11">
            <v>4672</v>
          </cell>
          <cell r="K11">
            <v>5356</v>
          </cell>
          <cell r="L11">
            <v>4904</v>
          </cell>
          <cell r="M11">
            <v>5022</v>
          </cell>
          <cell r="N11">
            <v>4941</v>
          </cell>
          <cell r="O11">
            <v>5686</v>
          </cell>
          <cell r="P11">
            <v>5504</v>
          </cell>
          <cell r="Q11">
            <v>5710</v>
          </cell>
          <cell r="R11">
            <v>5242</v>
          </cell>
          <cell r="S11">
            <v>6197</v>
          </cell>
          <cell r="T11">
            <v>5850</v>
          </cell>
          <cell r="U11">
            <v>0</v>
          </cell>
        </row>
        <row r="12">
          <cell r="F12">
            <v>0.15478177915573574</v>
          </cell>
          <cell r="G12">
            <v>0.15168431183830605</v>
          </cell>
          <cell r="H12">
            <v>0.15408052230685529</v>
          </cell>
          <cell r="I12">
            <v>0.11606523247744621</v>
          </cell>
          <cell r="J12">
            <v>0.13224368499257058</v>
          </cell>
          <cell r="K12">
            <v>0.12369109947643979</v>
          </cell>
          <cell r="L12">
            <v>0.13295615275813297</v>
          </cell>
          <cell r="M12">
            <v>0.13473466574776016</v>
          </cell>
          <cell r="N12">
            <v>0.14308012486992716</v>
          </cell>
          <cell r="O12">
            <v>0.13190839694656489</v>
          </cell>
          <cell r="P12">
            <v>0.14040293612369201</v>
          </cell>
          <cell r="Q12">
            <v>0.13182301961380569</v>
          </cell>
          <cell r="R12">
            <v>0.14430297094351943</v>
          </cell>
          <cell r="S12">
            <v>0.19945743443999484</v>
          </cell>
        </row>
        <row r="13">
          <cell r="F13">
            <v>651</v>
          </cell>
          <cell r="G13">
            <v>715</v>
          </cell>
          <cell r="H13">
            <v>664</v>
          </cell>
          <cell r="I13">
            <v>940</v>
          </cell>
          <cell r="J13">
            <v>813</v>
          </cell>
          <cell r="K13">
            <v>898</v>
          </cell>
          <cell r="L13">
            <v>974</v>
          </cell>
          <cell r="M13">
            <v>1087</v>
          </cell>
          <cell r="N13">
            <v>956</v>
          </cell>
          <cell r="O13">
            <v>990</v>
          </cell>
          <cell r="P13">
            <v>1069</v>
          </cell>
          <cell r="Q13">
            <v>1364</v>
          </cell>
          <cell r="R13">
            <v>1013</v>
          </cell>
          <cell r="S13">
            <v>1044</v>
          </cell>
          <cell r="T13">
            <v>1066</v>
          </cell>
        </row>
        <row r="15">
          <cell r="F15">
            <v>685</v>
          </cell>
          <cell r="G15">
            <v>798</v>
          </cell>
          <cell r="H15">
            <v>842</v>
          </cell>
          <cell r="I15">
            <v>913</v>
          </cell>
          <cell r="J15">
            <v>922</v>
          </cell>
          <cell r="K15">
            <v>1013</v>
          </cell>
          <cell r="L15">
            <v>1010</v>
          </cell>
          <cell r="M15">
            <v>1181</v>
          </cell>
          <cell r="N15">
            <v>1038</v>
          </cell>
          <cell r="O15">
            <v>1290</v>
          </cell>
          <cell r="P15">
            <v>1198</v>
          </cell>
          <cell r="Q15">
            <v>1359</v>
          </cell>
          <cell r="R15">
            <v>1145</v>
          </cell>
          <cell r="S15">
            <v>1479</v>
          </cell>
          <cell r="T15">
            <v>1240</v>
          </cell>
        </row>
        <row r="16">
          <cell r="F16">
            <v>101</v>
          </cell>
          <cell r="G16">
            <v>154</v>
          </cell>
          <cell r="H16">
            <v>152</v>
          </cell>
          <cell r="I16">
            <v>308</v>
          </cell>
          <cell r="J16">
            <v>148</v>
          </cell>
          <cell r="K16">
            <v>514</v>
          </cell>
          <cell r="L16">
            <v>185</v>
          </cell>
          <cell r="M16">
            <v>203</v>
          </cell>
          <cell r="N16">
            <v>170</v>
          </cell>
          <cell r="O16">
            <v>212</v>
          </cell>
          <cell r="P16">
            <v>239</v>
          </cell>
          <cell r="Q16">
            <v>236</v>
          </cell>
          <cell r="R16">
            <v>187</v>
          </cell>
          <cell r="S16">
            <v>833</v>
          </cell>
          <cell r="T16">
            <v>246</v>
          </cell>
        </row>
        <row r="17">
          <cell r="F17">
            <v>1437</v>
          </cell>
          <cell r="G17">
            <v>1667</v>
          </cell>
          <cell r="H17">
            <v>1658</v>
          </cell>
          <cell r="I17">
            <v>2161</v>
          </cell>
          <cell r="J17">
            <v>1883</v>
          </cell>
          <cell r="K17">
            <v>2425</v>
          </cell>
          <cell r="L17">
            <v>2169</v>
          </cell>
          <cell r="M17">
            <v>2471</v>
          </cell>
          <cell r="N17">
            <v>2164</v>
          </cell>
          <cell r="O17">
            <v>2492</v>
          </cell>
          <cell r="P17">
            <v>2506</v>
          </cell>
          <cell r="Q17">
            <v>2959</v>
          </cell>
          <cell r="R17">
            <v>2345</v>
          </cell>
          <cell r="S17">
            <v>3356</v>
          </cell>
          <cell r="T17">
            <v>2552</v>
          </cell>
          <cell r="U17">
            <v>0</v>
          </cell>
        </row>
        <row r="18">
          <cell r="F18">
            <v>2107</v>
          </cell>
          <cell r="G18">
            <v>2740</v>
          </cell>
          <cell r="H18">
            <v>2229</v>
          </cell>
          <cell r="I18">
            <v>2934</v>
          </cell>
          <cell r="J18">
            <v>2789</v>
          </cell>
          <cell r="K18">
            <v>2931</v>
          </cell>
          <cell r="L18">
            <v>2735</v>
          </cell>
          <cell r="M18">
            <v>2551</v>
          </cell>
          <cell r="N18">
            <v>2777</v>
          </cell>
          <cell r="O18">
            <v>3194</v>
          </cell>
          <cell r="P18">
            <v>2998</v>
          </cell>
          <cell r="Q18">
            <v>2751</v>
          </cell>
          <cell r="R18">
            <v>2897</v>
          </cell>
          <cell r="S18">
            <v>2841</v>
          </cell>
          <cell r="T18">
            <v>3298</v>
          </cell>
          <cell r="U18">
            <v>0</v>
          </cell>
        </row>
        <row r="19">
          <cell r="F19">
            <v>261</v>
          </cell>
          <cell r="G19">
            <v>337</v>
          </cell>
          <cell r="H19">
            <v>711</v>
          </cell>
          <cell r="I19">
            <v>482</v>
          </cell>
          <cell r="J19">
            <v>394</v>
          </cell>
          <cell r="K19">
            <v>770</v>
          </cell>
          <cell r="L19">
            <v>882</v>
          </cell>
          <cell r="M19">
            <v>1124</v>
          </cell>
          <cell r="N19">
            <v>1127</v>
          </cell>
          <cell r="O19">
            <v>751</v>
          </cell>
          <cell r="P19">
            <v>706</v>
          </cell>
          <cell r="Q19">
            <v>-2620</v>
          </cell>
          <cell r="R19">
            <v>-980</v>
          </cell>
          <cell r="S19">
            <v>553</v>
          </cell>
          <cell r="T19">
            <v>739</v>
          </cell>
        </row>
        <row r="20">
          <cell r="F20">
            <v>160</v>
          </cell>
          <cell r="J20">
            <v>156</v>
          </cell>
        </row>
        <row r="21">
          <cell r="F21">
            <v>-25</v>
          </cell>
          <cell r="G21">
            <v>-26</v>
          </cell>
          <cell r="H21">
            <v>9</v>
          </cell>
          <cell r="I21">
            <v>-28</v>
          </cell>
          <cell r="J21">
            <v>-19</v>
          </cell>
          <cell r="K21">
            <v>-10</v>
          </cell>
          <cell r="L21">
            <v>-4</v>
          </cell>
          <cell r="M21">
            <v>-24</v>
          </cell>
          <cell r="N21">
            <v>-52</v>
          </cell>
          <cell r="O21">
            <v>-28</v>
          </cell>
          <cell r="P21">
            <v>-46</v>
          </cell>
          <cell r="Q21">
            <v>-33</v>
          </cell>
          <cell r="R21">
            <v>-30</v>
          </cell>
          <cell r="S21">
            <v>-37</v>
          </cell>
          <cell r="T21">
            <v>-11</v>
          </cell>
        </row>
        <row r="22">
          <cell r="F22">
            <v>2503</v>
          </cell>
          <cell r="G22">
            <v>3051</v>
          </cell>
          <cell r="H22">
            <v>2949</v>
          </cell>
          <cell r="I22">
            <v>3388</v>
          </cell>
          <cell r="J22">
            <v>3320</v>
          </cell>
          <cell r="K22">
            <v>3691</v>
          </cell>
          <cell r="L22">
            <v>3613</v>
          </cell>
          <cell r="M22">
            <v>3651</v>
          </cell>
          <cell r="N22">
            <v>3852</v>
          </cell>
          <cell r="O22">
            <v>3917</v>
          </cell>
          <cell r="P22">
            <v>3658</v>
          </cell>
          <cell r="Q22">
            <v>98</v>
          </cell>
          <cell r="R22">
            <v>1887</v>
          </cell>
          <cell r="S22">
            <v>3357</v>
          </cell>
          <cell r="T22">
            <v>4026</v>
          </cell>
          <cell r="U22">
            <v>0</v>
          </cell>
        </row>
        <row r="23">
          <cell r="F23">
            <v>820.05</v>
          </cell>
          <cell r="G23">
            <v>1067.8499999999999</v>
          </cell>
          <cell r="H23">
            <v>1032.1499999999999</v>
          </cell>
          <cell r="I23">
            <v>1185.8</v>
          </cell>
          <cell r="J23">
            <v>1128.8000000000002</v>
          </cell>
          <cell r="K23">
            <v>1254.94</v>
          </cell>
          <cell r="L23">
            <v>1228.42</v>
          </cell>
          <cell r="M23">
            <v>1241.8399999999999</v>
          </cell>
          <cell r="N23">
            <v>1271.1600000000001</v>
          </cell>
          <cell r="O23">
            <v>1293</v>
          </cell>
          <cell r="P23">
            <v>1207</v>
          </cell>
          <cell r="Q23">
            <v>32</v>
          </cell>
          <cell r="R23">
            <v>604</v>
          </cell>
          <cell r="S23">
            <v>1074</v>
          </cell>
          <cell r="T23">
            <v>1288</v>
          </cell>
          <cell r="U23">
            <v>0</v>
          </cell>
        </row>
        <row r="24">
          <cell r="F24">
            <v>1682.95</v>
          </cell>
          <cell r="G24">
            <v>1983.15</v>
          </cell>
          <cell r="H24">
            <v>1916.8500000000001</v>
          </cell>
          <cell r="I24">
            <v>2202.1999999999998</v>
          </cell>
          <cell r="J24">
            <v>2191.1999999999998</v>
          </cell>
          <cell r="K24">
            <v>2436.06</v>
          </cell>
          <cell r="L24">
            <v>2384.58</v>
          </cell>
          <cell r="M24">
            <v>2409.16</v>
          </cell>
          <cell r="N24">
            <v>2580.84</v>
          </cell>
          <cell r="O24">
            <v>2624</v>
          </cell>
          <cell r="P24">
            <v>2451</v>
          </cell>
          <cell r="Q24">
            <v>66</v>
          </cell>
          <cell r="R24">
            <v>1283</v>
          </cell>
          <cell r="S24">
            <v>2283</v>
          </cell>
          <cell r="T24">
            <v>2738</v>
          </cell>
          <cell r="U24">
            <v>0</v>
          </cell>
        </row>
        <row r="25">
          <cell r="N25">
            <v>-375</v>
          </cell>
        </row>
        <row r="26">
          <cell r="F26">
            <v>1682.95</v>
          </cell>
          <cell r="G26">
            <v>1983.15</v>
          </cell>
          <cell r="H26">
            <v>1916.8500000000001</v>
          </cell>
          <cell r="I26">
            <v>2202.1999999999998</v>
          </cell>
          <cell r="J26">
            <v>2191.1999999999998</v>
          </cell>
          <cell r="K26">
            <v>2436.06</v>
          </cell>
          <cell r="L26">
            <v>2384.58</v>
          </cell>
          <cell r="M26">
            <v>2409.16</v>
          </cell>
          <cell r="N26">
            <v>2205.84</v>
          </cell>
          <cell r="O26">
            <v>2624</v>
          </cell>
          <cell r="P26">
            <v>2451</v>
          </cell>
          <cell r="Q26">
            <v>66</v>
          </cell>
          <cell r="R26">
            <v>1283</v>
          </cell>
          <cell r="S26">
            <v>2283</v>
          </cell>
          <cell r="T26">
            <v>2738</v>
          </cell>
          <cell r="U26">
            <v>0</v>
          </cell>
        </row>
        <row r="27">
          <cell r="F27">
            <v>7</v>
          </cell>
          <cell r="G27">
            <v>7</v>
          </cell>
          <cell r="H27">
            <v>7</v>
          </cell>
          <cell r="I27">
            <v>7</v>
          </cell>
          <cell r="J27">
            <v>7</v>
          </cell>
          <cell r="K27">
            <v>6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</row>
        <row r="28">
          <cell r="F28">
            <v>1675.95</v>
          </cell>
          <cell r="G28">
            <v>1976.15</v>
          </cell>
          <cell r="H28">
            <v>1909.8500000000001</v>
          </cell>
          <cell r="I28">
            <v>2195.1999999999998</v>
          </cell>
          <cell r="J28">
            <v>2184.1999999999998</v>
          </cell>
          <cell r="K28">
            <v>2430.06</v>
          </cell>
          <cell r="L28">
            <v>2384.58</v>
          </cell>
          <cell r="M28">
            <v>2409.16</v>
          </cell>
          <cell r="N28">
            <v>2205.84</v>
          </cell>
          <cell r="O28">
            <v>2624</v>
          </cell>
          <cell r="P28">
            <v>2451</v>
          </cell>
          <cell r="Q28">
            <v>66</v>
          </cell>
          <cell r="R28">
            <v>1283</v>
          </cell>
          <cell r="S28">
            <v>2283</v>
          </cell>
          <cell r="T28">
            <v>2738</v>
          </cell>
          <cell r="U28">
            <v>0</v>
          </cell>
        </row>
        <row r="29">
          <cell r="F29">
            <v>4958</v>
          </cell>
          <cell r="G29">
            <v>4998</v>
          </cell>
          <cell r="H29">
            <v>5055</v>
          </cell>
          <cell r="I29">
            <v>5100</v>
          </cell>
          <cell r="J29">
            <v>5129</v>
          </cell>
          <cell r="K29">
            <v>5163</v>
          </cell>
          <cell r="L29">
            <v>5209</v>
          </cell>
          <cell r="M29">
            <v>5250</v>
          </cell>
          <cell r="N29">
            <v>5299</v>
          </cell>
          <cell r="O29">
            <v>5330</v>
          </cell>
          <cell r="P29">
            <v>5336</v>
          </cell>
          <cell r="Q29">
            <v>5381</v>
          </cell>
          <cell r="R29">
            <v>5398</v>
          </cell>
          <cell r="S29">
            <v>5395</v>
          </cell>
          <cell r="T29">
            <v>5415</v>
          </cell>
        </row>
        <row r="30">
          <cell r="F30">
            <v>5435</v>
          </cell>
          <cell r="G30">
            <v>5460</v>
          </cell>
          <cell r="H30">
            <v>5512</v>
          </cell>
          <cell r="I30">
            <v>5521</v>
          </cell>
          <cell r="J30">
            <v>5527</v>
          </cell>
          <cell r="K30">
            <v>5538</v>
          </cell>
          <cell r="L30">
            <v>5543</v>
          </cell>
          <cell r="M30">
            <v>5537</v>
          </cell>
          <cell r="N30">
            <v>5557</v>
          </cell>
          <cell r="O30">
            <v>5570</v>
          </cell>
          <cell r="P30">
            <v>5563</v>
          </cell>
          <cell r="Q30">
            <v>5592</v>
          </cell>
          <cell r="R30">
            <v>5567</v>
          </cell>
          <cell r="S30">
            <v>5556</v>
          </cell>
          <cell r="T30">
            <v>5564</v>
          </cell>
        </row>
        <row r="31">
          <cell r="F31">
            <v>0.33944130697862041</v>
          </cell>
          <cell r="G31">
            <v>0.39678871548619449</v>
          </cell>
          <cell r="H31">
            <v>0.37919881305637987</v>
          </cell>
          <cell r="I31">
            <v>0.4318039215686274</v>
          </cell>
          <cell r="J31">
            <v>0.42721778124390714</v>
          </cell>
          <cell r="K31">
            <v>0.47183033120278906</v>
          </cell>
          <cell r="L31">
            <v>0.45778076406220003</v>
          </cell>
          <cell r="M31">
            <v>0.45888761904761904</v>
          </cell>
          <cell r="N31">
            <v>0.48704283827137196</v>
          </cell>
          <cell r="O31">
            <v>0.49230769230769234</v>
          </cell>
          <cell r="P31">
            <v>0.45933283358320842</v>
          </cell>
          <cell r="Q31">
            <v>1.226537818249396E-2</v>
          </cell>
          <cell r="R31">
            <v>0.23768062245276028</v>
          </cell>
          <cell r="S31">
            <v>0.42316960148285448</v>
          </cell>
          <cell r="T31">
            <v>0.50563250230840262</v>
          </cell>
          <cell r="U31" t="e">
            <v>#DIV/0!</v>
          </cell>
        </row>
        <row r="32">
          <cell r="F32">
            <v>0.30836246550137997</v>
          </cell>
          <cell r="G32">
            <v>0.36193223443223443</v>
          </cell>
          <cell r="H32">
            <v>0.34648947750362846</v>
          </cell>
          <cell r="I32">
            <v>0.3976091287810179</v>
          </cell>
          <cell r="J32">
            <v>0.39518726252940106</v>
          </cell>
          <cell r="K32">
            <v>0.43879739978331528</v>
          </cell>
          <cell r="L32">
            <v>0.430196644416381</v>
          </cell>
          <cell r="M32">
            <v>0.43510204081632653</v>
          </cell>
          <cell r="N32">
            <v>0.46443044808349832</v>
          </cell>
          <cell r="O32">
            <v>0.47109515260323159</v>
          </cell>
          <cell r="P32">
            <v>0.44058960992270357</v>
          </cell>
          <cell r="Q32">
            <v>1.1802575107296138E-2</v>
          </cell>
          <cell r="R32">
            <v>0.23046524160229925</v>
          </cell>
          <cell r="S32">
            <v>0.41090712742980562</v>
          </cell>
          <cell r="T32">
            <v>0.49209202012940328</v>
          </cell>
          <cell r="U32" t="e">
            <v>#DIV/0!</v>
          </cell>
        </row>
        <row r="33">
          <cell r="F33">
            <v>0.3380294473578056</v>
          </cell>
          <cell r="G33">
            <v>0.39538815526210486</v>
          </cell>
          <cell r="H33">
            <v>0.37781404549950548</v>
          </cell>
          <cell r="I33">
            <v>0.43043137254901959</v>
          </cell>
          <cell r="J33">
            <v>0.4258529927861181</v>
          </cell>
          <cell r="K33">
            <v>0.47066821615339915</v>
          </cell>
          <cell r="L33">
            <v>0.45778076406220003</v>
          </cell>
          <cell r="M33">
            <v>0.45888761904761904</v>
          </cell>
          <cell r="N33">
            <v>0.41627476882430647</v>
          </cell>
          <cell r="O33">
            <v>0.49230769230769234</v>
          </cell>
          <cell r="P33">
            <v>0.45933283358320842</v>
          </cell>
          <cell r="Q33">
            <v>1.226537818249396E-2</v>
          </cell>
          <cell r="R33">
            <v>0.23768062245276028</v>
          </cell>
          <cell r="S33">
            <v>0.42316960148285448</v>
          </cell>
          <cell r="T33">
            <v>0.50563250230840262</v>
          </cell>
          <cell r="U33">
            <v>0</v>
          </cell>
        </row>
        <row r="34">
          <cell r="F34">
            <v>0.30965041398344068</v>
          </cell>
          <cell r="G34">
            <v>0.36321428571428571</v>
          </cell>
          <cell r="H34">
            <v>0.34775943396226416</v>
          </cell>
          <cell r="I34">
            <v>0.39887701503350836</v>
          </cell>
          <cell r="J34">
            <v>0.396453772390085</v>
          </cell>
          <cell r="K34">
            <v>0.43988082340195017</v>
          </cell>
          <cell r="L34">
            <v>0.430196644416381</v>
          </cell>
          <cell r="M34">
            <v>0.43510204081632653</v>
          </cell>
          <cell r="N34">
            <v>0.39694799352168436</v>
          </cell>
          <cell r="O34">
            <v>0.47109515260323159</v>
          </cell>
          <cell r="P34">
            <v>0.44058960992270357</v>
          </cell>
          <cell r="Q34">
            <v>1.1802575107296138E-2</v>
          </cell>
          <cell r="R34">
            <v>0.23046524160229925</v>
          </cell>
          <cell r="S34">
            <v>0.41090712742980562</v>
          </cell>
          <cell r="T34">
            <v>0.49209202012940328</v>
          </cell>
          <cell r="U34" t="e">
            <v>#DIV/0!</v>
          </cell>
        </row>
        <row r="38">
          <cell r="F38">
            <v>1608</v>
          </cell>
          <cell r="G38">
            <v>1755</v>
          </cell>
          <cell r="H38">
            <v>1528</v>
          </cell>
          <cell r="I38">
            <v>2358</v>
          </cell>
          <cell r="J38">
            <v>1868</v>
          </cell>
          <cell r="K38">
            <v>2207</v>
          </cell>
          <cell r="L38">
            <v>2018</v>
          </cell>
          <cell r="M38">
            <v>2234</v>
          </cell>
          <cell r="N38">
            <v>2154</v>
          </cell>
          <cell r="O38">
            <v>2334</v>
          </cell>
          <cell r="P38">
            <v>2371</v>
          </cell>
          <cell r="Q38">
            <v>2656</v>
          </cell>
          <cell r="R38">
            <v>2433.2252640706042</v>
          </cell>
          <cell r="S38">
            <v>3235</v>
          </cell>
          <cell r="T38">
            <v>2756</v>
          </cell>
        </row>
        <row r="39">
          <cell r="F39">
            <v>894</v>
          </cell>
          <cell r="G39">
            <v>1254</v>
          </cell>
          <cell r="H39">
            <v>981</v>
          </cell>
          <cell r="I39">
            <v>1198</v>
          </cell>
          <cell r="J39">
            <v>1183</v>
          </cell>
          <cell r="K39">
            <v>1427</v>
          </cell>
          <cell r="L39">
            <v>1259</v>
          </cell>
          <cell r="M39">
            <v>1151</v>
          </cell>
          <cell r="N39">
            <v>1085</v>
          </cell>
          <cell r="O39">
            <v>1430</v>
          </cell>
          <cell r="P39">
            <v>1204</v>
          </cell>
          <cell r="Q39">
            <v>1145</v>
          </cell>
          <cell r="R39">
            <v>1104.8028679412828</v>
          </cell>
          <cell r="S39">
            <v>1416</v>
          </cell>
          <cell r="T39">
            <v>1385</v>
          </cell>
        </row>
        <row r="40">
          <cell r="F40">
            <v>325</v>
          </cell>
          <cell r="G40">
            <v>389</v>
          </cell>
          <cell r="H40">
            <v>492</v>
          </cell>
          <cell r="I40">
            <v>570</v>
          </cell>
          <cell r="J40">
            <v>593</v>
          </cell>
          <cell r="K40">
            <v>606</v>
          </cell>
          <cell r="L40">
            <v>709</v>
          </cell>
          <cell r="M40">
            <v>689</v>
          </cell>
          <cell r="N40">
            <v>708</v>
          </cell>
          <cell r="O40">
            <v>737</v>
          </cell>
          <cell r="P40">
            <v>836</v>
          </cell>
          <cell r="Q40">
            <v>777</v>
          </cell>
          <cell r="R40">
            <v>604.0938756929944</v>
          </cell>
          <cell r="S40">
            <v>705</v>
          </cell>
          <cell r="T40">
            <v>818</v>
          </cell>
        </row>
        <row r="41">
          <cell r="F41">
            <v>1366</v>
          </cell>
          <cell r="G41">
            <v>1797</v>
          </cell>
          <cell r="H41">
            <v>1594</v>
          </cell>
          <cell r="I41">
            <v>1638</v>
          </cell>
          <cell r="J41">
            <v>1740</v>
          </cell>
          <cell r="K41">
            <v>1872</v>
          </cell>
          <cell r="L41">
            <v>1670</v>
          </cell>
          <cell r="M41">
            <v>1730</v>
          </cell>
          <cell r="N41">
            <v>1819</v>
          </cell>
          <cell r="O41">
            <v>2049</v>
          </cell>
          <cell r="P41">
            <v>1992</v>
          </cell>
          <cell r="Q41">
            <v>1999</v>
          </cell>
          <cell r="R41">
            <v>1984.3675963395417</v>
          </cell>
          <cell r="S41">
            <v>2385</v>
          </cell>
          <cell r="T41">
            <v>2286</v>
          </cell>
        </row>
        <row r="42">
          <cell r="F42">
            <v>4193</v>
          </cell>
          <cell r="G42">
            <v>5195</v>
          </cell>
          <cell r="H42">
            <v>4595</v>
          </cell>
          <cell r="I42">
            <v>5764</v>
          </cell>
          <cell r="J42">
            <v>5384</v>
          </cell>
          <cell r="K42">
            <v>6112</v>
          </cell>
          <cell r="L42">
            <v>5656</v>
          </cell>
          <cell r="M42">
            <v>5804</v>
          </cell>
          <cell r="N42">
            <v>5766</v>
          </cell>
          <cell r="O42">
            <v>6550</v>
          </cell>
          <cell r="P42">
            <v>6403</v>
          </cell>
          <cell r="Q42">
            <v>6577</v>
          </cell>
          <cell r="R42">
            <v>6126.4896040444228</v>
          </cell>
          <cell r="S42">
            <v>7741</v>
          </cell>
          <cell r="T42">
            <v>7245</v>
          </cell>
          <cell r="U42">
            <v>0</v>
          </cell>
        </row>
        <row r="45">
          <cell r="F45">
            <v>1560</v>
          </cell>
          <cell r="G45">
            <v>1957</v>
          </cell>
          <cell r="H45">
            <v>1660</v>
          </cell>
          <cell r="I45">
            <v>2598</v>
          </cell>
          <cell r="J45">
            <v>2213</v>
          </cell>
          <cell r="K45">
            <v>2531</v>
          </cell>
          <cell r="L45">
            <v>2263</v>
          </cell>
          <cell r="M45">
            <v>2289</v>
          </cell>
          <cell r="N45">
            <v>2139</v>
          </cell>
          <cell r="O45">
            <v>2485</v>
          </cell>
          <cell r="P45">
            <v>2412</v>
          </cell>
          <cell r="Q45">
            <v>2507</v>
          </cell>
          <cell r="R45">
            <v>2191.6529290182516</v>
          </cell>
          <cell r="S45">
            <v>2449</v>
          </cell>
          <cell r="T45">
            <v>2436</v>
          </cell>
        </row>
        <row r="46">
          <cell r="F46">
            <v>1583</v>
          </cell>
          <cell r="G46">
            <v>1886</v>
          </cell>
          <cell r="H46">
            <v>1582</v>
          </cell>
          <cell r="I46">
            <v>1686</v>
          </cell>
          <cell r="J46">
            <v>1667</v>
          </cell>
          <cell r="K46">
            <v>1829</v>
          </cell>
          <cell r="L46">
            <v>1765</v>
          </cell>
          <cell r="M46">
            <v>1757</v>
          </cell>
          <cell r="N46">
            <v>1883</v>
          </cell>
          <cell r="O46">
            <v>2063</v>
          </cell>
          <cell r="P46">
            <v>2052</v>
          </cell>
          <cell r="Q46">
            <v>2043</v>
          </cell>
          <cell r="R46">
            <v>2017.4589009393314</v>
          </cell>
          <cell r="S46">
            <v>2554</v>
          </cell>
          <cell r="T46">
            <v>2285</v>
          </cell>
        </row>
        <row r="47">
          <cell r="F47">
            <v>3143</v>
          </cell>
          <cell r="G47">
            <v>3843</v>
          </cell>
          <cell r="H47">
            <v>3242</v>
          </cell>
          <cell r="I47">
            <v>4284</v>
          </cell>
          <cell r="J47">
            <v>3880</v>
          </cell>
          <cell r="K47">
            <v>4360</v>
          </cell>
          <cell r="L47">
            <v>4028</v>
          </cell>
          <cell r="M47">
            <v>4046</v>
          </cell>
          <cell r="N47">
            <v>4022</v>
          </cell>
          <cell r="O47">
            <v>4548</v>
          </cell>
          <cell r="P47">
            <v>4464</v>
          </cell>
          <cell r="Q47">
            <v>4550</v>
          </cell>
          <cell r="R47">
            <v>4209.1118299575828</v>
          </cell>
          <cell r="S47">
            <v>5003</v>
          </cell>
          <cell r="T47">
            <v>4721</v>
          </cell>
        </row>
        <row r="48">
          <cell r="F48">
            <v>641</v>
          </cell>
          <cell r="G48">
            <v>780</v>
          </cell>
          <cell r="H48">
            <v>930</v>
          </cell>
          <cell r="I48">
            <v>983</v>
          </cell>
          <cell r="J48">
            <v>949</v>
          </cell>
          <cell r="K48">
            <v>1028</v>
          </cell>
          <cell r="L48">
            <v>1028</v>
          </cell>
          <cell r="M48">
            <v>1076</v>
          </cell>
          <cell r="N48">
            <v>1037</v>
          </cell>
          <cell r="O48">
            <v>1244</v>
          </cell>
          <cell r="P48">
            <v>1254</v>
          </cell>
          <cell r="Q48">
            <v>1294</v>
          </cell>
          <cell r="R48">
            <v>1192.52554816424</v>
          </cell>
          <cell r="S48">
            <v>1288</v>
          </cell>
          <cell r="T48">
            <v>1276</v>
          </cell>
        </row>
        <row r="49">
          <cell r="F49">
            <v>3784</v>
          </cell>
          <cell r="G49">
            <v>4623</v>
          </cell>
          <cell r="H49">
            <v>4172</v>
          </cell>
          <cell r="I49">
            <v>5267</v>
          </cell>
          <cell r="J49">
            <v>4829</v>
          </cell>
          <cell r="K49">
            <v>5388</v>
          </cell>
          <cell r="L49">
            <v>5056</v>
          </cell>
          <cell r="M49">
            <v>5122</v>
          </cell>
          <cell r="N49">
            <v>5059</v>
          </cell>
          <cell r="O49">
            <v>5792</v>
          </cell>
          <cell r="P49">
            <v>5718</v>
          </cell>
          <cell r="Q49">
            <v>5844</v>
          </cell>
          <cell r="R49">
            <v>5401.6373781218226</v>
          </cell>
          <cell r="S49">
            <v>6291</v>
          </cell>
          <cell r="T49">
            <v>5997</v>
          </cell>
        </row>
        <row r="50">
          <cell r="F50">
            <v>232</v>
          </cell>
          <cell r="G50">
            <v>357</v>
          </cell>
          <cell r="H50">
            <v>302</v>
          </cell>
          <cell r="I50">
            <v>296</v>
          </cell>
          <cell r="J50">
            <v>366</v>
          </cell>
          <cell r="K50">
            <v>464</v>
          </cell>
          <cell r="L50">
            <v>378</v>
          </cell>
          <cell r="M50">
            <v>418</v>
          </cell>
          <cell r="N50">
            <v>479</v>
          </cell>
          <cell r="O50">
            <v>506</v>
          </cell>
          <cell r="P50">
            <v>460</v>
          </cell>
          <cell r="Q50">
            <v>509</v>
          </cell>
          <cell r="R50">
            <v>500.78435682509996</v>
          </cell>
          <cell r="S50">
            <v>1197</v>
          </cell>
          <cell r="T50">
            <v>1066</v>
          </cell>
        </row>
        <row r="51">
          <cell r="F51">
            <v>9</v>
          </cell>
          <cell r="G51">
            <v>12</v>
          </cell>
          <cell r="H51">
            <v>15</v>
          </cell>
          <cell r="I51">
            <v>26</v>
          </cell>
          <cell r="J51">
            <v>18</v>
          </cell>
          <cell r="K51">
            <v>30</v>
          </cell>
          <cell r="L51">
            <v>46</v>
          </cell>
          <cell r="M51">
            <v>88</v>
          </cell>
          <cell r="N51">
            <v>63</v>
          </cell>
          <cell r="O51">
            <v>64</v>
          </cell>
          <cell r="P51">
            <v>76</v>
          </cell>
          <cell r="Q51">
            <v>96</v>
          </cell>
          <cell r="R51">
            <v>94.048726380700003</v>
          </cell>
          <cell r="S51">
            <v>90</v>
          </cell>
          <cell r="T51">
            <v>45</v>
          </cell>
        </row>
        <row r="52">
          <cell r="F52">
            <v>168</v>
          </cell>
          <cell r="G52">
            <v>203</v>
          </cell>
          <cell r="H52">
            <v>106</v>
          </cell>
          <cell r="I52">
            <v>175</v>
          </cell>
          <cell r="J52">
            <v>171</v>
          </cell>
          <cell r="K52">
            <v>230</v>
          </cell>
          <cell r="L52">
            <v>176</v>
          </cell>
          <cell r="M52">
            <v>176</v>
          </cell>
          <cell r="N52">
            <v>165</v>
          </cell>
          <cell r="O52">
            <v>188</v>
          </cell>
          <cell r="P52">
            <v>149</v>
          </cell>
          <cell r="Q52">
            <v>128</v>
          </cell>
          <cell r="R52">
            <v>129.01914271679999</v>
          </cell>
          <cell r="S52">
            <v>163</v>
          </cell>
          <cell r="T52">
            <v>137</v>
          </cell>
        </row>
        <row r="53">
          <cell r="F53">
            <v>4193</v>
          </cell>
          <cell r="G53">
            <v>5195</v>
          </cell>
          <cell r="H53">
            <v>4595</v>
          </cell>
          <cell r="I53">
            <v>5764</v>
          </cell>
          <cell r="J53">
            <v>5384</v>
          </cell>
          <cell r="K53">
            <v>6112</v>
          </cell>
          <cell r="L53">
            <v>5656</v>
          </cell>
          <cell r="M53">
            <v>5804</v>
          </cell>
          <cell r="N53">
            <v>5766</v>
          </cell>
          <cell r="O53">
            <v>6550</v>
          </cell>
          <cell r="P53">
            <v>6403</v>
          </cell>
          <cell r="Q53">
            <v>6577</v>
          </cell>
          <cell r="R53">
            <v>6126.4896040444228</v>
          </cell>
          <cell r="S53">
            <v>7741</v>
          </cell>
          <cell r="T53">
            <v>7245</v>
          </cell>
          <cell r="U53">
            <v>0</v>
          </cell>
        </row>
        <row r="56">
          <cell r="F56">
            <v>543</v>
          </cell>
          <cell r="G56">
            <v>532</v>
          </cell>
          <cell r="H56">
            <v>508</v>
          </cell>
          <cell r="I56">
            <v>678</v>
          </cell>
          <cell r="J56">
            <v>627</v>
          </cell>
          <cell r="K56">
            <v>690</v>
          </cell>
          <cell r="L56">
            <v>763</v>
          </cell>
          <cell r="M56">
            <v>836</v>
          </cell>
          <cell r="N56">
            <v>705</v>
          </cell>
          <cell r="O56">
            <v>638</v>
          </cell>
          <cell r="P56">
            <v>762</v>
          </cell>
          <cell r="Q56">
            <v>1197</v>
          </cell>
          <cell r="R56">
            <v>949</v>
          </cell>
          <cell r="S56">
            <v>956</v>
          </cell>
          <cell r="V56" t="str">
            <v>Q01-2: CG CoGS reclass - 76m; Other headcount %40m lower than prior year; Infrastructure flat with Q00-2</v>
          </cell>
        </row>
        <row r="57">
          <cell r="F57">
            <v>108</v>
          </cell>
          <cell r="G57">
            <v>183</v>
          </cell>
          <cell r="H57">
            <v>156</v>
          </cell>
          <cell r="I57">
            <v>262</v>
          </cell>
          <cell r="J57">
            <v>186</v>
          </cell>
          <cell r="K57">
            <v>208</v>
          </cell>
          <cell r="L57">
            <v>211</v>
          </cell>
          <cell r="M57">
            <v>251</v>
          </cell>
          <cell r="N57">
            <v>251</v>
          </cell>
          <cell r="O57">
            <v>268</v>
          </cell>
          <cell r="P57">
            <v>296</v>
          </cell>
          <cell r="Q57">
            <v>167</v>
          </cell>
          <cell r="R57">
            <v>63</v>
          </cell>
          <cell r="S57">
            <v>88</v>
          </cell>
          <cell r="V57" t="str">
            <v>Q01-2:  External loc down 23% from Q00-2</v>
          </cell>
        </row>
        <row r="58">
          <cell r="F58">
            <v>651</v>
          </cell>
          <cell r="G58">
            <v>715</v>
          </cell>
          <cell r="H58">
            <v>664</v>
          </cell>
          <cell r="I58">
            <v>940</v>
          </cell>
          <cell r="J58">
            <v>813</v>
          </cell>
          <cell r="K58">
            <v>898</v>
          </cell>
          <cell r="L58">
            <v>974</v>
          </cell>
          <cell r="M58">
            <v>1087</v>
          </cell>
          <cell r="N58">
            <v>956</v>
          </cell>
          <cell r="O58">
            <v>906</v>
          </cell>
          <cell r="P58">
            <v>1058</v>
          </cell>
          <cell r="Q58">
            <v>1364</v>
          </cell>
          <cell r="R58">
            <v>1012</v>
          </cell>
          <cell r="S58">
            <v>1044</v>
          </cell>
          <cell r="T58">
            <v>1058</v>
          </cell>
        </row>
        <row r="61">
          <cell r="F61">
            <v>311</v>
          </cell>
          <cell r="G61">
            <v>319</v>
          </cell>
          <cell r="H61">
            <v>451</v>
          </cell>
          <cell r="I61">
            <v>497</v>
          </cell>
          <cell r="J61">
            <v>375</v>
          </cell>
          <cell r="K61">
            <v>374</v>
          </cell>
          <cell r="L61">
            <v>378</v>
          </cell>
          <cell r="M61">
            <v>622</v>
          </cell>
          <cell r="N61">
            <v>508</v>
          </cell>
          <cell r="O61">
            <v>670</v>
          </cell>
          <cell r="P61">
            <v>578</v>
          </cell>
          <cell r="R61">
            <v>508</v>
          </cell>
          <cell r="S61">
            <v>670</v>
          </cell>
          <cell r="T61">
            <v>578</v>
          </cell>
        </row>
        <row r="63">
          <cell r="F63">
            <v>360</v>
          </cell>
          <cell r="G63">
            <v>440</v>
          </cell>
          <cell r="H63">
            <v>356</v>
          </cell>
          <cell r="I63">
            <v>415</v>
          </cell>
          <cell r="J63">
            <v>541</v>
          </cell>
          <cell r="K63">
            <v>630</v>
          </cell>
          <cell r="L63">
            <v>567</v>
          </cell>
          <cell r="M63">
            <v>577</v>
          </cell>
          <cell r="N63">
            <v>626</v>
          </cell>
          <cell r="O63">
            <v>752</v>
          </cell>
          <cell r="P63">
            <v>683</v>
          </cell>
          <cell r="R63">
            <v>626</v>
          </cell>
          <cell r="S63">
            <v>752</v>
          </cell>
          <cell r="T63">
            <v>683</v>
          </cell>
        </row>
        <row r="64">
          <cell r="F64">
            <v>6</v>
          </cell>
          <cell r="G64">
            <v>30</v>
          </cell>
          <cell r="H64">
            <v>29</v>
          </cell>
          <cell r="I64">
            <v>15</v>
          </cell>
          <cell r="J64">
            <v>1</v>
          </cell>
          <cell r="K64">
            <v>2</v>
          </cell>
          <cell r="L64">
            <v>9</v>
          </cell>
          <cell r="M64">
            <v>28</v>
          </cell>
          <cell r="N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F65">
            <v>150</v>
          </cell>
          <cell r="G65">
            <v>155</v>
          </cell>
          <cell r="H65">
            <v>153</v>
          </cell>
          <cell r="I65">
            <v>187</v>
          </cell>
          <cell r="J65">
            <v>160</v>
          </cell>
          <cell r="K65">
            <v>184</v>
          </cell>
          <cell r="L65">
            <v>190</v>
          </cell>
          <cell r="M65">
            <v>219</v>
          </cell>
          <cell r="N65">
            <v>239</v>
          </cell>
          <cell r="O65">
            <v>253</v>
          </cell>
          <cell r="P65">
            <v>254</v>
          </cell>
          <cell r="R65">
            <v>239</v>
          </cell>
          <cell r="S65">
            <v>253</v>
          </cell>
          <cell r="T65">
            <v>254</v>
          </cell>
        </row>
        <row r="66">
          <cell r="F66">
            <v>827</v>
          </cell>
          <cell r="G66">
            <v>944</v>
          </cell>
          <cell r="H66">
            <v>989</v>
          </cell>
          <cell r="I66">
            <v>1114</v>
          </cell>
          <cell r="J66">
            <v>1077</v>
          </cell>
          <cell r="K66">
            <v>1190</v>
          </cell>
          <cell r="L66">
            <v>1144</v>
          </cell>
          <cell r="M66">
            <v>1446</v>
          </cell>
          <cell r="N66">
            <v>1373</v>
          </cell>
          <cell r="O66">
            <v>1675</v>
          </cell>
          <cell r="P66">
            <v>1515</v>
          </cell>
          <cell r="R66">
            <v>1373</v>
          </cell>
          <cell r="S66">
            <v>1675</v>
          </cell>
          <cell r="T66">
            <v>1515</v>
          </cell>
        </row>
        <row r="67">
          <cell r="F67">
            <v>-150</v>
          </cell>
          <cell r="G67">
            <v>-155</v>
          </cell>
          <cell r="H67">
            <v>-153</v>
          </cell>
          <cell r="I67">
            <v>-187</v>
          </cell>
          <cell r="J67">
            <v>-160</v>
          </cell>
          <cell r="K67">
            <v>-184</v>
          </cell>
          <cell r="L67">
            <v>-190</v>
          </cell>
          <cell r="M67">
            <v>-219</v>
          </cell>
          <cell r="N67">
            <v>-239</v>
          </cell>
          <cell r="O67">
            <v>-253</v>
          </cell>
          <cell r="P67">
            <v>-254</v>
          </cell>
          <cell r="R67">
            <v>-239</v>
          </cell>
          <cell r="S67">
            <v>-253</v>
          </cell>
          <cell r="T67">
            <v>-254</v>
          </cell>
        </row>
        <row r="68">
          <cell r="F68">
            <v>-3</v>
          </cell>
          <cell r="G68">
            <v>5</v>
          </cell>
          <cell r="H68">
            <v>-4</v>
          </cell>
          <cell r="I68">
            <v>-13</v>
          </cell>
          <cell r="J68">
            <v>-12</v>
          </cell>
          <cell r="K68">
            <v>-9</v>
          </cell>
          <cell r="L68">
            <v>27</v>
          </cell>
          <cell r="M68">
            <v>-29</v>
          </cell>
          <cell r="N68">
            <v>-96</v>
          </cell>
          <cell r="O68">
            <v>-79</v>
          </cell>
          <cell r="P68">
            <v>-86</v>
          </cell>
          <cell r="R68">
            <v>-96</v>
          </cell>
          <cell r="S68">
            <v>-79</v>
          </cell>
          <cell r="T68">
            <v>-86</v>
          </cell>
        </row>
        <row r="69">
          <cell r="F69">
            <v>11</v>
          </cell>
          <cell r="G69">
            <v>4</v>
          </cell>
          <cell r="H69">
            <v>10</v>
          </cell>
          <cell r="I69">
            <v>-1</v>
          </cell>
          <cell r="J69">
            <v>17</v>
          </cell>
          <cell r="K69">
            <v>16</v>
          </cell>
          <cell r="L69">
            <v>29</v>
          </cell>
          <cell r="M69">
            <v>-17</v>
          </cell>
          <cell r="N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F70">
            <v>685</v>
          </cell>
          <cell r="G70">
            <v>798</v>
          </cell>
          <cell r="H70">
            <v>842</v>
          </cell>
          <cell r="I70">
            <v>913</v>
          </cell>
          <cell r="J70">
            <v>922</v>
          </cell>
          <cell r="K70">
            <v>1013</v>
          </cell>
          <cell r="L70">
            <v>1010</v>
          </cell>
          <cell r="M70">
            <v>1181</v>
          </cell>
          <cell r="N70">
            <v>1038</v>
          </cell>
          <cell r="O70">
            <v>1343</v>
          </cell>
          <cell r="P70">
            <v>1175</v>
          </cell>
          <cell r="R70">
            <v>1038</v>
          </cell>
          <cell r="S70">
            <v>1343</v>
          </cell>
          <cell r="T70">
            <v>1175</v>
          </cell>
        </row>
        <row r="72">
          <cell r="F72">
            <v>325</v>
          </cell>
          <cell r="G72">
            <v>358</v>
          </cell>
          <cell r="H72">
            <v>486</v>
          </cell>
          <cell r="I72">
            <v>498</v>
          </cell>
          <cell r="J72">
            <v>381</v>
          </cell>
          <cell r="K72">
            <v>383</v>
          </cell>
          <cell r="L72">
            <v>443</v>
          </cell>
          <cell r="M72">
            <v>604</v>
          </cell>
          <cell r="N72">
            <v>412</v>
          </cell>
          <cell r="O72">
            <v>591</v>
          </cell>
          <cell r="P72">
            <v>492</v>
          </cell>
          <cell r="Q72">
            <v>465037750.80999988</v>
          </cell>
          <cell r="R72">
            <v>513409245.25999999</v>
          </cell>
          <cell r="S72">
            <v>712035481.99999988</v>
          </cell>
        </row>
        <row r="73">
          <cell r="F73">
            <v>360</v>
          </cell>
          <cell r="G73">
            <v>440</v>
          </cell>
          <cell r="H73">
            <v>356</v>
          </cell>
          <cell r="I73">
            <v>415</v>
          </cell>
          <cell r="J73">
            <v>541</v>
          </cell>
          <cell r="K73">
            <v>630</v>
          </cell>
          <cell r="L73">
            <v>567</v>
          </cell>
          <cell r="M73">
            <v>577</v>
          </cell>
          <cell r="N73">
            <v>626</v>
          </cell>
          <cell r="O73">
            <v>752</v>
          </cell>
          <cell r="P73">
            <v>683</v>
          </cell>
          <cell r="Q73">
            <v>895288390.87710011</v>
          </cell>
          <cell r="R73">
            <v>631917540.59000051</v>
          </cell>
          <cell r="S73">
            <v>767462858.73999977</v>
          </cell>
        </row>
        <row r="74">
          <cell r="F74">
            <v>685</v>
          </cell>
          <cell r="G74">
            <v>798</v>
          </cell>
          <cell r="H74">
            <v>842</v>
          </cell>
          <cell r="I74">
            <v>913</v>
          </cell>
          <cell r="J74">
            <v>922</v>
          </cell>
          <cell r="K74">
            <v>1013</v>
          </cell>
          <cell r="L74">
            <v>1010</v>
          </cell>
          <cell r="M74">
            <v>1181</v>
          </cell>
          <cell r="N74">
            <v>1038</v>
          </cell>
          <cell r="O74">
            <v>1343</v>
          </cell>
          <cell r="P74">
            <v>1175</v>
          </cell>
          <cell r="Q74">
            <v>1360326141.6870999</v>
          </cell>
          <cell r="R74">
            <v>1145326785.8500004</v>
          </cell>
          <cell r="S74">
            <v>1479498340.7399998</v>
          </cell>
          <cell r="T74">
            <v>1175</v>
          </cell>
        </row>
        <row r="77">
          <cell r="F77">
            <v>3953</v>
          </cell>
          <cell r="G77">
            <v>4938</v>
          </cell>
          <cell r="H77">
            <v>4331</v>
          </cell>
          <cell r="I77">
            <v>5463</v>
          </cell>
          <cell r="J77">
            <v>5106</v>
          </cell>
          <cell r="K77">
            <v>5851</v>
          </cell>
          <cell r="L77">
            <v>5364</v>
          </cell>
          <cell r="M77">
            <v>5505</v>
          </cell>
          <cell r="N77">
            <v>5454</v>
          </cell>
          <cell r="O77">
            <v>6234</v>
          </cell>
          <cell r="P77">
            <v>6052</v>
          </cell>
          <cell r="Q77">
            <v>6173</v>
          </cell>
          <cell r="R77">
            <v>5711</v>
          </cell>
          <cell r="S77">
            <v>7281</v>
          </cell>
        </row>
        <row r="78">
          <cell r="F78">
            <v>51</v>
          </cell>
          <cell r="G78">
            <v>52</v>
          </cell>
          <cell r="H78">
            <v>57</v>
          </cell>
          <cell r="I78">
            <v>62</v>
          </cell>
          <cell r="J78">
            <v>65</v>
          </cell>
          <cell r="K78">
            <v>69</v>
          </cell>
          <cell r="L78">
            <v>76</v>
          </cell>
          <cell r="M78">
            <v>76</v>
          </cell>
          <cell r="N78">
            <v>80</v>
          </cell>
          <cell r="O78">
            <v>87</v>
          </cell>
          <cell r="P78">
            <v>91</v>
          </cell>
          <cell r="Q78">
            <v>97</v>
          </cell>
          <cell r="R78">
            <v>96</v>
          </cell>
          <cell r="S78">
            <v>107</v>
          </cell>
        </row>
        <row r="79">
          <cell r="F79">
            <v>77</v>
          </cell>
          <cell r="G79">
            <v>83</v>
          </cell>
          <cell r="H79">
            <v>92</v>
          </cell>
          <cell r="I79">
            <v>100</v>
          </cell>
          <cell r="J79">
            <v>97</v>
          </cell>
          <cell r="K79">
            <v>85</v>
          </cell>
          <cell r="L79">
            <v>80</v>
          </cell>
          <cell r="M79">
            <v>99</v>
          </cell>
          <cell r="N79">
            <v>123</v>
          </cell>
          <cell r="O79">
            <v>89</v>
          </cell>
          <cell r="P79">
            <v>130</v>
          </cell>
          <cell r="Q79">
            <v>154</v>
          </cell>
          <cell r="R79">
            <v>177</v>
          </cell>
          <cell r="S79">
            <v>180</v>
          </cell>
        </row>
        <row r="80">
          <cell r="F80">
            <v>75</v>
          </cell>
          <cell r="G80">
            <v>86</v>
          </cell>
          <cell r="H80">
            <v>78</v>
          </cell>
          <cell r="I80">
            <v>92</v>
          </cell>
          <cell r="J80">
            <v>73</v>
          </cell>
          <cell r="K80">
            <v>82</v>
          </cell>
          <cell r="L80">
            <v>86</v>
          </cell>
          <cell r="M80">
            <v>94</v>
          </cell>
          <cell r="N80">
            <v>95</v>
          </cell>
          <cell r="O80">
            <v>119</v>
          </cell>
          <cell r="P80">
            <v>133</v>
          </cell>
          <cell r="Q80">
            <v>133</v>
          </cell>
          <cell r="R80">
            <v>117</v>
          </cell>
          <cell r="S80">
            <v>147</v>
          </cell>
        </row>
        <row r="81">
          <cell r="F81">
            <v>37</v>
          </cell>
          <cell r="G81">
            <v>36</v>
          </cell>
          <cell r="H81">
            <v>37</v>
          </cell>
          <cell r="I81">
            <v>47</v>
          </cell>
          <cell r="J81">
            <v>43</v>
          </cell>
          <cell r="K81">
            <v>25</v>
          </cell>
          <cell r="L81">
            <v>50</v>
          </cell>
          <cell r="M81">
            <v>30</v>
          </cell>
          <cell r="N81">
            <v>48</v>
          </cell>
          <cell r="O81">
            <v>55</v>
          </cell>
          <cell r="P81">
            <v>50</v>
          </cell>
          <cell r="Q81">
            <v>20</v>
          </cell>
          <cell r="R81">
            <v>25</v>
          </cell>
          <cell r="S81">
            <v>26</v>
          </cell>
        </row>
        <row r="82">
          <cell r="F82">
            <v>4193</v>
          </cell>
          <cell r="G82">
            <v>5195</v>
          </cell>
          <cell r="H82">
            <v>4595</v>
          </cell>
          <cell r="I82">
            <v>5764</v>
          </cell>
          <cell r="J82">
            <v>5384</v>
          </cell>
          <cell r="K82">
            <v>6112</v>
          </cell>
          <cell r="L82">
            <v>5656</v>
          </cell>
          <cell r="M82">
            <v>5804</v>
          </cell>
          <cell r="N82">
            <v>5800</v>
          </cell>
          <cell r="O82">
            <v>6584</v>
          </cell>
          <cell r="P82">
            <v>6456</v>
          </cell>
          <cell r="Q82">
            <v>6577</v>
          </cell>
          <cell r="R82">
            <v>6126</v>
          </cell>
          <cell r="S82">
            <v>7741</v>
          </cell>
          <cell r="T82">
            <v>6456</v>
          </cell>
        </row>
        <row r="85">
          <cell r="F85">
            <v>307</v>
          </cell>
          <cell r="G85">
            <v>433</v>
          </cell>
          <cell r="H85">
            <v>350</v>
          </cell>
          <cell r="I85">
            <v>229</v>
          </cell>
          <cell r="J85">
            <v>333</v>
          </cell>
          <cell r="K85">
            <v>353</v>
          </cell>
          <cell r="L85">
            <v>343</v>
          </cell>
          <cell r="M85">
            <v>320</v>
          </cell>
          <cell r="N85">
            <v>428</v>
          </cell>
          <cell r="O85">
            <v>454</v>
          </cell>
          <cell r="P85">
            <v>507</v>
          </cell>
          <cell r="Q85">
            <v>455</v>
          </cell>
          <cell r="R85">
            <v>353</v>
          </cell>
          <cell r="S85">
            <v>456</v>
          </cell>
        </row>
        <row r="86">
          <cell r="F86">
            <v>201</v>
          </cell>
          <cell r="G86">
            <v>207</v>
          </cell>
          <cell r="H86">
            <v>210</v>
          </cell>
          <cell r="I86">
            <v>249</v>
          </cell>
          <cell r="J86">
            <v>225</v>
          </cell>
          <cell r="K86">
            <v>253</v>
          </cell>
          <cell r="L86">
            <v>266</v>
          </cell>
          <cell r="M86">
            <v>295</v>
          </cell>
          <cell r="N86">
            <v>239</v>
          </cell>
          <cell r="O86">
            <v>253</v>
          </cell>
          <cell r="P86">
            <v>254</v>
          </cell>
          <cell r="Q86">
            <v>248</v>
          </cell>
          <cell r="R86">
            <v>260</v>
          </cell>
          <cell r="S86">
            <v>187</v>
          </cell>
        </row>
        <row r="87">
          <cell r="F87">
            <v>37</v>
          </cell>
          <cell r="G87">
            <v>35</v>
          </cell>
          <cell r="H87">
            <v>39</v>
          </cell>
          <cell r="I87">
            <v>38</v>
          </cell>
          <cell r="J87">
            <v>43</v>
          </cell>
          <cell r="K87">
            <v>50</v>
          </cell>
          <cell r="L87">
            <v>63</v>
          </cell>
          <cell r="M87">
            <v>31</v>
          </cell>
          <cell r="N87">
            <v>78</v>
          </cell>
          <cell r="O87">
            <v>88</v>
          </cell>
          <cell r="P87">
            <v>103</v>
          </cell>
          <cell r="Q87">
            <v>117</v>
          </cell>
          <cell r="R87">
            <v>118</v>
          </cell>
          <cell r="S87">
            <v>125</v>
          </cell>
        </row>
        <row r="88">
          <cell r="F88">
            <v>78</v>
          </cell>
          <cell r="G88">
            <v>81</v>
          </cell>
          <cell r="H88">
            <v>82</v>
          </cell>
          <cell r="I88">
            <v>105</v>
          </cell>
          <cell r="J88">
            <v>85</v>
          </cell>
          <cell r="K88">
            <v>91</v>
          </cell>
          <cell r="L88">
            <v>59</v>
          </cell>
          <cell r="M88">
            <v>123</v>
          </cell>
          <cell r="N88">
            <v>96</v>
          </cell>
          <cell r="O88">
            <v>79</v>
          </cell>
          <cell r="P88">
            <v>86</v>
          </cell>
          <cell r="Q88">
            <v>89</v>
          </cell>
          <cell r="R88">
            <v>138</v>
          </cell>
          <cell r="S88">
            <v>113</v>
          </cell>
        </row>
        <row r="89">
          <cell r="F89">
            <v>26</v>
          </cell>
          <cell r="G89">
            <v>32</v>
          </cell>
          <cell r="H89">
            <v>27</v>
          </cell>
          <cell r="I89">
            <v>48</v>
          </cell>
          <cell r="J89">
            <v>26</v>
          </cell>
          <cell r="K89">
            <v>9</v>
          </cell>
          <cell r="L89">
            <v>21</v>
          </cell>
          <cell r="M89">
            <v>13</v>
          </cell>
          <cell r="N89">
            <v>18</v>
          </cell>
          <cell r="O89">
            <v>24</v>
          </cell>
          <cell r="P89">
            <v>25</v>
          </cell>
          <cell r="Q89">
            <v>25</v>
          </cell>
          <cell r="R89">
            <v>15</v>
          </cell>
          <cell r="S89">
            <v>16</v>
          </cell>
        </row>
        <row r="90">
          <cell r="F90">
            <v>649</v>
          </cell>
          <cell r="G90">
            <v>788</v>
          </cell>
          <cell r="H90">
            <v>708</v>
          </cell>
          <cell r="I90">
            <v>669</v>
          </cell>
          <cell r="J90">
            <v>712</v>
          </cell>
          <cell r="K90">
            <v>756</v>
          </cell>
          <cell r="L90">
            <v>752</v>
          </cell>
          <cell r="M90">
            <v>782</v>
          </cell>
          <cell r="N90">
            <v>859</v>
          </cell>
          <cell r="O90">
            <v>898</v>
          </cell>
          <cell r="P90">
            <v>975</v>
          </cell>
          <cell r="Q90">
            <v>934</v>
          </cell>
          <cell r="R90">
            <v>884</v>
          </cell>
          <cell r="S90">
            <v>897</v>
          </cell>
          <cell r="T90">
            <v>975</v>
          </cell>
        </row>
      </sheetData>
      <sheetData sheetId="1">
        <row r="5">
          <cell r="F5" t="str">
            <v>Actuals - Penultimate-1 Fiscal Year</v>
          </cell>
        </row>
      </sheetData>
      <sheetData sheetId="2">
        <row r="5">
          <cell r="F5" t="str">
            <v>Actuals - Penultimate-1 Fiscal Year</v>
          </cell>
        </row>
      </sheetData>
      <sheetData sheetId="3">
        <row r="5">
          <cell r="F5" t="str">
            <v>Actuals - Penultimate-1 Fiscal Year</v>
          </cell>
        </row>
      </sheetData>
      <sheetData sheetId="4">
        <row r="5">
          <cell r="F5" t="str">
            <v>Actuals - Penultimate-1 Fiscal Year</v>
          </cell>
        </row>
      </sheetData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Sheet"/>
      <sheetName val="Consolidated Balance Sheet"/>
    </sheetNames>
    <definedNames>
      <definedName name="Categories" refersTo="#REF!"/>
      <definedName name="PTtop" refersTo="#REF!"/>
      <definedName name="SalesLocations" refersTo="#REF!"/>
    </defined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WW Scoreboard pg 1"/>
      <sheetName val="WW Scoreboard pg 2"/>
      <sheetName val="Stock Price History lookup"/>
      <sheetName val=" DC ROVAC"/>
      <sheetName val="Driver"/>
      <sheetName val="FY01"/>
      <sheetName val="Prior 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Sub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4"/>
  <sheetViews>
    <sheetView tabSelected="1" view="pageBreakPreview" zoomScale="90" zoomScaleNormal="190" zoomScaleSheetLayoutView="90" zoomScalePageLayoutView="190" workbookViewId="0">
      <selection activeCell="V30" sqref="V30"/>
    </sheetView>
  </sheetViews>
  <sheetFormatPr defaultColWidth="9.109375" defaultRowHeight="13.8" x14ac:dyDescent="0.3"/>
  <cols>
    <col min="1" max="1" width="4.6640625" style="1" customWidth="1"/>
    <col min="2" max="5" width="1.44140625" style="1" customWidth="1"/>
    <col min="6" max="6" width="38.88671875" style="1" customWidth="1"/>
    <col min="7" max="8" width="12" style="1" customWidth="1"/>
    <col min="9" max="10" width="13.44140625" style="1" bestFit="1" customWidth="1"/>
    <col min="11" max="14" width="12" style="1" customWidth="1"/>
    <col min="15" max="15" width="13.44140625" style="1" bestFit="1" customWidth="1"/>
    <col min="16" max="16" width="11.33203125" style="1" customWidth="1"/>
    <col min="17" max="18" width="13.33203125" style="1" hidden="1" customWidth="1"/>
    <col min="19" max="16384" width="9.109375" style="1"/>
  </cols>
  <sheetData>
    <row r="1" spans="1:24" ht="15.6" x14ac:dyDescent="0.3">
      <c r="A1" s="41" t="s">
        <v>35</v>
      </c>
      <c r="B1" s="41"/>
      <c r="C1" s="40"/>
      <c r="D1" s="40"/>
      <c r="E1" s="40"/>
      <c r="F1" s="40"/>
    </row>
    <row r="2" spans="1:24" ht="15.6" x14ac:dyDescent="0.3">
      <c r="A2" s="41" t="s">
        <v>34</v>
      </c>
      <c r="B2" s="41"/>
      <c r="C2" s="40"/>
      <c r="D2" s="40"/>
      <c r="E2" s="40"/>
      <c r="F2" s="40"/>
    </row>
    <row r="3" spans="1:24" x14ac:dyDescent="0.3">
      <c r="A3" s="37" t="s">
        <v>33</v>
      </c>
      <c r="B3" s="37"/>
      <c r="C3" s="40"/>
      <c r="D3" s="40"/>
      <c r="E3" s="40"/>
      <c r="F3" s="40"/>
    </row>
    <row r="4" spans="1:24" x14ac:dyDescent="0.3">
      <c r="A4" s="37" t="s">
        <v>32</v>
      </c>
      <c r="B4" s="37"/>
      <c r="C4" s="36"/>
      <c r="D4" s="36"/>
      <c r="E4" s="36"/>
      <c r="F4" s="36"/>
    </row>
    <row r="5" spans="1:24" x14ac:dyDescent="0.3">
      <c r="A5" s="37"/>
      <c r="B5" s="37"/>
      <c r="C5" s="36"/>
      <c r="D5" s="36"/>
      <c r="E5" s="36"/>
      <c r="F5" s="36"/>
    </row>
    <row r="6" spans="1:24" x14ac:dyDescent="0.3">
      <c r="A6" s="37"/>
      <c r="B6" s="36"/>
      <c r="C6" s="36"/>
      <c r="D6" s="36"/>
      <c r="E6" s="36"/>
      <c r="F6" s="36"/>
      <c r="G6" s="38" t="s">
        <v>27</v>
      </c>
      <c r="H6" s="38" t="s">
        <v>30</v>
      </c>
      <c r="I6" s="38" t="s">
        <v>29</v>
      </c>
      <c r="J6" s="39" t="s">
        <v>28</v>
      </c>
      <c r="K6" s="38" t="s">
        <v>27</v>
      </c>
      <c r="L6" s="38" t="s">
        <v>30</v>
      </c>
      <c r="M6" s="38" t="s">
        <v>29</v>
      </c>
      <c r="N6" s="39" t="s">
        <v>28</v>
      </c>
      <c r="O6" s="38" t="s">
        <v>27</v>
      </c>
      <c r="P6" s="38" t="s">
        <v>30</v>
      </c>
      <c r="Q6" s="38" t="s">
        <v>29</v>
      </c>
      <c r="R6" s="39" t="s">
        <v>28</v>
      </c>
    </row>
    <row r="7" spans="1:24" x14ac:dyDescent="0.3">
      <c r="A7" s="37"/>
      <c r="B7" s="36"/>
      <c r="C7" s="36"/>
      <c r="D7" s="36"/>
      <c r="E7" s="36"/>
      <c r="F7" s="36"/>
      <c r="G7" s="34">
        <v>2017</v>
      </c>
      <c r="H7" s="34">
        <v>2017</v>
      </c>
      <c r="I7" s="34">
        <v>2017</v>
      </c>
      <c r="J7" s="35">
        <v>2017</v>
      </c>
      <c r="K7" s="34">
        <v>2018</v>
      </c>
      <c r="L7" s="34">
        <v>2018</v>
      </c>
      <c r="M7" s="34">
        <v>2018</v>
      </c>
      <c r="N7" s="35">
        <v>2018</v>
      </c>
      <c r="O7" s="34">
        <v>2019</v>
      </c>
      <c r="P7" s="34">
        <v>2019</v>
      </c>
      <c r="Q7" s="34">
        <v>2019</v>
      </c>
      <c r="R7" s="35">
        <v>2019</v>
      </c>
    </row>
    <row r="8" spans="1:24" x14ac:dyDescent="0.3">
      <c r="A8" s="8" t="s">
        <v>26</v>
      </c>
      <c r="B8" s="8"/>
      <c r="C8" s="5"/>
      <c r="D8" s="5"/>
      <c r="E8" s="5"/>
      <c r="F8" s="5"/>
      <c r="G8" s="26"/>
      <c r="H8" s="26"/>
      <c r="I8" s="26"/>
      <c r="J8" s="33"/>
      <c r="K8" s="26"/>
      <c r="N8" s="33"/>
      <c r="O8" s="26"/>
      <c r="R8" s="33"/>
    </row>
    <row r="9" spans="1:24" x14ac:dyDescent="0.3">
      <c r="A9" s="5" t="s">
        <v>25</v>
      </c>
      <c r="B9" s="5"/>
      <c r="C9" s="5"/>
      <c r="D9" s="5"/>
      <c r="E9" s="5"/>
      <c r="F9" s="5"/>
      <c r="G9" s="26"/>
      <c r="H9" s="26"/>
      <c r="I9" s="26"/>
      <c r="J9" s="33"/>
      <c r="K9" s="26"/>
      <c r="N9" s="33"/>
      <c r="O9" s="26"/>
      <c r="R9" s="33"/>
    </row>
    <row r="10" spans="1:24" x14ac:dyDescent="0.3">
      <c r="A10" s="5"/>
      <c r="B10" s="26"/>
      <c r="C10" s="5" t="s">
        <v>24</v>
      </c>
      <c r="D10" s="5"/>
      <c r="E10" s="5"/>
      <c r="F10" s="5"/>
      <c r="G10" s="32">
        <v>1077824</v>
      </c>
      <c r="H10" s="32">
        <v>1918777</v>
      </c>
      <c r="I10" s="32">
        <v>1746469</v>
      </c>
      <c r="J10" s="28">
        <v>2822795</v>
      </c>
      <c r="K10" s="32">
        <v>2593666</v>
      </c>
      <c r="L10" s="32">
        <v>3906357</v>
      </c>
      <c r="M10" s="2">
        <v>3067534</v>
      </c>
      <c r="N10" s="28">
        <v>3794483</v>
      </c>
      <c r="O10" s="2">
        <v>3348557</v>
      </c>
      <c r="P10" s="32">
        <v>5004247</v>
      </c>
      <c r="Q10" s="2"/>
      <c r="R10" s="28">
        <v>3794483</v>
      </c>
    </row>
    <row r="11" spans="1:24" x14ac:dyDescent="0.3">
      <c r="A11" s="5"/>
      <c r="B11" s="26"/>
      <c r="C11" s="5" t="s">
        <v>23</v>
      </c>
      <c r="D11" s="5"/>
      <c r="E11" s="5"/>
      <c r="F11" s="5"/>
      <c r="G11" s="31">
        <v>263405</v>
      </c>
      <c r="H11" s="31">
        <v>246125</v>
      </c>
      <c r="I11" s="31">
        <v>0</v>
      </c>
      <c r="J11" s="21">
        <v>0</v>
      </c>
      <c r="K11" s="31">
        <v>0</v>
      </c>
      <c r="L11" s="31">
        <v>0</v>
      </c>
      <c r="M11" s="31">
        <v>0</v>
      </c>
      <c r="N11" s="21">
        <v>0</v>
      </c>
      <c r="O11" s="139">
        <v>0</v>
      </c>
      <c r="P11" s="31">
        <v>0</v>
      </c>
      <c r="Q11" s="31"/>
      <c r="R11" s="21">
        <v>0</v>
      </c>
    </row>
    <row r="12" spans="1:24" x14ac:dyDescent="0.3">
      <c r="A12" s="5"/>
      <c r="B12" s="26"/>
      <c r="C12" s="5" t="s">
        <v>22</v>
      </c>
      <c r="D12" s="5"/>
      <c r="E12" s="5"/>
      <c r="F12" s="5"/>
      <c r="G12" s="31">
        <v>4026615</v>
      </c>
      <c r="H12" s="31">
        <v>4149111</v>
      </c>
      <c r="I12" s="31">
        <v>4223387</v>
      </c>
      <c r="J12" s="21">
        <v>4310934</v>
      </c>
      <c r="K12" s="31">
        <v>4626522</v>
      </c>
      <c r="L12" s="31">
        <v>4803663</v>
      </c>
      <c r="M12" s="31">
        <v>4987916</v>
      </c>
      <c r="N12" s="21">
        <v>5151186</v>
      </c>
      <c r="O12" s="139">
        <v>0</v>
      </c>
      <c r="P12" s="31">
        <v>0</v>
      </c>
      <c r="Q12" s="31"/>
      <c r="R12" s="21">
        <v>5151186</v>
      </c>
    </row>
    <row r="13" spans="1:24" x14ac:dyDescent="0.3">
      <c r="A13" s="5"/>
      <c r="B13" s="26"/>
      <c r="C13" s="5" t="s">
        <v>21</v>
      </c>
      <c r="D13" s="5"/>
      <c r="E13" s="5"/>
      <c r="F13" s="5"/>
      <c r="G13" s="30">
        <v>292486</v>
      </c>
      <c r="H13" s="30">
        <v>386772</v>
      </c>
      <c r="I13" s="30">
        <v>415492</v>
      </c>
      <c r="J13" s="23">
        <v>536245</v>
      </c>
      <c r="K13" s="30">
        <v>597388</v>
      </c>
      <c r="L13" s="30">
        <v>636869</v>
      </c>
      <c r="M13" s="30">
        <v>674531</v>
      </c>
      <c r="N13" s="23">
        <v>748466</v>
      </c>
      <c r="O13" s="140">
        <v>820350</v>
      </c>
      <c r="P13" s="30">
        <v>872910</v>
      </c>
      <c r="Q13" s="30"/>
      <c r="R13" s="23">
        <v>748466</v>
      </c>
    </row>
    <row r="14" spans="1:24" x14ac:dyDescent="0.3">
      <c r="A14" s="5"/>
      <c r="B14" s="5"/>
      <c r="C14" s="5"/>
      <c r="D14" s="5"/>
      <c r="E14" s="5"/>
      <c r="F14" s="5" t="s">
        <v>20</v>
      </c>
      <c r="G14" s="20">
        <f t="shared" ref="G14:L14" si="0">SUM(G10:G13)</f>
        <v>5660330</v>
      </c>
      <c r="H14" s="20">
        <f t="shared" si="0"/>
        <v>6700785</v>
      </c>
      <c r="I14" s="20">
        <f t="shared" si="0"/>
        <v>6385348</v>
      </c>
      <c r="J14" s="21">
        <f t="shared" si="0"/>
        <v>7669974</v>
      </c>
      <c r="K14" s="20">
        <f t="shared" si="0"/>
        <v>7817576</v>
      </c>
      <c r="L14" s="20">
        <f t="shared" si="0"/>
        <v>9346889</v>
      </c>
      <c r="M14" s="20">
        <f t="shared" ref="M14:N14" si="1">SUM(M10:M13)</f>
        <v>8729981</v>
      </c>
      <c r="N14" s="21">
        <f t="shared" si="1"/>
        <v>9694135</v>
      </c>
      <c r="O14" s="20">
        <f t="shared" ref="O14:P14" si="2">SUM(O10:O13)</f>
        <v>4168907</v>
      </c>
      <c r="P14" s="20">
        <f t="shared" si="2"/>
        <v>5877157</v>
      </c>
      <c r="Q14" s="20">
        <f t="shared" ref="Q14" si="3">SUM(Q10:Q13)</f>
        <v>0</v>
      </c>
      <c r="R14" s="21">
        <f t="shared" ref="R14" si="4">SUM(R10:R13)</f>
        <v>9694135</v>
      </c>
      <c r="S14" s="12"/>
      <c r="T14" s="12"/>
      <c r="U14" s="12"/>
      <c r="V14" s="12"/>
      <c r="W14" s="12"/>
      <c r="X14" s="12"/>
    </row>
    <row r="15" spans="1:24" x14ac:dyDescent="0.3">
      <c r="A15" s="25" t="s">
        <v>19</v>
      </c>
      <c r="B15" s="5"/>
      <c r="C15" s="5"/>
      <c r="D15" s="5"/>
      <c r="E15" s="5"/>
      <c r="F15" s="5"/>
      <c r="G15" s="20">
        <v>8029112</v>
      </c>
      <c r="H15" s="20">
        <v>9078474</v>
      </c>
      <c r="I15" s="20">
        <v>9739704</v>
      </c>
      <c r="J15" s="21">
        <v>10371055</v>
      </c>
      <c r="K15" s="20">
        <v>11314803</v>
      </c>
      <c r="L15" s="20">
        <v>12292070</v>
      </c>
      <c r="M15" s="20">
        <v>13408443</v>
      </c>
      <c r="N15" s="21">
        <v>14960954</v>
      </c>
      <c r="O15" s="123">
        <v>20888785</v>
      </c>
      <c r="P15" s="20">
        <v>21945740</v>
      </c>
      <c r="Q15" s="20"/>
      <c r="R15" s="21">
        <v>14960954</v>
      </c>
    </row>
    <row r="16" spans="1:24" x14ac:dyDescent="0.3">
      <c r="A16" s="5" t="s">
        <v>18</v>
      </c>
      <c r="B16" s="5"/>
      <c r="C16" s="5"/>
      <c r="D16" s="5"/>
      <c r="E16" s="5"/>
      <c r="F16" s="5"/>
      <c r="G16" s="20">
        <v>275083</v>
      </c>
      <c r="H16" s="20">
        <v>309831</v>
      </c>
      <c r="I16" s="20">
        <v>322421</v>
      </c>
      <c r="J16" s="21">
        <v>319404</v>
      </c>
      <c r="K16" s="20">
        <v>341932</v>
      </c>
      <c r="L16" s="20">
        <v>349646</v>
      </c>
      <c r="M16" s="20">
        <v>371152</v>
      </c>
      <c r="N16" s="21">
        <v>418281</v>
      </c>
      <c r="O16" s="123">
        <v>434372</v>
      </c>
      <c r="P16" s="20">
        <v>452399</v>
      </c>
      <c r="Q16" s="20"/>
      <c r="R16" s="21">
        <v>418281</v>
      </c>
    </row>
    <row r="17" spans="1:24" x14ac:dyDescent="0.3">
      <c r="A17" s="5" t="s">
        <v>17</v>
      </c>
      <c r="B17" s="5"/>
      <c r="C17" s="5"/>
      <c r="D17" s="5"/>
      <c r="E17" s="5"/>
      <c r="F17" s="5"/>
      <c r="G17" s="20">
        <v>394571</v>
      </c>
      <c r="H17" s="20">
        <v>428133</v>
      </c>
      <c r="I17" s="20">
        <v>504067</v>
      </c>
      <c r="J17" s="21">
        <v>652309</v>
      </c>
      <c r="K17" s="20">
        <v>678486</v>
      </c>
      <c r="L17" s="20">
        <v>674932</v>
      </c>
      <c r="M17" s="20">
        <v>856653</v>
      </c>
      <c r="N17" s="21">
        <v>901030</v>
      </c>
      <c r="O17" s="140">
        <v>1726568</v>
      </c>
      <c r="P17" s="20">
        <v>1896043</v>
      </c>
      <c r="Q17" s="20"/>
      <c r="R17" s="21">
        <v>901030</v>
      </c>
    </row>
    <row r="18" spans="1:24" s="14" customFormat="1" ht="14.4" thickBot="1" x14ac:dyDescent="0.35">
      <c r="A18" s="8"/>
      <c r="B18" s="8"/>
      <c r="C18" s="8"/>
      <c r="D18" s="8"/>
      <c r="E18" s="8"/>
      <c r="F18" s="8" t="s">
        <v>16</v>
      </c>
      <c r="G18" s="135">
        <f t="shared" ref="G18:N18" si="5">SUM(G14:G17)</f>
        <v>14359096</v>
      </c>
      <c r="H18" s="135">
        <f t="shared" si="5"/>
        <v>16517223</v>
      </c>
      <c r="I18" s="135">
        <f t="shared" si="5"/>
        <v>16951540</v>
      </c>
      <c r="J18" s="136">
        <f t="shared" si="5"/>
        <v>19012742</v>
      </c>
      <c r="K18" s="135">
        <f t="shared" si="5"/>
        <v>20152797</v>
      </c>
      <c r="L18" s="135">
        <f t="shared" si="5"/>
        <v>22663537</v>
      </c>
      <c r="M18" s="135">
        <f t="shared" si="5"/>
        <v>23366229</v>
      </c>
      <c r="N18" s="136">
        <f t="shared" si="5"/>
        <v>25974400</v>
      </c>
      <c r="O18" s="135">
        <f t="shared" ref="O18:P18" si="6">SUM(O14:O17)</f>
        <v>27218632</v>
      </c>
      <c r="P18" s="17">
        <f t="shared" si="6"/>
        <v>30171339</v>
      </c>
      <c r="Q18" s="17">
        <f t="shared" ref="Q18:R18" si="7">SUM(Q14:Q17)</f>
        <v>0</v>
      </c>
      <c r="R18" s="18">
        <f t="shared" si="7"/>
        <v>25974400</v>
      </c>
      <c r="S18" s="15"/>
      <c r="T18" s="15"/>
      <c r="U18" s="15"/>
      <c r="V18" s="15"/>
      <c r="W18" s="15"/>
      <c r="X18" s="15"/>
    </row>
    <row r="19" spans="1:24" x14ac:dyDescent="0.3">
      <c r="A19" s="8" t="s">
        <v>15</v>
      </c>
      <c r="B19" s="8"/>
      <c r="C19" s="5"/>
      <c r="D19" s="5"/>
      <c r="E19" s="5"/>
      <c r="F19" s="5"/>
      <c r="G19" s="27"/>
      <c r="H19" s="27"/>
      <c r="I19" s="27"/>
      <c r="J19" s="29"/>
      <c r="K19" s="27"/>
      <c r="L19" s="27"/>
      <c r="M19" s="27"/>
      <c r="N19" s="29"/>
      <c r="O19" s="27"/>
      <c r="P19" s="27"/>
      <c r="Q19" s="27"/>
      <c r="R19" s="29"/>
    </row>
    <row r="20" spans="1:24" x14ac:dyDescent="0.3">
      <c r="A20" s="5" t="s">
        <v>14</v>
      </c>
      <c r="B20" s="5"/>
      <c r="C20" s="5"/>
      <c r="D20" s="5"/>
      <c r="E20" s="5"/>
      <c r="F20" s="5"/>
      <c r="G20" s="20"/>
      <c r="H20" s="20"/>
      <c r="I20" s="20"/>
      <c r="J20" s="21"/>
      <c r="K20" s="20"/>
      <c r="L20" s="20"/>
      <c r="M20" s="20"/>
      <c r="N20" s="21"/>
      <c r="O20" s="20"/>
      <c r="P20" s="20"/>
      <c r="Q20" s="20"/>
      <c r="R20" s="21"/>
    </row>
    <row r="21" spans="1:24" x14ac:dyDescent="0.3">
      <c r="A21" s="5"/>
      <c r="B21" s="5"/>
      <c r="C21" s="5" t="s">
        <v>13</v>
      </c>
      <c r="D21" s="5"/>
      <c r="E21" s="5"/>
      <c r="F21" s="5"/>
      <c r="G21" s="137">
        <v>3861447</v>
      </c>
      <c r="H21" s="137">
        <v>4095374</v>
      </c>
      <c r="I21" s="137">
        <v>4142086</v>
      </c>
      <c r="J21" s="138">
        <v>4173041</v>
      </c>
      <c r="K21" s="137">
        <v>4466081</v>
      </c>
      <c r="L21" s="137">
        <v>4541087</v>
      </c>
      <c r="M21" s="137">
        <v>4613011</v>
      </c>
      <c r="N21" s="138">
        <v>4686019</v>
      </c>
      <c r="O21" s="137">
        <v>4863351</v>
      </c>
      <c r="P21" s="27">
        <v>4848201</v>
      </c>
      <c r="Q21" s="27"/>
      <c r="R21" s="28">
        <v>4686019</v>
      </c>
    </row>
    <row r="22" spans="1:24" x14ac:dyDescent="0.3">
      <c r="A22" s="5"/>
      <c r="B22" s="26"/>
      <c r="C22" s="5" t="s">
        <v>12</v>
      </c>
      <c r="D22" s="5"/>
      <c r="E22" s="5"/>
      <c r="F22" s="5"/>
      <c r="G22" s="20">
        <v>294831</v>
      </c>
      <c r="H22" s="20">
        <v>273398</v>
      </c>
      <c r="I22" s="20">
        <v>301443</v>
      </c>
      <c r="J22" s="21">
        <v>359555</v>
      </c>
      <c r="K22" s="20">
        <v>436183</v>
      </c>
      <c r="L22" s="20">
        <v>448219</v>
      </c>
      <c r="M22" s="20">
        <v>441427</v>
      </c>
      <c r="N22" s="21">
        <v>562985</v>
      </c>
      <c r="O22" s="123">
        <v>439496</v>
      </c>
      <c r="P22" s="20">
        <v>442194</v>
      </c>
      <c r="Q22" s="20"/>
      <c r="R22" s="21">
        <v>562985</v>
      </c>
    </row>
    <row r="23" spans="1:24" x14ac:dyDescent="0.3">
      <c r="A23" s="5"/>
      <c r="B23" s="26"/>
      <c r="C23" s="5" t="s">
        <v>110</v>
      </c>
      <c r="D23" s="5"/>
      <c r="E23" s="5"/>
      <c r="F23" s="5"/>
      <c r="G23" s="20">
        <v>296258</v>
      </c>
      <c r="H23" s="20">
        <v>248871</v>
      </c>
      <c r="I23" s="20">
        <v>331723</v>
      </c>
      <c r="J23" s="21">
        <v>315094</v>
      </c>
      <c r="K23" s="20">
        <v>429431</v>
      </c>
      <c r="L23" s="20">
        <v>392595</v>
      </c>
      <c r="M23" s="20">
        <v>527079</v>
      </c>
      <c r="N23" s="21">
        <v>477417</v>
      </c>
      <c r="O23" s="123">
        <v>746268</v>
      </c>
      <c r="P23" s="20">
        <v>750812</v>
      </c>
      <c r="Q23" s="20"/>
      <c r="R23" s="21">
        <v>477417</v>
      </c>
    </row>
    <row r="24" spans="1:24" x14ac:dyDescent="0.3">
      <c r="A24" s="5"/>
      <c r="B24" s="26"/>
      <c r="C24" s="5" t="s">
        <v>11</v>
      </c>
      <c r="D24" s="5"/>
      <c r="E24" s="5"/>
      <c r="F24" s="5"/>
      <c r="G24" s="22">
        <v>458693</v>
      </c>
      <c r="H24" s="22">
        <v>505302</v>
      </c>
      <c r="I24" s="22">
        <v>535425</v>
      </c>
      <c r="J24" s="23">
        <v>618622</v>
      </c>
      <c r="K24" s="22">
        <v>673892</v>
      </c>
      <c r="L24" s="22">
        <v>697740</v>
      </c>
      <c r="M24" s="22">
        <v>716723</v>
      </c>
      <c r="N24" s="23">
        <v>760899</v>
      </c>
      <c r="O24" s="140">
        <v>808692</v>
      </c>
      <c r="P24" s="22">
        <v>892777</v>
      </c>
      <c r="Q24" s="22"/>
      <c r="R24" s="23">
        <v>760899</v>
      </c>
    </row>
    <row r="25" spans="1:24" x14ac:dyDescent="0.3">
      <c r="A25" s="5"/>
      <c r="B25" s="5"/>
      <c r="C25" s="5"/>
      <c r="D25" s="5"/>
      <c r="E25" s="5"/>
      <c r="F25" s="5" t="s">
        <v>10</v>
      </c>
      <c r="G25" s="20">
        <f t="shared" ref="G25:N25" si="8">SUM(G21:G24)</f>
        <v>4911229</v>
      </c>
      <c r="H25" s="20">
        <f t="shared" si="8"/>
        <v>5122945</v>
      </c>
      <c r="I25" s="20">
        <f t="shared" si="8"/>
        <v>5310677</v>
      </c>
      <c r="J25" s="21">
        <f t="shared" si="8"/>
        <v>5466312</v>
      </c>
      <c r="K25" s="20">
        <f t="shared" si="8"/>
        <v>6005587</v>
      </c>
      <c r="L25" s="20">
        <f t="shared" si="8"/>
        <v>6079641</v>
      </c>
      <c r="M25" s="20">
        <f t="shared" si="8"/>
        <v>6298240</v>
      </c>
      <c r="N25" s="21">
        <f t="shared" si="8"/>
        <v>6487320</v>
      </c>
      <c r="O25" s="20">
        <f t="shared" ref="O25:P25" si="9">SUM(O21:O24)</f>
        <v>6857807</v>
      </c>
      <c r="P25" s="20">
        <f t="shared" si="9"/>
        <v>6933984</v>
      </c>
      <c r="Q25" s="20">
        <f t="shared" ref="Q25:R25" si="10">SUM(Q21:Q24)</f>
        <v>0</v>
      </c>
      <c r="R25" s="21">
        <f t="shared" si="10"/>
        <v>6487320</v>
      </c>
      <c r="S25" s="19"/>
      <c r="T25" s="19"/>
      <c r="U25" s="19"/>
      <c r="V25" s="19"/>
      <c r="W25" s="19"/>
      <c r="X25" s="19"/>
    </row>
    <row r="26" spans="1:24" x14ac:dyDescent="0.3">
      <c r="A26" s="25" t="s">
        <v>9</v>
      </c>
      <c r="B26" s="5"/>
      <c r="C26" s="5"/>
      <c r="D26" s="5"/>
      <c r="E26" s="5"/>
      <c r="F26" s="5"/>
      <c r="G26" s="20">
        <v>3035430</v>
      </c>
      <c r="H26" s="20">
        <v>3356090</v>
      </c>
      <c r="I26" s="20">
        <v>3296504</v>
      </c>
      <c r="J26" s="21">
        <v>3329796</v>
      </c>
      <c r="K26" s="20">
        <v>3444476</v>
      </c>
      <c r="L26" s="20">
        <v>3604158</v>
      </c>
      <c r="M26" s="20">
        <v>3593823</v>
      </c>
      <c r="N26" s="21">
        <v>3759026</v>
      </c>
      <c r="O26" s="20">
        <v>3560364</v>
      </c>
      <c r="P26" s="20">
        <v>3564440</v>
      </c>
      <c r="Q26" s="20"/>
      <c r="R26" s="21">
        <v>3759026</v>
      </c>
    </row>
    <row r="27" spans="1:24" x14ac:dyDescent="0.3">
      <c r="A27" s="5" t="s">
        <v>8</v>
      </c>
      <c r="B27" s="5"/>
      <c r="C27" s="5"/>
      <c r="D27" s="5"/>
      <c r="E27" s="5"/>
      <c r="F27" s="5"/>
      <c r="G27" s="20">
        <v>3365431</v>
      </c>
      <c r="H27" s="20">
        <v>4836502</v>
      </c>
      <c r="I27" s="20">
        <v>4888783</v>
      </c>
      <c r="J27" s="21">
        <v>6499432</v>
      </c>
      <c r="K27" s="20">
        <v>6542373</v>
      </c>
      <c r="L27" s="20">
        <v>8342067</v>
      </c>
      <c r="M27" s="20">
        <v>8336586</v>
      </c>
      <c r="N27" s="21">
        <v>10360058</v>
      </c>
      <c r="O27" s="20">
        <v>10305023</v>
      </c>
      <c r="P27" s="20">
        <v>12594135</v>
      </c>
      <c r="Q27" s="20"/>
      <c r="R27" s="21">
        <v>10360058</v>
      </c>
    </row>
    <row r="28" spans="1:24" x14ac:dyDescent="0.3">
      <c r="A28" s="5" t="s">
        <v>7</v>
      </c>
      <c r="B28" s="5"/>
      <c r="C28" s="5"/>
      <c r="D28" s="5"/>
      <c r="E28" s="5"/>
      <c r="F28" s="5"/>
      <c r="G28" s="22">
        <v>73323</v>
      </c>
      <c r="H28" s="22">
        <v>89186</v>
      </c>
      <c r="I28" s="22">
        <v>128215</v>
      </c>
      <c r="J28" s="23">
        <v>135246</v>
      </c>
      <c r="K28" s="22">
        <v>139631</v>
      </c>
      <c r="L28" s="22">
        <v>141071</v>
      </c>
      <c r="M28" s="22">
        <v>127927</v>
      </c>
      <c r="N28" s="23">
        <v>129231</v>
      </c>
      <c r="O28" s="22">
        <v>792380</v>
      </c>
      <c r="P28" s="22">
        <v>973232</v>
      </c>
      <c r="Q28" s="22"/>
      <c r="R28" s="23">
        <v>129231</v>
      </c>
    </row>
    <row r="29" spans="1:24" x14ac:dyDescent="0.3">
      <c r="A29" s="5"/>
      <c r="B29" s="5"/>
      <c r="C29" s="5"/>
      <c r="D29" s="5"/>
      <c r="E29" s="5"/>
      <c r="F29" s="5" t="s">
        <v>6</v>
      </c>
      <c r="G29" s="20">
        <f t="shared" ref="G29:N29" si="11">SUM(G25:G28)</f>
        <v>11385413</v>
      </c>
      <c r="H29" s="20">
        <f t="shared" si="11"/>
        <v>13404723</v>
      </c>
      <c r="I29" s="20">
        <f t="shared" si="11"/>
        <v>13624179</v>
      </c>
      <c r="J29" s="21">
        <f t="shared" si="11"/>
        <v>15430786</v>
      </c>
      <c r="K29" s="20">
        <f t="shared" si="11"/>
        <v>16132067</v>
      </c>
      <c r="L29" s="20">
        <f t="shared" si="11"/>
        <v>18166937</v>
      </c>
      <c r="M29" s="20">
        <f t="shared" si="11"/>
        <v>18356576</v>
      </c>
      <c r="N29" s="21">
        <f t="shared" si="11"/>
        <v>20735635</v>
      </c>
      <c r="O29" s="20">
        <f t="shared" ref="O29:P29" si="12">SUM(O25:O28)</f>
        <v>21515574</v>
      </c>
      <c r="P29" s="20">
        <f t="shared" si="12"/>
        <v>24065791</v>
      </c>
      <c r="Q29" s="20">
        <f t="shared" ref="Q29:R29" si="13">SUM(Q25:Q28)</f>
        <v>0</v>
      </c>
      <c r="R29" s="21">
        <f t="shared" si="13"/>
        <v>20735635</v>
      </c>
      <c r="S29" s="19"/>
      <c r="T29" s="19"/>
      <c r="U29" s="19"/>
      <c r="V29" s="19"/>
      <c r="W29" s="19"/>
      <c r="X29" s="19"/>
    </row>
    <row r="30" spans="1:24" x14ac:dyDescent="0.3">
      <c r="A30" s="5" t="s">
        <v>5</v>
      </c>
      <c r="B30" s="5"/>
      <c r="C30" s="5"/>
      <c r="D30" s="5"/>
      <c r="E30" s="5"/>
      <c r="F30" s="5"/>
      <c r="G30" s="20"/>
      <c r="H30" s="20"/>
      <c r="I30" s="20"/>
      <c r="J30" s="21"/>
      <c r="K30" s="20"/>
      <c r="L30" s="20"/>
      <c r="M30" s="20"/>
      <c r="N30" s="21"/>
      <c r="O30" s="20"/>
      <c r="P30" s="20"/>
      <c r="Q30" s="20"/>
      <c r="R30" s="21"/>
    </row>
    <row r="31" spans="1:24" ht="12.75" customHeight="1" x14ac:dyDescent="0.3">
      <c r="A31" s="5"/>
      <c r="B31" s="5" t="s">
        <v>4</v>
      </c>
      <c r="C31" s="24"/>
      <c r="D31" s="24"/>
      <c r="E31" s="24"/>
      <c r="F31" s="24"/>
      <c r="G31" s="20">
        <v>1669132</v>
      </c>
      <c r="H31" s="20">
        <v>1727858</v>
      </c>
      <c r="I31" s="20">
        <v>1807123</v>
      </c>
      <c r="J31" s="21">
        <v>1871396</v>
      </c>
      <c r="K31" s="20">
        <v>1995225</v>
      </c>
      <c r="L31" s="20">
        <v>2103437</v>
      </c>
      <c r="M31" s="20">
        <v>2215736</v>
      </c>
      <c r="N31" s="21">
        <v>2315988</v>
      </c>
      <c r="O31" s="20">
        <v>2439773</v>
      </c>
      <c r="P31" s="20">
        <v>2566365</v>
      </c>
      <c r="Q31" s="20"/>
      <c r="R31" s="21">
        <v>2315988</v>
      </c>
    </row>
    <row r="32" spans="1:24" x14ac:dyDescent="0.3">
      <c r="A32" s="5"/>
      <c r="B32" s="5" t="s">
        <v>3</v>
      </c>
      <c r="C32" s="5"/>
      <c r="D32" s="5"/>
      <c r="E32" s="5"/>
      <c r="F32" s="5"/>
      <c r="G32" s="20">
        <v>-45859</v>
      </c>
      <c r="H32" s="20">
        <v>-31368</v>
      </c>
      <c r="I32" s="20">
        <v>-25362</v>
      </c>
      <c r="J32" s="21">
        <v>-20557</v>
      </c>
      <c r="K32" s="20">
        <v>4264</v>
      </c>
      <c r="L32" s="20">
        <v>-12427</v>
      </c>
      <c r="M32" s="20">
        <v>-14508</v>
      </c>
      <c r="N32" s="21">
        <v>-19582</v>
      </c>
      <c r="O32" s="20">
        <v>-25600</v>
      </c>
      <c r="P32" s="20">
        <v>-20352</v>
      </c>
      <c r="Q32" s="20"/>
      <c r="R32" s="21">
        <v>-19582</v>
      </c>
    </row>
    <row r="33" spans="1:24" x14ac:dyDescent="0.3">
      <c r="A33" s="5"/>
      <c r="B33" s="5" t="s">
        <v>2</v>
      </c>
      <c r="C33" s="5"/>
      <c r="D33" s="5"/>
      <c r="E33" s="5"/>
      <c r="F33" s="5"/>
      <c r="G33" s="22">
        <v>1350410</v>
      </c>
      <c r="H33" s="22">
        <v>1416010</v>
      </c>
      <c r="I33" s="22">
        <v>1545600</v>
      </c>
      <c r="J33" s="23">
        <v>1731117</v>
      </c>
      <c r="K33" s="22">
        <v>2021241</v>
      </c>
      <c r="L33" s="22">
        <v>2405590</v>
      </c>
      <c r="M33" s="22">
        <v>2808425</v>
      </c>
      <c r="N33" s="23">
        <v>2942359</v>
      </c>
      <c r="O33" s="22">
        <v>3288885</v>
      </c>
      <c r="P33" s="22">
        <v>3559535</v>
      </c>
      <c r="Q33" s="22"/>
      <c r="R33" s="23">
        <v>2942359</v>
      </c>
    </row>
    <row r="34" spans="1:24" ht="13.5" customHeight="1" x14ac:dyDescent="0.3">
      <c r="A34" s="5"/>
      <c r="B34" s="5"/>
      <c r="C34" s="5"/>
      <c r="D34" s="5"/>
      <c r="E34" s="5"/>
      <c r="F34" s="5" t="s">
        <v>1</v>
      </c>
      <c r="G34" s="20">
        <f t="shared" ref="G34:N34" si="14">SUM(G31:G33)</f>
        <v>2973683</v>
      </c>
      <c r="H34" s="20">
        <f t="shared" si="14"/>
        <v>3112500</v>
      </c>
      <c r="I34" s="20">
        <f t="shared" si="14"/>
        <v>3327361</v>
      </c>
      <c r="J34" s="21">
        <f t="shared" si="14"/>
        <v>3581956</v>
      </c>
      <c r="K34" s="20">
        <f t="shared" si="14"/>
        <v>4020730</v>
      </c>
      <c r="L34" s="20">
        <f t="shared" si="14"/>
        <v>4496600</v>
      </c>
      <c r="M34" s="20">
        <f t="shared" si="14"/>
        <v>5009653</v>
      </c>
      <c r="N34" s="21">
        <f t="shared" si="14"/>
        <v>5238765</v>
      </c>
      <c r="O34" s="20">
        <f t="shared" ref="O34:P34" si="15">SUM(O31:O33)</f>
        <v>5703058</v>
      </c>
      <c r="P34" s="20">
        <f t="shared" si="15"/>
        <v>6105548</v>
      </c>
      <c r="Q34" s="20">
        <f t="shared" ref="Q34:R34" si="16">SUM(Q31:Q33)</f>
        <v>0</v>
      </c>
      <c r="R34" s="21">
        <f t="shared" si="16"/>
        <v>5238765</v>
      </c>
      <c r="S34" s="19"/>
      <c r="T34" s="19"/>
      <c r="U34" s="19"/>
      <c r="V34" s="19"/>
      <c r="W34" s="19"/>
      <c r="X34" s="19"/>
    </row>
    <row r="35" spans="1:24" s="14" customFormat="1" ht="14.4" thickBot="1" x14ac:dyDescent="0.35">
      <c r="A35" s="8"/>
      <c r="B35" s="8"/>
      <c r="C35" s="8"/>
      <c r="D35" s="8"/>
      <c r="E35" s="8"/>
      <c r="F35" s="8" t="s">
        <v>0</v>
      </c>
      <c r="G35" s="135">
        <f t="shared" ref="G35:N35" si="17">G29+G34</f>
        <v>14359096</v>
      </c>
      <c r="H35" s="135">
        <f t="shared" si="17"/>
        <v>16517223</v>
      </c>
      <c r="I35" s="135">
        <f t="shared" si="17"/>
        <v>16951540</v>
      </c>
      <c r="J35" s="136">
        <f t="shared" si="17"/>
        <v>19012742</v>
      </c>
      <c r="K35" s="135">
        <f t="shared" si="17"/>
        <v>20152797</v>
      </c>
      <c r="L35" s="135">
        <f t="shared" si="17"/>
        <v>22663537</v>
      </c>
      <c r="M35" s="135">
        <f t="shared" si="17"/>
        <v>23366229</v>
      </c>
      <c r="N35" s="136">
        <f t="shared" si="17"/>
        <v>25974400</v>
      </c>
      <c r="O35" s="135">
        <f t="shared" ref="O35:P35" si="18">O29+O34</f>
        <v>27218632</v>
      </c>
      <c r="P35" s="17">
        <f t="shared" si="18"/>
        <v>30171339</v>
      </c>
      <c r="Q35" s="17">
        <f t="shared" ref="Q35:R35" si="19">Q29+Q34</f>
        <v>0</v>
      </c>
      <c r="R35" s="18">
        <f t="shared" si="19"/>
        <v>25974400</v>
      </c>
      <c r="S35" s="15"/>
      <c r="T35" s="15"/>
      <c r="U35" s="15"/>
      <c r="V35" s="15"/>
      <c r="W35" s="15"/>
      <c r="X35" s="15"/>
    </row>
    <row r="36" spans="1:24" s="14" customFormat="1" ht="16.8" x14ac:dyDescent="0.3">
      <c r="A36" s="8"/>
      <c r="B36" s="8"/>
      <c r="C36" s="8"/>
      <c r="D36" s="8"/>
      <c r="E36" s="8"/>
      <c r="F36" s="8"/>
      <c r="G36" s="15"/>
      <c r="H36" s="15"/>
      <c r="I36" s="16"/>
      <c r="J36" s="16"/>
      <c r="K36" s="13"/>
      <c r="L36" s="13"/>
      <c r="M36" s="13"/>
      <c r="N36" s="13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6.8" x14ac:dyDescent="0.3">
      <c r="A37" s="5"/>
      <c r="B37" s="5"/>
      <c r="C37" s="5"/>
      <c r="D37" s="5"/>
      <c r="E37" s="5"/>
      <c r="F37" s="5"/>
      <c r="G37" s="12"/>
      <c r="H37" s="12"/>
      <c r="I37" s="3"/>
      <c r="J37" s="3"/>
      <c r="K37" s="13"/>
      <c r="L37" s="13"/>
      <c r="M37" s="13"/>
      <c r="N37" s="13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x14ac:dyDescent="0.3">
      <c r="A38" s="5"/>
      <c r="B38" s="5"/>
      <c r="C38" s="5"/>
      <c r="D38" s="5"/>
      <c r="E38" s="5"/>
      <c r="F38" s="7"/>
      <c r="I38" s="2"/>
      <c r="J38" s="2"/>
      <c r="K38" s="11"/>
      <c r="L38" s="11"/>
      <c r="M38" s="11"/>
      <c r="N38" s="11"/>
    </row>
    <row r="39" spans="1:24" x14ac:dyDescent="0.3">
      <c r="A39" s="5"/>
      <c r="B39" s="5"/>
      <c r="C39" s="5"/>
      <c r="D39" s="5"/>
      <c r="E39" s="5"/>
      <c r="F39" s="10"/>
      <c r="I39" s="4"/>
      <c r="J39" s="4"/>
      <c r="K39" s="9"/>
      <c r="L39" s="9"/>
      <c r="M39" s="9"/>
      <c r="N39" s="9"/>
    </row>
    <row r="40" spans="1:24" x14ac:dyDescent="0.3">
      <c r="A40" s="5"/>
      <c r="B40" s="5"/>
      <c r="C40" s="5"/>
      <c r="D40" s="5"/>
      <c r="E40" s="5"/>
      <c r="F40" s="7"/>
      <c r="I40" s="4"/>
      <c r="J40" s="4"/>
      <c r="K40" s="9"/>
      <c r="L40" s="9"/>
      <c r="M40" s="9"/>
      <c r="N40" s="9"/>
    </row>
    <row r="41" spans="1:24" x14ac:dyDescent="0.3">
      <c r="A41" s="5"/>
      <c r="B41" s="5"/>
      <c r="C41" s="5"/>
      <c r="D41" s="5"/>
      <c r="E41" s="5"/>
      <c r="F41" s="7"/>
      <c r="I41" s="4"/>
      <c r="J41" s="4"/>
    </row>
    <row r="42" spans="1:24" x14ac:dyDescent="0.3">
      <c r="A42" s="5"/>
      <c r="B42" s="5"/>
      <c r="C42" s="5"/>
      <c r="D42" s="5"/>
      <c r="E42" s="5"/>
      <c r="F42" s="7"/>
      <c r="I42" s="4"/>
      <c r="J42" s="4"/>
    </row>
    <row r="43" spans="1:24" ht="16.8" x14ac:dyDescent="0.3">
      <c r="A43" s="5"/>
      <c r="B43" s="5"/>
      <c r="C43" s="5"/>
      <c r="D43" s="5"/>
      <c r="E43" s="5"/>
      <c r="F43" s="7"/>
      <c r="I43" s="3"/>
      <c r="J43" s="3"/>
    </row>
    <row r="44" spans="1:24" x14ac:dyDescent="0.3">
      <c r="A44" s="8"/>
      <c r="B44" s="8"/>
      <c r="C44" s="5"/>
      <c r="D44" s="5"/>
      <c r="E44" s="5"/>
      <c r="F44" s="7"/>
      <c r="I44" s="4"/>
      <c r="J44" s="4"/>
    </row>
    <row r="45" spans="1:24" x14ac:dyDescent="0.3">
      <c r="A45" s="5"/>
      <c r="B45" s="5"/>
      <c r="C45" s="5"/>
      <c r="D45" s="5"/>
      <c r="E45" s="5"/>
      <c r="F45" s="7"/>
      <c r="I45" s="4"/>
      <c r="J45" s="4"/>
    </row>
    <row r="46" spans="1:24" ht="16.8" x14ac:dyDescent="0.3">
      <c r="A46" s="8"/>
      <c r="B46" s="8"/>
      <c r="C46" s="5"/>
      <c r="D46" s="5"/>
      <c r="E46" s="5"/>
      <c r="F46" s="7"/>
      <c r="I46" s="3"/>
      <c r="J46" s="3"/>
    </row>
    <row r="47" spans="1:24" ht="16.8" x14ac:dyDescent="0.3">
      <c r="A47" s="5"/>
      <c r="B47" s="5"/>
      <c r="C47" s="5"/>
      <c r="D47" s="5"/>
      <c r="E47" s="5"/>
      <c r="F47" s="7"/>
      <c r="I47" s="3"/>
      <c r="J47" s="3"/>
    </row>
    <row r="48" spans="1:24" x14ac:dyDescent="0.3">
      <c r="A48" s="5"/>
      <c r="B48" s="5"/>
      <c r="C48" s="5"/>
      <c r="D48" s="5"/>
      <c r="E48" s="5"/>
      <c r="F48" s="7"/>
      <c r="I48" s="4"/>
      <c r="J48" s="4"/>
    </row>
    <row r="49" spans="1:10" x14ac:dyDescent="0.3">
      <c r="A49" s="5"/>
      <c r="B49" s="8"/>
      <c r="C49" s="5"/>
      <c r="D49" s="5"/>
      <c r="E49" s="5"/>
      <c r="F49" s="7"/>
      <c r="I49" s="4"/>
      <c r="J49" s="4"/>
    </row>
    <row r="50" spans="1:10" ht="16.8" x14ac:dyDescent="0.3">
      <c r="A50" s="5"/>
      <c r="B50" s="5"/>
      <c r="C50" s="5"/>
      <c r="D50" s="5"/>
      <c r="E50" s="5"/>
      <c r="F50" s="7"/>
      <c r="I50" s="3"/>
      <c r="J50" s="3"/>
    </row>
    <row r="51" spans="1:10" x14ac:dyDescent="0.3">
      <c r="A51" s="5"/>
      <c r="B51" s="5"/>
      <c r="C51" s="5"/>
      <c r="D51" s="5"/>
      <c r="E51" s="5"/>
      <c r="F51" s="7"/>
      <c r="I51" s="4"/>
      <c r="J51" s="4"/>
    </row>
    <row r="52" spans="1:10" x14ac:dyDescent="0.3">
      <c r="A52" s="5"/>
      <c r="B52" s="5"/>
      <c r="C52" s="5"/>
      <c r="D52" s="5"/>
      <c r="E52" s="5"/>
      <c r="F52" s="5"/>
      <c r="I52" s="4"/>
      <c r="J52" s="4"/>
    </row>
    <row r="53" spans="1:10" x14ac:dyDescent="0.3">
      <c r="A53" s="5"/>
      <c r="B53" s="5"/>
      <c r="C53" s="5"/>
      <c r="D53" s="5"/>
      <c r="E53" s="5"/>
      <c r="F53" s="5"/>
      <c r="I53" s="4"/>
      <c r="J53" s="4"/>
    </row>
    <row r="54" spans="1:10" x14ac:dyDescent="0.3">
      <c r="A54" s="5"/>
      <c r="B54" s="5"/>
      <c r="C54" s="5"/>
      <c r="D54" s="5"/>
      <c r="E54" s="5"/>
      <c r="F54" s="5"/>
      <c r="I54" s="4"/>
      <c r="J54" s="4"/>
    </row>
    <row r="55" spans="1:10" ht="16.8" x14ac:dyDescent="0.3">
      <c r="A55" s="5"/>
      <c r="B55" s="5"/>
      <c r="C55" s="5"/>
      <c r="D55" s="5"/>
      <c r="E55" s="5"/>
      <c r="F55" s="5"/>
      <c r="I55" s="3"/>
      <c r="J55" s="3"/>
    </row>
    <row r="56" spans="1:10" ht="16.8" x14ac:dyDescent="0.3">
      <c r="A56" s="5"/>
      <c r="B56" s="5"/>
      <c r="C56" s="5"/>
      <c r="D56" s="5"/>
      <c r="E56" s="5"/>
      <c r="F56" s="5"/>
      <c r="I56" s="3"/>
      <c r="J56" s="3"/>
    </row>
    <row r="57" spans="1:10" ht="16.8" x14ac:dyDescent="0.3">
      <c r="A57" s="5"/>
      <c r="B57" s="5"/>
      <c r="C57" s="5"/>
      <c r="D57" s="5"/>
      <c r="E57" s="5"/>
      <c r="F57" s="5"/>
      <c r="I57" s="3"/>
      <c r="J57" s="3"/>
    </row>
    <row r="58" spans="1:10" x14ac:dyDescent="0.3">
      <c r="A58" s="5"/>
      <c r="B58" s="5"/>
      <c r="C58" s="5"/>
      <c r="D58" s="5"/>
      <c r="E58" s="5"/>
      <c r="F58" s="5"/>
      <c r="I58" s="6"/>
      <c r="J58" s="6"/>
    </row>
    <row r="59" spans="1:10" x14ac:dyDescent="0.3">
      <c r="A59" s="5"/>
      <c r="B59" s="5"/>
      <c r="C59" s="5"/>
      <c r="D59" s="5"/>
      <c r="E59" s="5"/>
      <c r="F59" s="5"/>
      <c r="I59" s="4"/>
      <c r="J59" s="4"/>
    </row>
    <row r="60" spans="1:10" x14ac:dyDescent="0.3">
      <c r="I60" s="4"/>
      <c r="J60" s="4"/>
    </row>
    <row r="61" spans="1:10" x14ac:dyDescent="0.3">
      <c r="I61" s="4"/>
      <c r="J61" s="4"/>
    </row>
    <row r="62" spans="1:10" x14ac:dyDescent="0.3">
      <c r="I62" s="4"/>
      <c r="J62" s="4"/>
    </row>
    <row r="63" spans="1:10" ht="16.8" x14ac:dyDescent="0.3">
      <c r="I63" s="3"/>
      <c r="J63" s="3"/>
    </row>
    <row r="64" spans="1:10" x14ac:dyDescent="0.3">
      <c r="I64" s="2"/>
      <c r="J64" s="2"/>
    </row>
  </sheetData>
  <pageMargins left="0.2" right="0.17" top="0.5" bottom="0.75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29"/>
  <sheetViews>
    <sheetView view="pageBreakPreview" zoomScaleNormal="130" zoomScaleSheetLayoutView="100" zoomScalePageLayoutView="130" workbookViewId="0">
      <pane xSplit="4" topLeftCell="H1" activePane="topRight" state="frozen"/>
      <selection pane="topRight" activeCell="T6" sqref="T6"/>
    </sheetView>
  </sheetViews>
  <sheetFormatPr defaultColWidth="9.109375" defaultRowHeight="13.8" x14ac:dyDescent="0.3"/>
  <cols>
    <col min="1" max="1" width="4.44140625" style="69" customWidth="1"/>
    <col min="2" max="2" width="4.33203125" style="69" customWidth="1"/>
    <col min="3" max="3" width="9.109375" style="69"/>
    <col min="4" max="4" width="17" style="69" customWidth="1"/>
    <col min="5" max="5" width="2" style="69" customWidth="1"/>
    <col min="6" max="9" width="12.88671875" style="69" customWidth="1"/>
    <col min="10" max="10" width="17.44140625" style="69" bestFit="1" customWidth="1"/>
    <col min="11" max="14" width="16.44140625" style="69" bestFit="1" customWidth="1"/>
    <col min="15" max="15" width="17.44140625" style="69" bestFit="1" customWidth="1"/>
    <col min="16" max="16" width="13" style="69" customWidth="1"/>
    <col min="17" max="17" width="13.6640625" style="69" customWidth="1"/>
    <col min="18" max="19" width="13.33203125" style="69" hidden="1" customWidth="1"/>
    <col min="20" max="20" width="18.5546875" style="69" customWidth="1"/>
    <col min="21" max="16384" width="9.109375" style="69"/>
  </cols>
  <sheetData>
    <row r="1" spans="1:21" ht="15.6" x14ac:dyDescent="0.3">
      <c r="A1" s="41" t="s">
        <v>35</v>
      </c>
      <c r="B1" s="105"/>
      <c r="C1" s="105"/>
      <c r="D1" s="105"/>
      <c r="E1" s="83"/>
    </row>
    <row r="2" spans="1:21" ht="15.6" x14ac:dyDescent="0.3">
      <c r="A2" s="41" t="s">
        <v>71</v>
      </c>
      <c r="B2" s="105"/>
      <c r="C2" s="105"/>
      <c r="D2" s="105"/>
      <c r="E2" s="83"/>
    </row>
    <row r="3" spans="1:21" ht="15.6" x14ac:dyDescent="0.3">
      <c r="A3" s="37" t="s">
        <v>33</v>
      </c>
      <c r="B3" s="41"/>
      <c r="C3" s="41"/>
      <c r="D3" s="41"/>
      <c r="E3" s="83"/>
    </row>
    <row r="4" spans="1:21" x14ac:dyDescent="0.3">
      <c r="A4" s="37" t="s">
        <v>70</v>
      </c>
      <c r="B4" s="36"/>
      <c r="C4" s="36"/>
      <c r="D4" s="36"/>
      <c r="E4" s="83"/>
    </row>
    <row r="5" spans="1:21" ht="24.75" customHeight="1" x14ac:dyDescent="0.3">
      <c r="A5" s="37"/>
      <c r="B5" s="36"/>
      <c r="C5" s="36"/>
      <c r="D5" s="36"/>
      <c r="E5" s="103"/>
      <c r="F5" s="143" t="s">
        <v>69</v>
      </c>
      <c r="G5" s="143"/>
      <c r="H5" s="143"/>
      <c r="I5" s="143"/>
      <c r="J5" s="104" t="s">
        <v>56</v>
      </c>
      <c r="K5" s="143" t="s">
        <v>69</v>
      </c>
      <c r="L5" s="143"/>
      <c r="M5" s="143"/>
      <c r="N5" s="143"/>
      <c r="O5" s="104" t="s">
        <v>56</v>
      </c>
      <c r="P5" s="144" t="s">
        <v>69</v>
      </c>
      <c r="Q5" s="144"/>
      <c r="R5" s="144"/>
      <c r="S5" s="144"/>
      <c r="T5" s="104" t="s">
        <v>111</v>
      </c>
      <c r="U5" s="103"/>
    </row>
    <row r="6" spans="1:21" x14ac:dyDescent="0.3">
      <c r="A6" s="37"/>
      <c r="B6" s="36"/>
      <c r="C6" s="36"/>
      <c r="D6" s="36"/>
      <c r="E6" s="38"/>
      <c r="F6" s="38" t="s">
        <v>27</v>
      </c>
      <c r="G6" s="38" t="s">
        <v>30</v>
      </c>
      <c r="H6" s="38" t="s">
        <v>29</v>
      </c>
      <c r="I6" s="38" t="s">
        <v>28</v>
      </c>
      <c r="J6" s="77" t="s">
        <v>28</v>
      </c>
      <c r="K6" s="38" t="s">
        <v>27</v>
      </c>
      <c r="L6" s="38" t="s">
        <v>30</v>
      </c>
      <c r="M6" s="38" t="s">
        <v>29</v>
      </c>
      <c r="N6" s="38" t="s">
        <v>28</v>
      </c>
      <c r="O6" s="77" t="s">
        <v>28</v>
      </c>
      <c r="P6" s="38" t="s">
        <v>27</v>
      </c>
      <c r="Q6" s="38" t="s">
        <v>30</v>
      </c>
      <c r="R6" s="38" t="s">
        <v>29</v>
      </c>
      <c r="S6" s="38" t="s">
        <v>28</v>
      </c>
      <c r="T6" s="77" t="s">
        <v>30</v>
      </c>
    </row>
    <row r="7" spans="1:21" x14ac:dyDescent="0.3">
      <c r="A7" s="37"/>
      <c r="B7" s="36"/>
      <c r="C7" s="36"/>
      <c r="D7" s="36"/>
      <c r="E7" s="34"/>
      <c r="F7" s="34">
        <v>2017</v>
      </c>
      <c r="G7" s="34">
        <v>2017</v>
      </c>
      <c r="H7" s="34">
        <v>2017</v>
      </c>
      <c r="I7" s="34">
        <v>2017</v>
      </c>
      <c r="J7" s="35">
        <v>2017</v>
      </c>
      <c r="K7" s="34">
        <v>2018</v>
      </c>
      <c r="L7" s="34">
        <v>2018</v>
      </c>
      <c r="M7" s="34">
        <v>2018</v>
      </c>
      <c r="N7" s="34">
        <v>2018</v>
      </c>
      <c r="O7" s="35">
        <v>2018</v>
      </c>
      <c r="P7" s="34">
        <v>2019</v>
      </c>
      <c r="Q7" s="34">
        <f>P7</f>
        <v>2019</v>
      </c>
      <c r="R7" s="34">
        <f>Q7</f>
        <v>2019</v>
      </c>
      <c r="S7" s="34">
        <f>R7</f>
        <v>2019</v>
      </c>
      <c r="T7" s="35">
        <f>S7</f>
        <v>2019</v>
      </c>
    </row>
    <row r="8" spans="1:21" x14ac:dyDescent="0.3">
      <c r="A8" s="37"/>
      <c r="B8" s="36"/>
      <c r="C8" s="36"/>
      <c r="D8" s="36"/>
      <c r="E8" s="102"/>
      <c r="F8" s="83"/>
      <c r="G8" s="83"/>
      <c r="H8" s="83"/>
      <c r="I8" s="83"/>
      <c r="J8" s="86"/>
      <c r="K8" s="83"/>
      <c r="L8" s="83"/>
      <c r="M8" s="83"/>
      <c r="N8" s="83"/>
      <c r="O8" s="86"/>
      <c r="P8" s="83"/>
      <c r="Q8" s="83"/>
      <c r="R8" s="83"/>
      <c r="S8" s="83"/>
      <c r="T8" s="86"/>
    </row>
    <row r="9" spans="1:21" x14ac:dyDescent="0.3">
      <c r="A9" s="36" t="s">
        <v>44</v>
      </c>
      <c r="B9" s="36"/>
      <c r="C9" s="36"/>
      <c r="D9" s="36"/>
      <c r="E9" s="93"/>
      <c r="F9" s="101">
        <v>2636635</v>
      </c>
      <c r="G9" s="101">
        <v>2785464</v>
      </c>
      <c r="H9" s="101">
        <v>2984859</v>
      </c>
      <c r="I9" s="101">
        <v>3285755</v>
      </c>
      <c r="J9" s="100">
        <f t="shared" ref="J9:J14" si="0">SUM(F9:I9)</f>
        <v>11692713</v>
      </c>
      <c r="K9" s="101">
        <v>3700856</v>
      </c>
      <c r="L9" s="101">
        <v>3907270</v>
      </c>
      <c r="M9" s="101">
        <v>3999374</v>
      </c>
      <c r="N9" s="101">
        <v>4186841</v>
      </c>
      <c r="O9" s="100">
        <f t="shared" ref="O9:O14" si="1">SUM(K9:N9)</f>
        <v>15794341</v>
      </c>
      <c r="P9" s="101">
        <v>4520992</v>
      </c>
      <c r="Q9" s="101">
        <v>4923116</v>
      </c>
      <c r="R9" s="101"/>
      <c r="S9" s="101"/>
      <c r="T9" s="100">
        <f t="shared" ref="T9:T14" si="2">SUM(P9:S9)</f>
        <v>9444108</v>
      </c>
    </row>
    <row r="10" spans="1:21" x14ac:dyDescent="0.3">
      <c r="B10" s="37" t="s">
        <v>43</v>
      </c>
      <c r="C10" s="36"/>
      <c r="D10" s="36"/>
      <c r="E10" s="83"/>
      <c r="F10" s="131">
        <v>1740731</v>
      </c>
      <c r="G10" s="130">
        <v>1991696</v>
      </c>
      <c r="H10" s="130">
        <v>2086239</v>
      </c>
      <c r="I10" s="131">
        <v>2214334</v>
      </c>
      <c r="J10" s="94">
        <f t="shared" si="0"/>
        <v>8033000</v>
      </c>
      <c r="K10" s="131">
        <v>2300579</v>
      </c>
      <c r="L10" s="130">
        <v>2402431</v>
      </c>
      <c r="M10" s="130">
        <v>2531128</v>
      </c>
      <c r="N10" s="130">
        <v>2733400</v>
      </c>
      <c r="O10" s="94">
        <f t="shared" si="1"/>
        <v>9967538</v>
      </c>
      <c r="P10" s="131">
        <v>2870614</v>
      </c>
      <c r="Q10" s="130">
        <v>3005657</v>
      </c>
      <c r="R10" s="130"/>
      <c r="S10" s="130"/>
      <c r="T10" s="94">
        <f t="shared" si="2"/>
        <v>5876271</v>
      </c>
    </row>
    <row r="11" spans="1:21" x14ac:dyDescent="0.3">
      <c r="B11" s="37" t="s">
        <v>42</v>
      </c>
      <c r="C11" s="36"/>
      <c r="D11" s="36"/>
      <c r="E11" s="96"/>
      <c r="F11" s="131">
        <v>306148</v>
      </c>
      <c r="G11" s="130">
        <v>311160</v>
      </c>
      <c r="H11" s="130">
        <v>352446</v>
      </c>
      <c r="I11" s="131">
        <v>466527</v>
      </c>
      <c r="J11" s="94">
        <f t="shared" si="0"/>
        <v>1436281</v>
      </c>
      <c r="K11" s="131">
        <v>536777</v>
      </c>
      <c r="L11" s="130">
        <v>592007</v>
      </c>
      <c r="M11" s="130">
        <v>510330</v>
      </c>
      <c r="N11" s="130">
        <v>730355</v>
      </c>
      <c r="O11" s="94">
        <f t="shared" si="1"/>
        <v>2369469</v>
      </c>
      <c r="P11" s="131">
        <v>616578</v>
      </c>
      <c r="Q11" s="130">
        <v>603150</v>
      </c>
      <c r="R11" s="130"/>
      <c r="S11" s="130"/>
      <c r="T11" s="94">
        <f t="shared" si="2"/>
        <v>1219728</v>
      </c>
    </row>
    <row r="12" spans="1:21" x14ac:dyDescent="0.3">
      <c r="B12" s="37" t="s">
        <v>68</v>
      </c>
      <c r="C12" s="36"/>
      <c r="D12" s="36"/>
      <c r="E12" s="96"/>
      <c r="F12" s="131">
        <v>233871</v>
      </c>
      <c r="G12" s="130">
        <v>242484</v>
      </c>
      <c r="H12" s="130">
        <v>230223</v>
      </c>
      <c r="I12" s="131">
        <v>247132</v>
      </c>
      <c r="J12" s="94">
        <f t="shared" si="0"/>
        <v>953710</v>
      </c>
      <c r="K12" s="131">
        <v>282310</v>
      </c>
      <c r="L12" s="130">
        <v>299095</v>
      </c>
      <c r="M12" s="130">
        <v>308620</v>
      </c>
      <c r="N12" s="130">
        <v>331789</v>
      </c>
      <c r="O12" s="94">
        <f t="shared" si="1"/>
        <v>1221814</v>
      </c>
      <c r="P12" s="131">
        <v>372764</v>
      </c>
      <c r="Q12" s="130">
        <v>383233</v>
      </c>
      <c r="R12" s="130"/>
      <c r="S12" s="130"/>
      <c r="T12" s="94">
        <f t="shared" si="2"/>
        <v>755997</v>
      </c>
    </row>
    <row r="13" spans="1:21" x14ac:dyDescent="0.3">
      <c r="B13" s="37" t="s">
        <v>67</v>
      </c>
      <c r="C13" s="36"/>
      <c r="D13" s="36"/>
      <c r="E13" s="96"/>
      <c r="F13" s="131">
        <v>98943</v>
      </c>
      <c r="G13" s="130">
        <v>112317</v>
      </c>
      <c r="H13" s="130">
        <v>107324</v>
      </c>
      <c r="I13" s="131">
        <v>112459</v>
      </c>
      <c r="J13" s="133">
        <f t="shared" si="0"/>
        <v>431043</v>
      </c>
      <c r="K13" s="132">
        <v>134612</v>
      </c>
      <c r="L13" s="130">
        <v>151524</v>
      </c>
      <c r="M13" s="130">
        <v>168628</v>
      </c>
      <c r="N13" s="130">
        <v>175530</v>
      </c>
      <c r="O13" s="94">
        <f t="shared" si="1"/>
        <v>630294</v>
      </c>
      <c r="P13" s="132">
        <v>201952</v>
      </c>
      <c r="Q13" s="130">
        <v>224657</v>
      </c>
      <c r="R13" s="130"/>
      <c r="S13" s="130"/>
      <c r="T13" s="94">
        <f t="shared" si="2"/>
        <v>426609</v>
      </c>
    </row>
    <row r="14" spans="1:21" x14ac:dyDescent="0.3">
      <c r="A14" s="37" t="s">
        <v>39</v>
      </c>
      <c r="B14" s="36"/>
      <c r="C14" s="36"/>
      <c r="D14" s="36"/>
      <c r="E14" s="96"/>
      <c r="F14" s="97">
        <f t="shared" ref="F14:I14" si="3">F9-SUM(F10:F13)</f>
        <v>256942</v>
      </c>
      <c r="G14" s="97">
        <f t="shared" si="3"/>
        <v>127807</v>
      </c>
      <c r="H14" s="97">
        <f t="shared" si="3"/>
        <v>208627</v>
      </c>
      <c r="I14" s="97">
        <f t="shared" si="3"/>
        <v>245303</v>
      </c>
      <c r="J14" s="99">
        <f t="shared" si="0"/>
        <v>838679</v>
      </c>
      <c r="K14" s="96">
        <f>K9-SUM(K10:K13)</f>
        <v>446578</v>
      </c>
      <c r="L14" s="97">
        <f>L9-SUM(L10:L13)</f>
        <v>462213</v>
      </c>
      <c r="M14" s="97">
        <f>M9-SUM(M10:M13)</f>
        <v>480668</v>
      </c>
      <c r="N14" s="97">
        <f>N9-SUM(N10:N13)</f>
        <v>215767</v>
      </c>
      <c r="O14" s="98">
        <f t="shared" si="1"/>
        <v>1605226</v>
      </c>
      <c r="P14" s="96">
        <f>P9-SUM(P10:P13)</f>
        <v>459084</v>
      </c>
      <c r="Q14" s="97">
        <f>Q9-SUM(Q10:Q13)</f>
        <v>706419</v>
      </c>
      <c r="R14" s="97">
        <f>R9-SUM(R10:R13)</f>
        <v>0</v>
      </c>
      <c r="S14" s="97">
        <f>S9-SUM(S10:S13)</f>
        <v>0</v>
      </c>
      <c r="T14" s="98">
        <f t="shared" si="2"/>
        <v>1165503</v>
      </c>
    </row>
    <row r="15" spans="1:21" x14ac:dyDescent="0.3">
      <c r="A15" s="37" t="s">
        <v>66</v>
      </c>
      <c r="B15" s="36"/>
      <c r="C15" s="36"/>
      <c r="D15" s="36"/>
      <c r="E15" s="83"/>
      <c r="F15" s="96"/>
      <c r="G15" s="96"/>
      <c r="H15" s="96"/>
      <c r="I15" s="96"/>
      <c r="J15" s="99"/>
      <c r="K15" s="96"/>
      <c r="L15" s="96"/>
      <c r="M15" s="96"/>
      <c r="N15" s="96"/>
      <c r="O15" s="99"/>
      <c r="P15" s="96"/>
      <c r="Q15" s="96"/>
      <c r="R15" s="96"/>
      <c r="S15" s="96"/>
      <c r="T15" s="99"/>
    </row>
    <row r="16" spans="1:21" x14ac:dyDescent="0.3">
      <c r="A16" s="37"/>
      <c r="B16" s="36" t="s">
        <v>65</v>
      </c>
      <c r="C16" s="36"/>
      <c r="D16" s="36"/>
      <c r="E16" s="83"/>
      <c r="F16" s="96">
        <v>-46742</v>
      </c>
      <c r="G16" s="96">
        <v>-55482</v>
      </c>
      <c r="H16" s="96">
        <v>-60688</v>
      </c>
      <c r="I16" s="96">
        <v>-75292</v>
      </c>
      <c r="J16" s="94">
        <f>SUM(F16:I16)</f>
        <v>-238204</v>
      </c>
      <c r="K16" s="96">
        <v>-81219</v>
      </c>
      <c r="L16" s="96">
        <v>-101605</v>
      </c>
      <c r="M16" s="96">
        <v>-108862</v>
      </c>
      <c r="N16" s="96">
        <v>-128807</v>
      </c>
      <c r="O16" s="94">
        <f>SUM(K16:N16)</f>
        <v>-420493</v>
      </c>
      <c r="P16" s="96">
        <v>-135529</v>
      </c>
      <c r="Q16" s="96">
        <v>-152033</v>
      </c>
      <c r="R16" s="96"/>
      <c r="S16" s="96"/>
      <c r="T16" s="94">
        <f>SUM(P16:S16)</f>
        <v>-287562</v>
      </c>
    </row>
    <row r="17" spans="1:20" s="83" customFormat="1" x14ac:dyDescent="0.3">
      <c r="A17" s="37"/>
      <c r="B17" s="36" t="s">
        <v>64</v>
      </c>
      <c r="C17" s="36"/>
      <c r="D17" s="36"/>
      <c r="E17" s="96"/>
      <c r="F17" s="96">
        <v>13592</v>
      </c>
      <c r="G17" s="96">
        <v>-58363</v>
      </c>
      <c r="H17" s="96">
        <v>-31702</v>
      </c>
      <c r="I17" s="96">
        <v>-38681</v>
      </c>
      <c r="J17" s="94">
        <f>SUM(F17:I17)</f>
        <v>-115154</v>
      </c>
      <c r="K17" s="96">
        <v>-65743</v>
      </c>
      <c r="L17" s="96">
        <v>68028</v>
      </c>
      <c r="M17" s="96">
        <v>7004</v>
      </c>
      <c r="N17" s="96">
        <v>32436</v>
      </c>
      <c r="O17" s="94">
        <f>SUM(K17:N17)</f>
        <v>41725</v>
      </c>
      <c r="P17" s="96">
        <v>76104</v>
      </c>
      <c r="Q17" s="96">
        <v>-53470</v>
      </c>
      <c r="R17" s="96"/>
      <c r="S17" s="96"/>
      <c r="T17" s="94">
        <f>SUM(P17:S17)</f>
        <v>22634</v>
      </c>
    </row>
    <row r="18" spans="1:20" x14ac:dyDescent="0.3">
      <c r="A18" s="37" t="s">
        <v>63</v>
      </c>
      <c r="B18" s="37"/>
      <c r="C18" s="37"/>
      <c r="D18" s="37"/>
      <c r="E18" s="96"/>
      <c r="F18" s="97">
        <f t="shared" ref="F18:I18" si="4">SUM(F14:F17)</f>
        <v>223792</v>
      </c>
      <c r="G18" s="97">
        <f t="shared" si="4"/>
        <v>13962</v>
      </c>
      <c r="H18" s="97">
        <f t="shared" si="4"/>
        <v>116237</v>
      </c>
      <c r="I18" s="97">
        <f t="shared" si="4"/>
        <v>131330</v>
      </c>
      <c r="J18" s="98">
        <f>SUM(F18:I18)</f>
        <v>485321</v>
      </c>
      <c r="K18" s="97">
        <f>SUM(K14:K17)</f>
        <v>299616</v>
      </c>
      <c r="L18" s="97">
        <f>SUM(L14:L17)</f>
        <v>428636</v>
      </c>
      <c r="M18" s="97">
        <f>SUM(M14:M17)</f>
        <v>378810</v>
      </c>
      <c r="N18" s="97">
        <f>SUM(N14:N17)</f>
        <v>119396</v>
      </c>
      <c r="O18" s="98">
        <f>SUM(K18:N18)</f>
        <v>1226458</v>
      </c>
      <c r="P18" s="97">
        <f>SUM(P14:P17)</f>
        <v>399659</v>
      </c>
      <c r="Q18" s="97">
        <f>SUM(Q14:Q17)</f>
        <v>500916</v>
      </c>
      <c r="R18" s="97">
        <f>SUM(R14:R17)</f>
        <v>0</v>
      </c>
      <c r="S18" s="97">
        <f>SUM(S14:S17)</f>
        <v>0</v>
      </c>
      <c r="T18" s="98">
        <f>SUM(P18:S18)</f>
        <v>900575</v>
      </c>
    </row>
    <row r="19" spans="1:20" x14ac:dyDescent="0.3">
      <c r="A19" s="37" t="s">
        <v>37</v>
      </c>
      <c r="B19" s="36"/>
      <c r="C19" s="36"/>
      <c r="D19" s="36"/>
      <c r="E19" s="96"/>
      <c r="F19" s="95">
        <v>45570</v>
      </c>
      <c r="G19" s="95">
        <v>-51638</v>
      </c>
      <c r="H19" s="95">
        <v>-13353</v>
      </c>
      <c r="I19" s="95">
        <v>-54187</v>
      </c>
      <c r="J19" s="94">
        <f>SUM(F19:I19)</f>
        <v>-73608</v>
      </c>
      <c r="K19" s="95">
        <v>9492</v>
      </c>
      <c r="L19" s="95">
        <v>44287</v>
      </c>
      <c r="M19" s="96">
        <v>-24025</v>
      </c>
      <c r="N19" s="96">
        <v>-14538</v>
      </c>
      <c r="O19" s="94">
        <f>SUM(K19:N19)</f>
        <v>15216</v>
      </c>
      <c r="P19" s="95">
        <v>55607</v>
      </c>
      <c r="Q19" s="95">
        <v>230266</v>
      </c>
      <c r="R19" s="96"/>
      <c r="S19" s="96"/>
      <c r="T19" s="94">
        <f>SUM(P19:S19)</f>
        <v>285873</v>
      </c>
    </row>
    <row r="20" spans="1:20" ht="14.4" thickBot="1" x14ac:dyDescent="0.35">
      <c r="A20" s="37" t="s">
        <v>62</v>
      </c>
      <c r="B20" s="37"/>
      <c r="C20" s="37"/>
      <c r="D20" s="37"/>
      <c r="E20" s="93"/>
      <c r="F20" s="92">
        <f t="shared" ref="F20:I20" si="5">F18-F19</f>
        <v>178222</v>
      </c>
      <c r="G20" s="92">
        <f t="shared" si="5"/>
        <v>65600</v>
      </c>
      <c r="H20" s="92">
        <f t="shared" si="5"/>
        <v>129590</v>
      </c>
      <c r="I20" s="141">
        <f t="shared" si="5"/>
        <v>185517</v>
      </c>
      <c r="J20" s="142">
        <f>SUM(F20:I20)</f>
        <v>558929</v>
      </c>
      <c r="K20" s="141">
        <f>K18-K19</f>
        <v>290124</v>
      </c>
      <c r="L20" s="141">
        <f>L18-L19</f>
        <v>384349</v>
      </c>
      <c r="M20" s="141">
        <f>M18-M19</f>
        <v>402835</v>
      </c>
      <c r="N20" s="141">
        <f>N18-N19</f>
        <v>133934</v>
      </c>
      <c r="O20" s="142">
        <f>SUM(K20:N20)</f>
        <v>1211242</v>
      </c>
      <c r="P20" s="141">
        <f>P18-P19</f>
        <v>344052</v>
      </c>
      <c r="Q20" s="92">
        <f>Q18-Q19</f>
        <v>270650</v>
      </c>
      <c r="R20" s="92">
        <f>R18-R19</f>
        <v>0</v>
      </c>
      <c r="S20" s="92">
        <f>S18-S19</f>
        <v>0</v>
      </c>
      <c r="T20" s="91">
        <f>SUM(P20:S20)</f>
        <v>614702</v>
      </c>
    </row>
    <row r="21" spans="1:20" x14ac:dyDescent="0.3">
      <c r="A21" s="37" t="s">
        <v>61</v>
      </c>
      <c r="B21" s="37"/>
      <c r="C21" s="37"/>
      <c r="D21" s="37"/>
      <c r="E21" s="83"/>
      <c r="F21" s="90"/>
      <c r="G21" s="90"/>
      <c r="H21" s="90"/>
      <c r="I21" s="90"/>
      <c r="J21" s="89"/>
      <c r="K21" s="90"/>
      <c r="L21" s="90"/>
      <c r="M21" s="90"/>
      <c r="N21" s="90"/>
      <c r="O21" s="89"/>
      <c r="P21" s="90"/>
      <c r="Q21" s="90"/>
      <c r="R21" s="90"/>
      <c r="S21" s="90"/>
      <c r="T21" s="89"/>
    </row>
    <row r="22" spans="1:20" x14ac:dyDescent="0.3">
      <c r="A22" s="37"/>
      <c r="B22" s="37" t="s">
        <v>59</v>
      </c>
      <c r="C22" s="37"/>
      <c r="D22" s="37"/>
      <c r="E22" s="88"/>
      <c r="F22" s="88">
        <v>0.41</v>
      </c>
      <c r="G22" s="88">
        <v>0.15</v>
      </c>
      <c r="H22" s="88">
        <v>0.3</v>
      </c>
      <c r="I22" s="88">
        <v>0.43</v>
      </c>
      <c r="J22" s="87">
        <f>J20/J25</f>
        <v>1.2941616402514557</v>
      </c>
      <c r="K22" s="88">
        <v>0.67</v>
      </c>
      <c r="L22" s="88">
        <v>0.88</v>
      </c>
      <c r="M22" s="88">
        <v>0.92</v>
      </c>
      <c r="N22" s="88">
        <v>0.31</v>
      </c>
      <c r="O22" s="87">
        <f>O20/O25</f>
        <v>2.7820724250873963</v>
      </c>
      <c r="P22" s="88">
        <v>0.79</v>
      </c>
      <c r="Q22" s="88">
        <v>0.62</v>
      </c>
      <c r="R22" s="88"/>
      <c r="S22" s="88"/>
      <c r="T22" s="87">
        <f>T20/T25</f>
        <v>1.4057689624969412</v>
      </c>
    </row>
    <row r="23" spans="1:20" x14ac:dyDescent="0.3">
      <c r="A23" s="37"/>
      <c r="B23" s="37" t="s">
        <v>58</v>
      </c>
      <c r="C23" s="37"/>
      <c r="D23" s="37"/>
      <c r="E23" s="88"/>
      <c r="F23" s="88">
        <v>0.4</v>
      </c>
      <c r="G23" s="88">
        <v>0.15</v>
      </c>
      <c r="H23" s="88">
        <v>0.28999999999999998</v>
      </c>
      <c r="I23" s="88">
        <v>0.41</v>
      </c>
      <c r="J23" s="87">
        <f>J20/J26</f>
        <v>1.2509209648757649</v>
      </c>
      <c r="K23" s="88">
        <v>0.64</v>
      </c>
      <c r="L23" s="88">
        <v>0.85</v>
      </c>
      <c r="M23" s="88">
        <v>0.89</v>
      </c>
      <c r="N23" s="88">
        <v>0.3</v>
      </c>
      <c r="O23" s="87">
        <f>O20/O26</f>
        <v>2.6842284883566321</v>
      </c>
      <c r="P23" s="88">
        <v>0.76</v>
      </c>
      <c r="Q23" s="88">
        <v>0.6</v>
      </c>
      <c r="R23" s="88"/>
      <c r="S23" s="88"/>
      <c r="T23" s="87">
        <f>T20/T26</f>
        <v>1.3597706514357513</v>
      </c>
    </row>
    <row r="24" spans="1:20" x14ac:dyDescent="0.3">
      <c r="A24" s="37" t="s">
        <v>60</v>
      </c>
      <c r="B24" s="37"/>
      <c r="C24" s="37"/>
      <c r="D24" s="37"/>
      <c r="E24" s="83"/>
      <c r="F24" s="84"/>
      <c r="G24" s="84"/>
      <c r="H24" s="84"/>
      <c r="I24" s="84"/>
      <c r="J24" s="86"/>
      <c r="K24" s="84"/>
      <c r="L24" s="84"/>
      <c r="M24" s="84"/>
      <c r="N24" s="84"/>
      <c r="O24" s="86"/>
      <c r="P24" s="84"/>
      <c r="Q24" s="84"/>
      <c r="R24" s="84"/>
      <c r="S24" s="84"/>
      <c r="T24" s="86"/>
    </row>
    <row r="25" spans="1:20" x14ac:dyDescent="0.3">
      <c r="A25" s="37"/>
      <c r="B25" s="37" t="s">
        <v>59</v>
      </c>
      <c r="C25" s="37"/>
      <c r="D25" s="37"/>
      <c r="E25" s="84"/>
      <c r="F25" s="84">
        <v>430600</v>
      </c>
      <c r="G25" s="84">
        <v>431396</v>
      </c>
      <c r="H25" s="84">
        <v>432404</v>
      </c>
      <c r="I25" s="84">
        <v>433108</v>
      </c>
      <c r="J25" s="67">
        <v>431885</v>
      </c>
      <c r="K25" s="84">
        <v>434174</v>
      </c>
      <c r="L25" s="84">
        <v>435097</v>
      </c>
      <c r="M25" s="84">
        <v>435809</v>
      </c>
      <c r="N25" s="84">
        <v>436385</v>
      </c>
      <c r="O25" s="67">
        <v>435374</v>
      </c>
      <c r="P25" s="84">
        <v>436947</v>
      </c>
      <c r="Q25" s="84">
        <v>437587</v>
      </c>
      <c r="R25" s="84"/>
      <c r="S25" s="84"/>
      <c r="T25" s="67">
        <v>437271</v>
      </c>
    </row>
    <row r="26" spans="1:20" x14ac:dyDescent="0.3">
      <c r="A26" s="37"/>
      <c r="B26" s="37" t="s">
        <v>58</v>
      </c>
      <c r="C26" s="37"/>
      <c r="D26" s="37"/>
      <c r="E26" s="84"/>
      <c r="F26" s="84">
        <v>445458</v>
      </c>
      <c r="G26" s="84">
        <v>446262</v>
      </c>
      <c r="H26" s="84">
        <v>447362</v>
      </c>
      <c r="I26" s="84">
        <v>448142</v>
      </c>
      <c r="J26" s="67">
        <v>446814</v>
      </c>
      <c r="K26" s="84">
        <v>450359</v>
      </c>
      <c r="L26" s="84">
        <v>451552</v>
      </c>
      <c r="M26" s="84">
        <v>451919</v>
      </c>
      <c r="N26" s="84">
        <v>451116</v>
      </c>
      <c r="O26" s="67">
        <v>451244</v>
      </c>
      <c r="P26" s="84">
        <v>451922</v>
      </c>
      <c r="Q26" s="84">
        <v>452195</v>
      </c>
      <c r="R26" s="84"/>
      <c r="S26" s="84"/>
      <c r="T26" s="67">
        <v>452063</v>
      </c>
    </row>
    <row r="27" spans="1:20" x14ac:dyDescent="0.3">
      <c r="A27" s="37"/>
      <c r="B27" s="37"/>
      <c r="C27" s="37"/>
      <c r="D27" s="37"/>
      <c r="E27" s="84"/>
    </row>
    <row r="28" spans="1:20" x14ac:dyDescent="0.3">
      <c r="A28" s="44"/>
      <c r="B28" s="85"/>
      <c r="C28" s="37"/>
      <c r="D28" s="37"/>
      <c r="E28" s="84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</row>
    <row r="29" spans="1:20" x14ac:dyDescent="0.3">
      <c r="A29" s="83"/>
      <c r="B29" s="83"/>
      <c r="C29" s="83"/>
      <c r="D29" s="83"/>
      <c r="E29" s="83"/>
    </row>
  </sheetData>
  <mergeCells count="4">
    <mergeCell ref="F5:I5"/>
    <mergeCell ref="K5:N5"/>
    <mergeCell ref="P5:S5"/>
    <mergeCell ref="F28:T28"/>
  </mergeCells>
  <pageMargins left="0.35" right="0.24" top="0.27" bottom="0.75" header="0.17" footer="0.3"/>
  <pageSetup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63"/>
  <sheetViews>
    <sheetView view="pageBreakPreview" zoomScaleNormal="150" zoomScaleSheetLayoutView="100" zoomScalePageLayoutView="150" workbookViewId="0">
      <pane xSplit="6" topLeftCell="G1" activePane="topRight" state="frozen"/>
      <selection activeCell="A2" sqref="A2"/>
      <selection pane="topRight" activeCell="G1" sqref="G1"/>
    </sheetView>
  </sheetViews>
  <sheetFormatPr defaultColWidth="8.88671875" defaultRowHeight="13.8" x14ac:dyDescent="0.3"/>
  <cols>
    <col min="1" max="5" width="1.44140625" style="42" customWidth="1"/>
    <col min="6" max="6" width="28" style="42" customWidth="1"/>
    <col min="7" max="10" width="13.6640625" style="42" customWidth="1"/>
    <col min="11" max="11" width="15.109375" style="42" customWidth="1"/>
    <col min="12" max="15" width="13.6640625" style="42" customWidth="1"/>
    <col min="16" max="16" width="15.109375" style="42" customWidth="1"/>
    <col min="17" max="18" width="13.6640625" style="42" customWidth="1"/>
    <col min="19" max="20" width="12.6640625" style="42" hidden="1" customWidth="1"/>
    <col min="21" max="21" width="15.6640625" style="42" customWidth="1"/>
    <col min="22" max="248" width="8.88671875" style="42"/>
    <col min="249" max="253" width="1.44140625" style="42" customWidth="1"/>
    <col min="254" max="254" width="37" style="42" customWidth="1"/>
    <col min="255" max="255" width="12.33203125" style="42" bestFit="1" customWidth="1"/>
    <col min="256" max="256" width="11" style="42" bestFit="1" customWidth="1"/>
    <col min="257" max="257" width="12.6640625" style="42" bestFit="1" customWidth="1"/>
    <col min="258" max="258" width="12" style="42" bestFit="1" customWidth="1"/>
    <col min="259" max="259" width="13.109375" style="42" bestFit="1" customWidth="1"/>
    <col min="260" max="263" width="13.44140625" style="42" customWidth="1"/>
    <col min="264" max="264" width="13.109375" style="42" bestFit="1" customWidth="1"/>
    <col min="265" max="268" width="14.6640625" style="42" customWidth="1"/>
    <col min="269" max="269" width="13.109375" style="42" bestFit="1" customWidth="1"/>
    <col min="270" max="504" width="8.88671875" style="42"/>
    <col min="505" max="509" width="1.44140625" style="42" customWidth="1"/>
    <col min="510" max="510" width="37" style="42" customWidth="1"/>
    <col min="511" max="511" width="12.33203125" style="42" bestFit="1" customWidth="1"/>
    <col min="512" max="512" width="11" style="42" bestFit="1" customWidth="1"/>
    <col min="513" max="513" width="12.6640625" style="42" bestFit="1" customWidth="1"/>
    <col min="514" max="514" width="12" style="42" bestFit="1" customWidth="1"/>
    <col min="515" max="515" width="13.109375" style="42" bestFit="1" customWidth="1"/>
    <col min="516" max="519" width="13.44140625" style="42" customWidth="1"/>
    <col min="520" max="520" width="13.109375" style="42" bestFit="1" customWidth="1"/>
    <col min="521" max="524" width="14.6640625" style="42" customWidth="1"/>
    <col min="525" max="525" width="13.109375" style="42" bestFit="1" customWidth="1"/>
    <col min="526" max="760" width="8.88671875" style="42"/>
    <col min="761" max="765" width="1.44140625" style="42" customWidth="1"/>
    <col min="766" max="766" width="37" style="42" customWidth="1"/>
    <col min="767" max="767" width="12.33203125" style="42" bestFit="1" customWidth="1"/>
    <col min="768" max="768" width="11" style="42" bestFit="1" customWidth="1"/>
    <col min="769" max="769" width="12.6640625" style="42" bestFit="1" customWidth="1"/>
    <col min="770" max="770" width="12" style="42" bestFit="1" customWidth="1"/>
    <col min="771" max="771" width="13.109375" style="42" bestFit="1" customWidth="1"/>
    <col min="772" max="775" width="13.44140625" style="42" customWidth="1"/>
    <col min="776" max="776" width="13.109375" style="42" bestFit="1" customWidth="1"/>
    <col min="777" max="780" width="14.6640625" style="42" customWidth="1"/>
    <col min="781" max="781" width="13.109375" style="42" bestFit="1" customWidth="1"/>
    <col min="782" max="1016" width="8.88671875" style="42"/>
    <col min="1017" max="1021" width="1.44140625" style="42" customWidth="1"/>
    <col min="1022" max="1022" width="37" style="42" customWidth="1"/>
    <col min="1023" max="1023" width="12.33203125" style="42" bestFit="1" customWidth="1"/>
    <col min="1024" max="1024" width="11" style="42" bestFit="1" customWidth="1"/>
    <col min="1025" max="1025" width="12.6640625" style="42" bestFit="1" customWidth="1"/>
    <col min="1026" max="1026" width="12" style="42" bestFit="1" customWidth="1"/>
    <col min="1027" max="1027" width="13.109375" style="42" bestFit="1" customWidth="1"/>
    <col min="1028" max="1031" width="13.44140625" style="42" customWidth="1"/>
    <col min="1032" max="1032" width="13.109375" style="42" bestFit="1" customWidth="1"/>
    <col min="1033" max="1036" width="14.6640625" style="42" customWidth="1"/>
    <col min="1037" max="1037" width="13.109375" style="42" bestFit="1" customWidth="1"/>
    <col min="1038" max="1272" width="8.88671875" style="42"/>
    <col min="1273" max="1277" width="1.44140625" style="42" customWidth="1"/>
    <col min="1278" max="1278" width="37" style="42" customWidth="1"/>
    <col min="1279" max="1279" width="12.33203125" style="42" bestFit="1" customWidth="1"/>
    <col min="1280" max="1280" width="11" style="42" bestFit="1" customWidth="1"/>
    <col min="1281" max="1281" width="12.6640625" style="42" bestFit="1" customWidth="1"/>
    <col min="1282" max="1282" width="12" style="42" bestFit="1" customWidth="1"/>
    <col min="1283" max="1283" width="13.109375" style="42" bestFit="1" customWidth="1"/>
    <col min="1284" max="1287" width="13.44140625" style="42" customWidth="1"/>
    <col min="1288" max="1288" width="13.109375" style="42" bestFit="1" customWidth="1"/>
    <col min="1289" max="1292" width="14.6640625" style="42" customWidth="1"/>
    <col min="1293" max="1293" width="13.109375" style="42" bestFit="1" customWidth="1"/>
    <col min="1294" max="1528" width="8.88671875" style="42"/>
    <col min="1529" max="1533" width="1.44140625" style="42" customWidth="1"/>
    <col min="1534" max="1534" width="37" style="42" customWidth="1"/>
    <col min="1535" max="1535" width="12.33203125" style="42" bestFit="1" customWidth="1"/>
    <col min="1536" max="1536" width="11" style="42" bestFit="1" customWidth="1"/>
    <col min="1537" max="1537" width="12.6640625" style="42" bestFit="1" customWidth="1"/>
    <col min="1538" max="1538" width="12" style="42" bestFit="1" customWidth="1"/>
    <col min="1539" max="1539" width="13.109375" style="42" bestFit="1" customWidth="1"/>
    <col min="1540" max="1543" width="13.44140625" style="42" customWidth="1"/>
    <col min="1544" max="1544" width="13.109375" style="42" bestFit="1" customWidth="1"/>
    <col min="1545" max="1548" width="14.6640625" style="42" customWidth="1"/>
    <col min="1549" max="1549" width="13.109375" style="42" bestFit="1" customWidth="1"/>
    <col min="1550" max="1784" width="8.88671875" style="42"/>
    <col min="1785" max="1789" width="1.44140625" style="42" customWidth="1"/>
    <col min="1790" max="1790" width="37" style="42" customWidth="1"/>
    <col min="1791" max="1791" width="12.33203125" style="42" bestFit="1" customWidth="1"/>
    <col min="1792" max="1792" width="11" style="42" bestFit="1" customWidth="1"/>
    <col min="1793" max="1793" width="12.6640625" style="42" bestFit="1" customWidth="1"/>
    <col min="1794" max="1794" width="12" style="42" bestFit="1" customWidth="1"/>
    <col min="1795" max="1795" width="13.109375" style="42" bestFit="1" customWidth="1"/>
    <col min="1796" max="1799" width="13.44140625" style="42" customWidth="1"/>
    <col min="1800" max="1800" width="13.109375" style="42" bestFit="1" customWidth="1"/>
    <col min="1801" max="1804" width="14.6640625" style="42" customWidth="1"/>
    <col min="1805" max="1805" width="13.109375" style="42" bestFit="1" customWidth="1"/>
    <col min="1806" max="2040" width="8.88671875" style="42"/>
    <col min="2041" max="2045" width="1.44140625" style="42" customWidth="1"/>
    <col min="2046" max="2046" width="37" style="42" customWidth="1"/>
    <col min="2047" max="2047" width="12.33203125" style="42" bestFit="1" customWidth="1"/>
    <col min="2048" max="2048" width="11" style="42" bestFit="1" customWidth="1"/>
    <col min="2049" max="2049" width="12.6640625" style="42" bestFit="1" customWidth="1"/>
    <col min="2050" max="2050" width="12" style="42" bestFit="1" customWidth="1"/>
    <col min="2051" max="2051" width="13.109375" style="42" bestFit="1" customWidth="1"/>
    <col min="2052" max="2055" width="13.44140625" style="42" customWidth="1"/>
    <col min="2056" max="2056" width="13.109375" style="42" bestFit="1" customWidth="1"/>
    <col min="2057" max="2060" width="14.6640625" style="42" customWidth="1"/>
    <col min="2061" max="2061" width="13.109375" style="42" bestFit="1" customWidth="1"/>
    <col min="2062" max="2296" width="8.88671875" style="42"/>
    <col min="2297" max="2301" width="1.44140625" style="42" customWidth="1"/>
    <col min="2302" max="2302" width="37" style="42" customWidth="1"/>
    <col min="2303" max="2303" width="12.33203125" style="42" bestFit="1" customWidth="1"/>
    <col min="2304" max="2304" width="11" style="42" bestFit="1" customWidth="1"/>
    <col min="2305" max="2305" width="12.6640625" style="42" bestFit="1" customWidth="1"/>
    <col min="2306" max="2306" width="12" style="42" bestFit="1" customWidth="1"/>
    <col min="2307" max="2307" width="13.109375" style="42" bestFit="1" customWidth="1"/>
    <col min="2308" max="2311" width="13.44140625" style="42" customWidth="1"/>
    <col min="2312" max="2312" width="13.109375" style="42" bestFit="1" customWidth="1"/>
    <col min="2313" max="2316" width="14.6640625" style="42" customWidth="1"/>
    <col min="2317" max="2317" width="13.109375" style="42" bestFit="1" customWidth="1"/>
    <col min="2318" max="2552" width="8.88671875" style="42"/>
    <col min="2553" max="2557" width="1.44140625" style="42" customWidth="1"/>
    <col min="2558" max="2558" width="37" style="42" customWidth="1"/>
    <col min="2559" max="2559" width="12.33203125" style="42" bestFit="1" customWidth="1"/>
    <col min="2560" max="2560" width="11" style="42" bestFit="1" customWidth="1"/>
    <col min="2561" max="2561" width="12.6640625" style="42" bestFit="1" customWidth="1"/>
    <col min="2562" max="2562" width="12" style="42" bestFit="1" customWidth="1"/>
    <col min="2563" max="2563" width="13.109375" style="42" bestFit="1" customWidth="1"/>
    <col min="2564" max="2567" width="13.44140625" style="42" customWidth="1"/>
    <col min="2568" max="2568" width="13.109375" style="42" bestFit="1" customWidth="1"/>
    <col min="2569" max="2572" width="14.6640625" style="42" customWidth="1"/>
    <col min="2573" max="2573" width="13.109375" style="42" bestFit="1" customWidth="1"/>
    <col min="2574" max="2808" width="8.88671875" style="42"/>
    <col min="2809" max="2813" width="1.44140625" style="42" customWidth="1"/>
    <col min="2814" max="2814" width="37" style="42" customWidth="1"/>
    <col min="2815" max="2815" width="12.33203125" style="42" bestFit="1" customWidth="1"/>
    <col min="2816" max="2816" width="11" style="42" bestFit="1" customWidth="1"/>
    <col min="2817" max="2817" width="12.6640625" style="42" bestFit="1" customWidth="1"/>
    <col min="2818" max="2818" width="12" style="42" bestFit="1" customWidth="1"/>
    <col min="2819" max="2819" width="13.109375" style="42" bestFit="1" customWidth="1"/>
    <col min="2820" max="2823" width="13.44140625" style="42" customWidth="1"/>
    <col min="2824" max="2824" width="13.109375" style="42" bestFit="1" customWidth="1"/>
    <col min="2825" max="2828" width="14.6640625" style="42" customWidth="1"/>
    <col min="2829" max="2829" width="13.109375" style="42" bestFit="1" customWidth="1"/>
    <col min="2830" max="3064" width="8.88671875" style="42"/>
    <col min="3065" max="3069" width="1.44140625" style="42" customWidth="1"/>
    <col min="3070" max="3070" width="37" style="42" customWidth="1"/>
    <col min="3071" max="3071" width="12.33203125" style="42" bestFit="1" customWidth="1"/>
    <col min="3072" max="3072" width="11" style="42" bestFit="1" customWidth="1"/>
    <col min="3073" max="3073" width="12.6640625" style="42" bestFit="1" customWidth="1"/>
    <col min="3074" max="3074" width="12" style="42" bestFit="1" customWidth="1"/>
    <col min="3075" max="3075" width="13.109375" style="42" bestFit="1" customWidth="1"/>
    <col min="3076" max="3079" width="13.44140625" style="42" customWidth="1"/>
    <col min="3080" max="3080" width="13.109375" style="42" bestFit="1" customWidth="1"/>
    <col min="3081" max="3084" width="14.6640625" style="42" customWidth="1"/>
    <col min="3085" max="3085" width="13.109375" style="42" bestFit="1" customWidth="1"/>
    <col min="3086" max="3320" width="8.88671875" style="42"/>
    <col min="3321" max="3325" width="1.44140625" style="42" customWidth="1"/>
    <col min="3326" max="3326" width="37" style="42" customWidth="1"/>
    <col min="3327" max="3327" width="12.33203125" style="42" bestFit="1" customWidth="1"/>
    <col min="3328" max="3328" width="11" style="42" bestFit="1" customWidth="1"/>
    <col min="3329" max="3329" width="12.6640625" style="42" bestFit="1" customWidth="1"/>
    <col min="3330" max="3330" width="12" style="42" bestFit="1" customWidth="1"/>
    <col min="3331" max="3331" width="13.109375" style="42" bestFit="1" customWidth="1"/>
    <col min="3332" max="3335" width="13.44140625" style="42" customWidth="1"/>
    <col min="3336" max="3336" width="13.109375" style="42" bestFit="1" customWidth="1"/>
    <col min="3337" max="3340" width="14.6640625" style="42" customWidth="1"/>
    <col min="3341" max="3341" width="13.109375" style="42" bestFit="1" customWidth="1"/>
    <col min="3342" max="3576" width="8.88671875" style="42"/>
    <col min="3577" max="3581" width="1.44140625" style="42" customWidth="1"/>
    <col min="3582" max="3582" width="37" style="42" customWidth="1"/>
    <col min="3583" max="3583" width="12.33203125" style="42" bestFit="1" customWidth="1"/>
    <col min="3584" max="3584" width="11" style="42" bestFit="1" customWidth="1"/>
    <col min="3585" max="3585" width="12.6640625" style="42" bestFit="1" customWidth="1"/>
    <col min="3586" max="3586" width="12" style="42" bestFit="1" customWidth="1"/>
    <col min="3587" max="3587" width="13.109375" style="42" bestFit="1" customWidth="1"/>
    <col min="3588" max="3591" width="13.44140625" style="42" customWidth="1"/>
    <col min="3592" max="3592" width="13.109375" style="42" bestFit="1" customWidth="1"/>
    <col min="3593" max="3596" width="14.6640625" style="42" customWidth="1"/>
    <col min="3597" max="3597" width="13.109375" style="42" bestFit="1" customWidth="1"/>
    <col min="3598" max="3832" width="8.88671875" style="42"/>
    <col min="3833" max="3837" width="1.44140625" style="42" customWidth="1"/>
    <col min="3838" max="3838" width="37" style="42" customWidth="1"/>
    <col min="3839" max="3839" width="12.33203125" style="42" bestFit="1" customWidth="1"/>
    <col min="3840" max="3840" width="11" style="42" bestFit="1" customWidth="1"/>
    <col min="3841" max="3841" width="12.6640625" style="42" bestFit="1" customWidth="1"/>
    <col min="3842" max="3842" width="12" style="42" bestFit="1" customWidth="1"/>
    <col min="3843" max="3843" width="13.109375" style="42" bestFit="1" customWidth="1"/>
    <col min="3844" max="3847" width="13.44140625" style="42" customWidth="1"/>
    <col min="3848" max="3848" width="13.109375" style="42" bestFit="1" customWidth="1"/>
    <col min="3849" max="3852" width="14.6640625" style="42" customWidth="1"/>
    <col min="3853" max="3853" width="13.109375" style="42" bestFit="1" customWidth="1"/>
    <col min="3854" max="4088" width="8.88671875" style="42"/>
    <col min="4089" max="4093" width="1.44140625" style="42" customWidth="1"/>
    <col min="4094" max="4094" width="37" style="42" customWidth="1"/>
    <col min="4095" max="4095" width="12.33203125" style="42" bestFit="1" customWidth="1"/>
    <col min="4096" max="4096" width="11" style="42" bestFit="1" customWidth="1"/>
    <col min="4097" max="4097" width="12.6640625" style="42" bestFit="1" customWidth="1"/>
    <col min="4098" max="4098" width="12" style="42" bestFit="1" customWidth="1"/>
    <col min="4099" max="4099" width="13.109375" style="42" bestFit="1" customWidth="1"/>
    <col min="4100" max="4103" width="13.44140625" style="42" customWidth="1"/>
    <col min="4104" max="4104" width="13.109375" style="42" bestFit="1" customWidth="1"/>
    <col min="4105" max="4108" width="14.6640625" style="42" customWidth="1"/>
    <col min="4109" max="4109" width="13.109375" style="42" bestFit="1" customWidth="1"/>
    <col min="4110" max="4344" width="8.88671875" style="42"/>
    <col min="4345" max="4349" width="1.44140625" style="42" customWidth="1"/>
    <col min="4350" max="4350" width="37" style="42" customWidth="1"/>
    <col min="4351" max="4351" width="12.33203125" style="42" bestFit="1" customWidth="1"/>
    <col min="4352" max="4352" width="11" style="42" bestFit="1" customWidth="1"/>
    <col min="4353" max="4353" width="12.6640625" style="42" bestFit="1" customWidth="1"/>
    <col min="4354" max="4354" width="12" style="42" bestFit="1" customWidth="1"/>
    <col min="4355" max="4355" width="13.109375" style="42" bestFit="1" customWidth="1"/>
    <col min="4356" max="4359" width="13.44140625" style="42" customWidth="1"/>
    <col min="4360" max="4360" width="13.109375" style="42" bestFit="1" customWidth="1"/>
    <col min="4361" max="4364" width="14.6640625" style="42" customWidth="1"/>
    <col min="4365" max="4365" width="13.109375" style="42" bestFit="1" customWidth="1"/>
    <col min="4366" max="4600" width="8.88671875" style="42"/>
    <col min="4601" max="4605" width="1.44140625" style="42" customWidth="1"/>
    <col min="4606" max="4606" width="37" style="42" customWidth="1"/>
    <col min="4607" max="4607" width="12.33203125" style="42" bestFit="1" customWidth="1"/>
    <col min="4608" max="4608" width="11" style="42" bestFit="1" customWidth="1"/>
    <col min="4609" max="4609" width="12.6640625" style="42" bestFit="1" customWidth="1"/>
    <col min="4610" max="4610" width="12" style="42" bestFit="1" customWidth="1"/>
    <col min="4611" max="4611" width="13.109375" style="42" bestFit="1" customWidth="1"/>
    <col min="4612" max="4615" width="13.44140625" style="42" customWidth="1"/>
    <col min="4616" max="4616" width="13.109375" style="42" bestFit="1" customWidth="1"/>
    <col min="4617" max="4620" width="14.6640625" style="42" customWidth="1"/>
    <col min="4621" max="4621" width="13.109375" style="42" bestFit="1" customWidth="1"/>
    <col min="4622" max="4856" width="8.88671875" style="42"/>
    <col min="4857" max="4861" width="1.44140625" style="42" customWidth="1"/>
    <col min="4862" max="4862" width="37" style="42" customWidth="1"/>
    <col min="4863" max="4863" width="12.33203125" style="42" bestFit="1" customWidth="1"/>
    <col min="4864" max="4864" width="11" style="42" bestFit="1" customWidth="1"/>
    <col min="4865" max="4865" width="12.6640625" style="42" bestFit="1" customWidth="1"/>
    <col min="4866" max="4866" width="12" style="42" bestFit="1" customWidth="1"/>
    <col min="4867" max="4867" width="13.109375" style="42" bestFit="1" customWidth="1"/>
    <col min="4868" max="4871" width="13.44140625" style="42" customWidth="1"/>
    <col min="4872" max="4872" width="13.109375" style="42" bestFit="1" customWidth="1"/>
    <col min="4873" max="4876" width="14.6640625" style="42" customWidth="1"/>
    <col min="4877" max="4877" width="13.109375" style="42" bestFit="1" customWidth="1"/>
    <col min="4878" max="5112" width="8.88671875" style="42"/>
    <col min="5113" max="5117" width="1.44140625" style="42" customWidth="1"/>
    <col min="5118" max="5118" width="37" style="42" customWidth="1"/>
    <col min="5119" max="5119" width="12.33203125" style="42" bestFit="1" customWidth="1"/>
    <col min="5120" max="5120" width="11" style="42" bestFit="1" customWidth="1"/>
    <col min="5121" max="5121" width="12.6640625" style="42" bestFit="1" customWidth="1"/>
    <col min="5122" max="5122" width="12" style="42" bestFit="1" customWidth="1"/>
    <col min="5123" max="5123" width="13.109375" style="42" bestFit="1" customWidth="1"/>
    <col min="5124" max="5127" width="13.44140625" style="42" customWidth="1"/>
    <col min="5128" max="5128" width="13.109375" style="42" bestFit="1" customWidth="1"/>
    <col min="5129" max="5132" width="14.6640625" style="42" customWidth="1"/>
    <col min="5133" max="5133" width="13.109375" style="42" bestFit="1" customWidth="1"/>
    <col min="5134" max="5368" width="8.88671875" style="42"/>
    <col min="5369" max="5373" width="1.44140625" style="42" customWidth="1"/>
    <col min="5374" max="5374" width="37" style="42" customWidth="1"/>
    <col min="5375" max="5375" width="12.33203125" style="42" bestFit="1" customWidth="1"/>
    <col min="5376" max="5376" width="11" style="42" bestFit="1" customWidth="1"/>
    <col min="5377" max="5377" width="12.6640625" style="42" bestFit="1" customWidth="1"/>
    <col min="5378" max="5378" width="12" style="42" bestFit="1" customWidth="1"/>
    <col min="5379" max="5379" width="13.109375" style="42" bestFit="1" customWidth="1"/>
    <col min="5380" max="5383" width="13.44140625" style="42" customWidth="1"/>
    <col min="5384" max="5384" width="13.109375" style="42" bestFit="1" customWidth="1"/>
    <col min="5385" max="5388" width="14.6640625" style="42" customWidth="1"/>
    <col min="5389" max="5389" width="13.109375" style="42" bestFit="1" customWidth="1"/>
    <col min="5390" max="5624" width="8.88671875" style="42"/>
    <col min="5625" max="5629" width="1.44140625" style="42" customWidth="1"/>
    <col min="5630" max="5630" width="37" style="42" customWidth="1"/>
    <col min="5631" max="5631" width="12.33203125" style="42" bestFit="1" customWidth="1"/>
    <col min="5632" max="5632" width="11" style="42" bestFit="1" customWidth="1"/>
    <col min="5633" max="5633" width="12.6640625" style="42" bestFit="1" customWidth="1"/>
    <col min="5634" max="5634" width="12" style="42" bestFit="1" customWidth="1"/>
    <col min="5635" max="5635" width="13.109375" style="42" bestFit="1" customWidth="1"/>
    <col min="5636" max="5639" width="13.44140625" style="42" customWidth="1"/>
    <col min="5640" max="5640" width="13.109375" style="42" bestFit="1" customWidth="1"/>
    <col min="5641" max="5644" width="14.6640625" style="42" customWidth="1"/>
    <col min="5645" max="5645" width="13.109375" style="42" bestFit="1" customWidth="1"/>
    <col min="5646" max="5880" width="8.88671875" style="42"/>
    <col min="5881" max="5885" width="1.44140625" style="42" customWidth="1"/>
    <col min="5886" max="5886" width="37" style="42" customWidth="1"/>
    <col min="5887" max="5887" width="12.33203125" style="42" bestFit="1" customWidth="1"/>
    <col min="5888" max="5888" width="11" style="42" bestFit="1" customWidth="1"/>
    <col min="5889" max="5889" width="12.6640625" style="42" bestFit="1" customWidth="1"/>
    <col min="5890" max="5890" width="12" style="42" bestFit="1" customWidth="1"/>
    <col min="5891" max="5891" width="13.109375" style="42" bestFit="1" customWidth="1"/>
    <col min="5892" max="5895" width="13.44140625" style="42" customWidth="1"/>
    <col min="5896" max="5896" width="13.109375" style="42" bestFit="1" customWidth="1"/>
    <col min="5897" max="5900" width="14.6640625" style="42" customWidth="1"/>
    <col min="5901" max="5901" width="13.109375" style="42" bestFit="1" customWidth="1"/>
    <col min="5902" max="6136" width="8.88671875" style="42"/>
    <col min="6137" max="6141" width="1.44140625" style="42" customWidth="1"/>
    <col min="6142" max="6142" width="37" style="42" customWidth="1"/>
    <col min="6143" max="6143" width="12.33203125" style="42" bestFit="1" customWidth="1"/>
    <col min="6144" max="6144" width="11" style="42" bestFit="1" customWidth="1"/>
    <col min="6145" max="6145" width="12.6640625" style="42" bestFit="1" customWidth="1"/>
    <col min="6146" max="6146" width="12" style="42" bestFit="1" customWidth="1"/>
    <col min="6147" max="6147" width="13.109375" style="42" bestFit="1" customWidth="1"/>
    <col min="6148" max="6151" width="13.44140625" style="42" customWidth="1"/>
    <col min="6152" max="6152" width="13.109375" style="42" bestFit="1" customWidth="1"/>
    <col min="6153" max="6156" width="14.6640625" style="42" customWidth="1"/>
    <col min="6157" max="6157" width="13.109375" style="42" bestFit="1" customWidth="1"/>
    <col min="6158" max="6392" width="8.88671875" style="42"/>
    <col min="6393" max="6397" width="1.44140625" style="42" customWidth="1"/>
    <col min="6398" max="6398" width="37" style="42" customWidth="1"/>
    <col min="6399" max="6399" width="12.33203125" style="42" bestFit="1" customWidth="1"/>
    <col min="6400" max="6400" width="11" style="42" bestFit="1" customWidth="1"/>
    <col min="6401" max="6401" width="12.6640625" style="42" bestFit="1" customWidth="1"/>
    <col min="6402" max="6402" width="12" style="42" bestFit="1" customWidth="1"/>
    <col min="6403" max="6403" width="13.109375" style="42" bestFit="1" customWidth="1"/>
    <col min="6404" max="6407" width="13.44140625" style="42" customWidth="1"/>
    <col min="6408" max="6408" width="13.109375" style="42" bestFit="1" customWidth="1"/>
    <col min="6409" max="6412" width="14.6640625" style="42" customWidth="1"/>
    <col min="6413" max="6413" width="13.109375" style="42" bestFit="1" customWidth="1"/>
    <col min="6414" max="6648" width="8.88671875" style="42"/>
    <col min="6649" max="6653" width="1.44140625" style="42" customWidth="1"/>
    <col min="6654" max="6654" width="37" style="42" customWidth="1"/>
    <col min="6655" max="6655" width="12.33203125" style="42" bestFit="1" customWidth="1"/>
    <col min="6656" max="6656" width="11" style="42" bestFit="1" customWidth="1"/>
    <col min="6657" max="6657" width="12.6640625" style="42" bestFit="1" customWidth="1"/>
    <col min="6658" max="6658" width="12" style="42" bestFit="1" customWidth="1"/>
    <col min="6659" max="6659" width="13.109375" style="42" bestFit="1" customWidth="1"/>
    <col min="6660" max="6663" width="13.44140625" style="42" customWidth="1"/>
    <col min="6664" max="6664" width="13.109375" style="42" bestFit="1" customWidth="1"/>
    <col min="6665" max="6668" width="14.6640625" style="42" customWidth="1"/>
    <col min="6669" max="6669" width="13.109375" style="42" bestFit="1" customWidth="1"/>
    <col min="6670" max="6904" width="8.88671875" style="42"/>
    <col min="6905" max="6909" width="1.44140625" style="42" customWidth="1"/>
    <col min="6910" max="6910" width="37" style="42" customWidth="1"/>
    <col min="6911" max="6911" width="12.33203125" style="42" bestFit="1" customWidth="1"/>
    <col min="6912" max="6912" width="11" style="42" bestFit="1" customWidth="1"/>
    <col min="6913" max="6913" width="12.6640625" style="42" bestFit="1" customWidth="1"/>
    <col min="6914" max="6914" width="12" style="42" bestFit="1" customWidth="1"/>
    <col min="6915" max="6915" width="13.109375" style="42" bestFit="1" customWidth="1"/>
    <col min="6916" max="6919" width="13.44140625" style="42" customWidth="1"/>
    <col min="6920" max="6920" width="13.109375" style="42" bestFit="1" customWidth="1"/>
    <col min="6921" max="6924" width="14.6640625" style="42" customWidth="1"/>
    <col min="6925" max="6925" width="13.109375" style="42" bestFit="1" customWidth="1"/>
    <col min="6926" max="7160" width="8.88671875" style="42"/>
    <col min="7161" max="7165" width="1.44140625" style="42" customWidth="1"/>
    <col min="7166" max="7166" width="37" style="42" customWidth="1"/>
    <col min="7167" max="7167" width="12.33203125" style="42" bestFit="1" customWidth="1"/>
    <col min="7168" max="7168" width="11" style="42" bestFit="1" customWidth="1"/>
    <col min="7169" max="7169" width="12.6640625" style="42" bestFit="1" customWidth="1"/>
    <col min="7170" max="7170" width="12" style="42" bestFit="1" customWidth="1"/>
    <col min="7171" max="7171" width="13.109375" style="42" bestFit="1" customWidth="1"/>
    <col min="7172" max="7175" width="13.44140625" style="42" customWidth="1"/>
    <col min="7176" max="7176" width="13.109375" style="42" bestFit="1" customWidth="1"/>
    <col min="7177" max="7180" width="14.6640625" style="42" customWidth="1"/>
    <col min="7181" max="7181" width="13.109375" style="42" bestFit="1" customWidth="1"/>
    <col min="7182" max="7416" width="8.88671875" style="42"/>
    <col min="7417" max="7421" width="1.44140625" style="42" customWidth="1"/>
    <col min="7422" max="7422" width="37" style="42" customWidth="1"/>
    <col min="7423" max="7423" width="12.33203125" style="42" bestFit="1" customWidth="1"/>
    <col min="7424" max="7424" width="11" style="42" bestFit="1" customWidth="1"/>
    <col min="7425" max="7425" width="12.6640625" style="42" bestFit="1" customWidth="1"/>
    <col min="7426" max="7426" width="12" style="42" bestFit="1" customWidth="1"/>
    <col min="7427" max="7427" width="13.109375" style="42" bestFit="1" customWidth="1"/>
    <col min="7428" max="7431" width="13.44140625" style="42" customWidth="1"/>
    <col min="7432" max="7432" width="13.109375" style="42" bestFit="1" customWidth="1"/>
    <col min="7433" max="7436" width="14.6640625" style="42" customWidth="1"/>
    <col min="7437" max="7437" width="13.109375" style="42" bestFit="1" customWidth="1"/>
    <col min="7438" max="7672" width="8.88671875" style="42"/>
    <col min="7673" max="7677" width="1.44140625" style="42" customWidth="1"/>
    <col min="7678" max="7678" width="37" style="42" customWidth="1"/>
    <col min="7679" max="7679" width="12.33203125" style="42" bestFit="1" customWidth="1"/>
    <col min="7680" max="7680" width="11" style="42" bestFit="1" customWidth="1"/>
    <col min="7681" max="7681" width="12.6640625" style="42" bestFit="1" customWidth="1"/>
    <col min="7682" max="7682" width="12" style="42" bestFit="1" customWidth="1"/>
    <col min="7683" max="7683" width="13.109375" style="42" bestFit="1" customWidth="1"/>
    <col min="7684" max="7687" width="13.44140625" style="42" customWidth="1"/>
    <col min="7688" max="7688" width="13.109375" style="42" bestFit="1" customWidth="1"/>
    <col min="7689" max="7692" width="14.6640625" style="42" customWidth="1"/>
    <col min="7693" max="7693" width="13.109375" style="42" bestFit="1" customWidth="1"/>
    <col min="7694" max="7928" width="8.88671875" style="42"/>
    <col min="7929" max="7933" width="1.44140625" style="42" customWidth="1"/>
    <col min="7934" max="7934" width="37" style="42" customWidth="1"/>
    <col min="7935" max="7935" width="12.33203125" style="42" bestFit="1" customWidth="1"/>
    <col min="7936" max="7936" width="11" style="42" bestFit="1" customWidth="1"/>
    <col min="7937" max="7937" width="12.6640625" style="42" bestFit="1" customWidth="1"/>
    <col min="7938" max="7938" width="12" style="42" bestFit="1" customWidth="1"/>
    <col min="7939" max="7939" width="13.109375" style="42" bestFit="1" customWidth="1"/>
    <col min="7940" max="7943" width="13.44140625" style="42" customWidth="1"/>
    <col min="7944" max="7944" width="13.109375" style="42" bestFit="1" customWidth="1"/>
    <col min="7945" max="7948" width="14.6640625" style="42" customWidth="1"/>
    <col min="7949" max="7949" width="13.109375" style="42" bestFit="1" customWidth="1"/>
    <col min="7950" max="8184" width="8.88671875" style="42"/>
    <col min="8185" max="8189" width="1.44140625" style="42" customWidth="1"/>
    <col min="8190" max="8190" width="37" style="42" customWidth="1"/>
    <col min="8191" max="8191" width="12.33203125" style="42" bestFit="1" customWidth="1"/>
    <col min="8192" max="8192" width="11" style="42" bestFit="1" customWidth="1"/>
    <col min="8193" max="8193" width="12.6640625" style="42" bestFit="1" customWidth="1"/>
    <col min="8194" max="8194" width="12" style="42" bestFit="1" customWidth="1"/>
    <col min="8195" max="8195" width="13.109375" style="42" bestFit="1" customWidth="1"/>
    <col min="8196" max="8199" width="13.44140625" style="42" customWidth="1"/>
    <col min="8200" max="8200" width="13.109375" style="42" bestFit="1" customWidth="1"/>
    <col min="8201" max="8204" width="14.6640625" style="42" customWidth="1"/>
    <col min="8205" max="8205" width="13.109375" style="42" bestFit="1" customWidth="1"/>
    <col min="8206" max="8440" width="8.88671875" style="42"/>
    <col min="8441" max="8445" width="1.44140625" style="42" customWidth="1"/>
    <col min="8446" max="8446" width="37" style="42" customWidth="1"/>
    <col min="8447" max="8447" width="12.33203125" style="42" bestFit="1" customWidth="1"/>
    <col min="8448" max="8448" width="11" style="42" bestFit="1" customWidth="1"/>
    <col min="8449" max="8449" width="12.6640625" style="42" bestFit="1" customWidth="1"/>
    <col min="8450" max="8450" width="12" style="42" bestFit="1" customWidth="1"/>
    <col min="8451" max="8451" width="13.109375" style="42" bestFit="1" customWidth="1"/>
    <col min="8452" max="8455" width="13.44140625" style="42" customWidth="1"/>
    <col min="8456" max="8456" width="13.109375" style="42" bestFit="1" customWidth="1"/>
    <col min="8457" max="8460" width="14.6640625" style="42" customWidth="1"/>
    <col min="8461" max="8461" width="13.109375" style="42" bestFit="1" customWidth="1"/>
    <col min="8462" max="8696" width="8.88671875" style="42"/>
    <col min="8697" max="8701" width="1.44140625" style="42" customWidth="1"/>
    <col min="8702" max="8702" width="37" style="42" customWidth="1"/>
    <col min="8703" max="8703" width="12.33203125" style="42" bestFit="1" customWidth="1"/>
    <col min="8704" max="8704" width="11" style="42" bestFit="1" customWidth="1"/>
    <col min="8705" max="8705" width="12.6640625" style="42" bestFit="1" customWidth="1"/>
    <col min="8706" max="8706" width="12" style="42" bestFit="1" customWidth="1"/>
    <col min="8707" max="8707" width="13.109375" style="42" bestFit="1" customWidth="1"/>
    <col min="8708" max="8711" width="13.44140625" style="42" customWidth="1"/>
    <col min="8712" max="8712" width="13.109375" style="42" bestFit="1" customWidth="1"/>
    <col min="8713" max="8716" width="14.6640625" style="42" customWidth="1"/>
    <col min="8717" max="8717" width="13.109375" style="42" bestFit="1" customWidth="1"/>
    <col min="8718" max="8952" width="8.88671875" style="42"/>
    <col min="8953" max="8957" width="1.44140625" style="42" customWidth="1"/>
    <col min="8958" max="8958" width="37" style="42" customWidth="1"/>
    <col min="8959" max="8959" width="12.33203125" style="42" bestFit="1" customWidth="1"/>
    <col min="8960" max="8960" width="11" style="42" bestFit="1" customWidth="1"/>
    <col min="8961" max="8961" width="12.6640625" style="42" bestFit="1" customWidth="1"/>
    <col min="8962" max="8962" width="12" style="42" bestFit="1" customWidth="1"/>
    <col min="8963" max="8963" width="13.109375" style="42" bestFit="1" customWidth="1"/>
    <col min="8964" max="8967" width="13.44140625" style="42" customWidth="1"/>
    <col min="8968" max="8968" width="13.109375" style="42" bestFit="1" customWidth="1"/>
    <col min="8969" max="8972" width="14.6640625" style="42" customWidth="1"/>
    <col min="8973" max="8973" width="13.109375" style="42" bestFit="1" customWidth="1"/>
    <col min="8974" max="9208" width="8.88671875" style="42"/>
    <col min="9209" max="9213" width="1.44140625" style="42" customWidth="1"/>
    <col min="9214" max="9214" width="37" style="42" customWidth="1"/>
    <col min="9215" max="9215" width="12.33203125" style="42" bestFit="1" customWidth="1"/>
    <col min="9216" max="9216" width="11" style="42" bestFit="1" customWidth="1"/>
    <col min="9217" max="9217" width="12.6640625" style="42" bestFit="1" customWidth="1"/>
    <col min="9218" max="9218" width="12" style="42" bestFit="1" customWidth="1"/>
    <col min="9219" max="9219" width="13.109375" style="42" bestFit="1" customWidth="1"/>
    <col min="9220" max="9223" width="13.44140625" style="42" customWidth="1"/>
    <col min="9224" max="9224" width="13.109375" style="42" bestFit="1" customWidth="1"/>
    <col min="9225" max="9228" width="14.6640625" style="42" customWidth="1"/>
    <col min="9229" max="9229" width="13.109375" style="42" bestFit="1" customWidth="1"/>
    <col min="9230" max="9464" width="8.88671875" style="42"/>
    <col min="9465" max="9469" width="1.44140625" style="42" customWidth="1"/>
    <col min="9470" max="9470" width="37" style="42" customWidth="1"/>
    <col min="9471" max="9471" width="12.33203125" style="42" bestFit="1" customWidth="1"/>
    <col min="9472" max="9472" width="11" style="42" bestFit="1" customWidth="1"/>
    <col min="9473" max="9473" width="12.6640625" style="42" bestFit="1" customWidth="1"/>
    <col min="9474" max="9474" width="12" style="42" bestFit="1" customWidth="1"/>
    <col min="9475" max="9475" width="13.109375" style="42" bestFit="1" customWidth="1"/>
    <col min="9476" max="9479" width="13.44140625" style="42" customWidth="1"/>
    <col min="9480" max="9480" width="13.109375" style="42" bestFit="1" customWidth="1"/>
    <col min="9481" max="9484" width="14.6640625" style="42" customWidth="1"/>
    <col min="9485" max="9485" width="13.109375" style="42" bestFit="1" customWidth="1"/>
    <col min="9486" max="9720" width="8.88671875" style="42"/>
    <col min="9721" max="9725" width="1.44140625" style="42" customWidth="1"/>
    <col min="9726" max="9726" width="37" style="42" customWidth="1"/>
    <col min="9727" max="9727" width="12.33203125" style="42" bestFit="1" customWidth="1"/>
    <col min="9728" max="9728" width="11" style="42" bestFit="1" customWidth="1"/>
    <col min="9729" max="9729" width="12.6640625" style="42" bestFit="1" customWidth="1"/>
    <col min="9730" max="9730" width="12" style="42" bestFit="1" customWidth="1"/>
    <col min="9731" max="9731" width="13.109375" style="42" bestFit="1" customWidth="1"/>
    <col min="9732" max="9735" width="13.44140625" style="42" customWidth="1"/>
    <col min="9736" max="9736" width="13.109375" style="42" bestFit="1" customWidth="1"/>
    <col min="9737" max="9740" width="14.6640625" style="42" customWidth="1"/>
    <col min="9741" max="9741" width="13.109375" style="42" bestFit="1" customWidth="1"/>
    <col min="9742" max="9976" width="8.88671875" style="42"/>
    <col min="9977" max="9981" width="1.44140625" style="42" customWidth="1"/>
    <col min="9982" max="9982" width="37" style="42" customWidth="1"/>
    <col min="9983" max="9983" width="12.33203125" style="42" bestFit="1" customWidth="1"/>
    <col min="9984" max="9984" width="11" style="42" bestFit="1" customWidth="1"/>
    <col min="9985" max="9985" width="12.6640625" style="42" bestFit="1" customWidth="1"/>
    <col min="9986" max="9986" width="12" style="42" bestFit="1" customWidth="1"/>
    <col min="9987" max="9987" width="13.109375" style="42" bestFit="1" customWidth="1"/>
    <col min="9988" max="9991" width="13.44140625" style="42" customWidth="1"/>
    <col min="9992" max="9992" width="13.109375" style="42" bestFit="1" customWidth="1"/>
    <col min="9993" max="9996" width="14.6640625" style="42" customWidth="1"/>
    <col min="9997" max="9997" width="13.109375" style="42" bestFit="1" customWidth="1"/>
    <col min="9998" max="10232" width="8.88671875" style="42"/>
    <col min="10233" max="10237" width="1.44140625" style="42" customWidth="1"/>
    <col min="10238" max="10238" width="37" style="42" customWidth="1"/>
    <col min="10239" max="10239" width="12.33203125" style="42" bestFit="1" customWidth="1"/>
    <col min="10240" max="10240" width="11" style="42" bestFit="1" customWidth="1"/>
    <col min="10241" max="10241" width="12.6640625" style="42" bestFit="1" customWidth="1"/>
    <col min="10242" max="10242" width="12" style="42" bestFit="1" customWidth="1"/>
    <col min="10243" max="10243" width="13.109375" style="42" bestFit="1" customWidth="1"/>
    <col min="10244" max="10247" width="13.44140625" style="42" customWidth="1"/>
    <col min="10248" max="10248" width="13.109375" style="42" bestFit="1" customWidth="1"/>
    <col min="10249" max="10252" width="14.6640625" style="42" customWidth="1"/>
    <col min="10253" max="10253" width="13.109375" style="42" bestFit="1" customWidth="1"/>
    <col min="10254" max="10488" width="8.88671875" style="42"/>
    <col min="10489" max="10493" width="1.44140625" style="42" customWidth="1"/>
    <col min="10494" max="10494" width="37" style="42" customWidth="1"/>
    <col min="10495" max="10495" width="12.33203125" style="42" bestFit="1" customWidth="1"/>
    <col min="10496" max="10496" width="11" style="42" bestFit="1" customWidth="1"/>
    <col min="10497" max="10497" width="12.6640625" style="42" bestFit="1" customWidth="1"/>
    <col min="10498" max="10498" width="12" style="42" bestFit="1" customWidth="1"/>
    <col min="10499" max="10499" width="13.109375" style="42" bestFit="1" customWidth="1"/>
    <col min="10500" max="10503" width="13.44140625" style="42" customWidth="1"/>
    <col min="10504" max="10504" width="13.109375" style="42" bestFit="1" customWidth="1"/>
    <col min="10505" max="10508" width="14.6640625" style="42" customWidth="1"/>
    <col min="10509" max="10509" width="13.109375" style="42" bestFit="1" customWidth="1"/>
    <col min="10510" max="10744" width="8.88671875" style="42"/>
    <col min="10745" max="10749" width="1.44140625" style="42" customWidth="1"/>
    <col min="10750" max="10750" width="37" style="42" customWidth="1"/>
    <col min="10751" max="10751" width="12.33203125" style="42" bestFit="1" customWidth="1"/>
    <col min="10752" max="10752" width="11" style="42" bestFit="1" customWidth="1"/>
    <col min="10753" max="10753" width="12.6640625" style="42" bestFit="1" customWidth="1"/>
    <col min="10754" max="10754" width="12" style="42" bestFit="1" customWidth="1"/>
    <col min="10755" max="10755" width="13.109375" style="42" bestFit="1" customWidth="1"/>
    <col min="10756" max="10759" width="13.44140625" style="42" customWidth="1"/>
    <col min="10760" max="10760" width="13.109375" style="42" bestFit="1" customWidth="1"/>
    <col min="10761" max="10764" width="14.6640625" style="42" customWidth="1"/>
    <col min="10765" max="10765" width="13.109375" style="42" bestFit="1" customWidth="1"/>
    <col min="10766" max="11000" width="8.88671875" style="42"/>
    <col min="11001" max="11005" width="1.44140625" style="42" customWidth="1"/>
    <col min="11006" max="11006" width="37" style="42" customWidth="1"/>
    <col min="11007" max="11007" width="12.33203125" style="42" bestFit="1" customWidth="1"/>
    <col min="11008" max="11008" width="11" style="42" bestFit="1" customWidth="1"/>
    <col min="11009" max="11009" width="12.6640625" style="42" bestFit="1" customWidth="1"/>
    <col min="11010" max="11010" width="12" style="42" bestFit="1" customWidth="1"/>
    <col min="11011" max="11011" width="13.109375" style="42" bestFit="1" customWidth="1"/>
    <col min="11012" max="11015" width="13.44140625" style="42" customWidth="1"/>
    <col min="11016" max="11016" width="13.109375" style="42" bestFit="1" customWidth="1"/>
    <col min="11017" max="11020" width="14.6640625" style="42" customWidth="1"/>
    <col min="11021" max="11021" width="13.109375" style="42" bestFit="1" customWidth="1"/>
    <col min="11022" max="11256" width="8.88671875" style="42"/>
    <col min="11257" max="11261" width="1.44140625" style="42" customWidth="1"/>
    <col min="11262" max="11262" width="37" style="42" customWidth="1"/>
    <col min="11263" max="11263" width="12.33203125" style="42" bestFit="1" customWidth="1"/>
    <col min="11264" max="11264" width="11" style="42" bestFit="1" customWidth="1"/>
    <col min="11265" max="11265" width="12.6640625" style="42" bestFit="1" customWidth="1"/>
    <col min="11266" max="11266" width="12" style="42" bestFit="1" customWidth="1"/>
    <col min="11267" max="11267" width="13.109375" style="42" bestFit="1" customWidth="1"/>
    <col min="11268" max="11271" width="13.44140625" style="42" customWidth="1"/>
    <col min="11272" max="11272" width="13.109375" style="42" bestFit="1" customWidth="1"/>
    <col min="11273" max="11276" width="14.6640625" style="42" customWidth="1"/>
    <col min="11277" max="11277" width="13.109375" style="42" bestFit="1" customWidth="1"/>
    <col min="11278" max="11512" width="8.88671875" style="42"/>
    <col min="11513" max="11517" width="1.44140625" style="42" customWidth="1"/>
    <col min="11518" max="11518" width="37" style="42" customWidth="1"/>
    <col min="11519" max="11519" width="12.33203125" style="42" bestFit="1" customWidth="1"/>
    <col min="11520" max="11520" width="11" style="42" bestFit="1" customWidth="1"/>
    <col min="11521" max="11521" width="12.6640625" style="42" bestFit="1" customWidth="1"/>
    <col min="11522" max="11522" width="12" style="42" bestFit="1" customWidth="1"/>
    <col min="11523" max="11523" width="13.109375" style="42" bestFit="1" customWidth="1"/>
    <col min="11524" max="11527" width="13.44140625" style="42" customWidth="1"/>
    <col min="11528" max="11528" width="13.109375" style="42" bestFit="1" customWidth="1"/>
    <col min="11529" max="11532" width="14.6640625" style="42" customWidth="1"/>
    <col min="11533" max="11533" width="13.109375" style="42" bestFit="1" customWidth="1"/>
    <col min="11534" max="11768" width="8.88671875" style="42"/>
    <col min="11769" max="11773" width="1.44140625" style="42" customWidth="1"/>
    <col min="11774" max="11774" width="37" style="42" customWidth="1"/>
    <col min="11775" max="11775" width="12.33203125" style="42" bestFit="1" customWidth="1"/>
    <col min="11776" max="11776" width="11" style="42" bestFit="1" customWidth="1"/>
    <col min="11777" max="11777" width="12.6640625" style="42" bestFit="1" customWidth="1"/>
    <col min="11778" max="11778" width="12" style="42" bestFit="1" customWidth="1"/>
    <col min="11779" max="11779" width="13.109375" style="42" bestFit="1" customWidth="1"/>
    <col min="11780" max="11783" width="13.44140625" style="42" customWidth="1"/>
    <col min="11784" max="11784" width="13.109375" style="42" bestFit="1" customWidth="1"/>
    <col min="11785" max="11788" width="14.6640625" style="42" customWidth="1"/>
    <col min="11789" max="11789" width="13.109375" style="42" bestFit="1" customWidth="1"/>
    <col min="11790" max="12024" width="8.88671875" style="42"/>
    <col min="12025" max="12029" width="1.44140625" style="42" customWidth="1"/>
    <col min="12030" max="12030" width="37" style="42" customWidth="1"/>
    <col min="12031" max="12031" width="12.33203125" style="42" bestFit="1" customWidth="1"/>
    <col min="12032" max="12032" width="11" style="42" bestFit="1" customWidth="1"/>
    <col min="12033" max="12033" width="12.6640625" style="42" bestFit="1" customWidth="1"/>
    <col min="12034" max="12034" width="12" style="42" bestFit="1" customWidth="1"/>
    <col min="12035" max="12035" width="13.109375" style="42" bestFit="1" customWidth="1"/>
    <col min="12036" max="12039" width="13.44140625" style="42" customWidth="1"/>
    <col min="12040" max="12040" width="13.109375" style="42" bestFit="1" customWidth="1"/>
    <col min="12041" max="12044" width="14.6640625" style="42" customWidth="1"/>
    <col min="12045" max="12045" width="13.109375" style="42" bestFit="1" customWidth="1"/>
    <col min="12046" max="12280" width="8.88671875" style="42"/>
    <col min="12281" max="12285" width="1.44140625" style="42" customWidth="1"/>
    <col min="12286" max="12286" width="37" style="42" customWidth="1"/>
    <col min="12287" max="12287" width="12.33203125" style="42" bestFit="1" customWidth="1"/>
    <col min="12288" max="12288" width="11" style="42" bestFit="1" customWidth="1"/>
    <col min="12289" max="12289" width="12.6640625" style="42" bestFit="1" customWidth="1"/>
    <col min="12290" max="12290" width="12" style="42" bestFit="1" customWidth="1"/>
    <col min="12291" max="12291" width="13.109375" style="42" bestFit="1" customWidth="1"/>
    <col min="12292" max="12295" width="13.44140625" style="42" customWidth="1"/>
    <col min="12296" max="12296" width="13.109375" style="42" bestFit="1" customWidth="1"/>
    <col min="12297" max="12300" width="14.6640625" style="42" customWidth="1"/>
    <col min="12301" max="12301" width="13.109375" style="42" bestFit="1" customWidth="1"/>
    <col min="12302" max="12536" width="8.88671875" style="42"/>
    <col min="12537" max="12541" width="1.44140625" style="42" customWidth="1"/>
    <col min="12542" max="12542" width="37" style="42" customWidth="1"/>
    <col min="12543" max="12543" width="12.33203125" style="42" bestFit="1" customWidth="1"/>
    <col min="12544" max="12544" width="11" style="42" bestFit="1" customWidth="1"/>
    <col min="12545" max="12545" width="12.6640625" style="42" bestFit="1" customWidth="1"/>
    <col min="12546" max="12546" width="12" style="42" bestFit="1" customWidth="1"/>
    <col min="12547" max="12547" width="13.109375" style="42" bestFit="1" customWidth="1"/>
    <col min="12548" max="12551" width="13.44140625" style="42" customWidth="1"/>
    <col min="12552" max="12552" width="13.109375" style="42" bestFit="1" customWidth="1"/>
    <col min="12553" max="12556" width="14.6640625" style="42" customWidth="1"/>
    <col min="12557" max="12557" width="13.109375" style="42" bestFit="1" customWidth="1"/>
    <col min="12558" max="12792" width="8.88671875" style="42"/>
    <col min="12793" max="12797" width="1.44140625" style="42" customWidth="1"/>
    <col min="12798" max="12798" width="37" style="42" customWidth="1"/>
    <col min="12799" max="12799" width="12.33203125" style="42" bestFit="1" customWidth="1"/>
    <col min="12800" max="12800" width="11" style="42" bestFit="1" customWidth="1"/>
    <col min="12801" max="12801" width="12.6640625" style="42" bestFit="1" customWidth="1"/>
    <col min="12802" max="12802" width="12" style="42" bestFit="1" customWidth="1"/>
    <col min="12803" max="12803" width="13.109375" style="42" bestFit="1" customWidth="1"/>
    <col min="12804" max="12807" width="13.44140625" style="42" customWidth="1"/>
    <col min="12808" max="12808" width="13.109375" style="42" bestFit="1" customWidth="1"/>
    <col min="12809" max="12812" width="14.6640625" style="42" customWidth="1"/>
    <col min="12813" max="12813" width="13.109375" style="42" bestFit="1" customWidth="1"/>
    <col min="12814" max="13048" width="8.88671875" style="42"/>
    <col min="13049" max="13053" width="1.44140625" style="42" customWidth="1"/>
    <col min="13054" max="13054" width="37" style="42" customWidth="1"/>
    <col min="13055" max="13055" width="12.33203125" style="42" bestFit="1" customWidth="1"/>
    <col min="13056" max="13056" width="11" style="42" bestFit="1" customWidth="1"/>
    <col min="13057" max="13057" width="12.6640625" style="42" bestFit="1" customWidth="1"/>
    <col min="13058" max="13058" width="12" style="42" bestFit="1" customWidth="1"/>
    <col min="13059" max="13059" width="13.109375" style="42" bestFit="1" customWidth="1"/>
    <col min="13060" max="13063" width="13.44140625" style="42" customWidth="1"/>
    <col min="13064" max="13064" width="13.109375" style="42" bestFit="1" customWidth="1"/>
    <col min="13065" max="13068" width="14.6640625" style="42" customWidth="1"/>
    <col min="13069" max="13069" width="13.109375" style="42" bestFit="1" customWidth="1"/>
    <col min="13070" max="13304" width="8.88671875" style="42"/>
    <col min="13305" max="13309" width="1.44140625" style="42" customWidth="1"/>
    <col min="13310" max="13310" width="37" style="42" customWidth="1"/>
    <col min="13311" max="13311" width="12.33203125" style="42" bestFit="1" customWidth="1"/>
    <col min="13312" max="13312" width="11" style="42" bestFit="1" customWidth="1"/>
    <col min="13313" max="13313" width="12.6640625" style="42" bestFit="1" customWidth="1"/>
    <col min="13314" max="13314" width="12" style="42" bestFit="1" customWidth="1"/>
    <col min="13315" max="13315" width="13.109375" style="42" bestFit="1" customWidth="1"/>
    <col min="13316" max="13319" width="13.44140625" style="42" customWidth="1"/>
    <col min="13320" max="13320" width="13.109375" style="42" bestFit="1" customWidth="1"/>
    <col min="13321" max="13324" width="14.6640625" style="42" customWidth="1"/>
    <col min="13325" max="13325" width="13.109375" style="42" bestFit="1" customWidth="1"/>
    <col min="13326" max="13560" width="8.88671875" style="42"/>
    <col min="13561" max="13565" width="1.44140625" style="42" customWidth="1"/>
    <col min="13566" max="13566" width="37" style="42" customWidth="1"/>
    <col min="13567" max="13567" width="12.33203125" style="42" bestFit="1" customWidth="1"/>
    <col min="13568" max="13568" width="11" style="42" bestFit="1" customWidth="1"/>
    <col min="13569" max="13569" width="12.6640625" style="42" bestFit="1" customWidth="1"/>
    <col min="13570" max="13570" width="12" style="42" bestFit="1" customWidth="1"/>
    <col min="13571" max="13571" width="13.109375" style="42" bestFit="1" customWidth="1"/>
    <col min="13572" max="13575" width="13.44140625" style="42" customWidth="1"/>
    <col min="13576" max="13576" width="13.109375" style="42" bestFit="1" customWidth="1"/>
    <col min="13577" max="13580" width="14.6640625" style="42" customWidth="1"/>
    <col min="13581" max="13581" width="13.109375" style="42" bestFit="1" customWidth="1"/>
    <col min="13582" max="13816" width="8.88671875" style="42"/>
    <col min="13817" max="13821" width="1.44140625" style="42" customWidth="1"/>
    <col min="13822" max="13822" width="37" style="42" customWidth="1"/>
    <col min="13823" max="13823" width="12.33203125" style="42" bestFit="1" customWidth="1"/>
    <col min="13824" max="13824" width="11" style="42" bestFit="1" customWidth="1"/>
    <col min="13825" max="13825" width="12.6640625" style="42" bestFit="1" customWidth="1"/>
    <col min="13826" max="13826" width="12" style="42" bestFit="1" customWidth="1"/>
    <col min="13827" max="13827" width="13.109375" style="42" bestFit="1" customWidth="1"/>
    <col min="13828" max="13831" width="13.44140625" style="42" customWidth="1"/>
    <col min="13832" max="13832" width="13.109375" style="42" bestFit="1" customWidth="1"/>
    <col min="13833" max="13836" width="14.6640625" style="42" customWidth="1"/>
    <col min="13837" max="13837" width="13.109375" style="42" bestFit="1" customWidth="1"/>
    <col min="13838" max="14072" width="8.88671875" style="42"/>
    <col min="14073" max="14077" width="1.44140625" style="42" customWidth="1"/>
    <col min="14078" max="14078" width="37" style="42" customWidth="1"/>
    <col min="14079" max="14079" width="12.33203125" style="42" bestFit="1" customWidth="1"/>
    <col min="14080" max="14080" width="11" style="42" bestFit="1" customWidth="1"/>
    <col min="14081" max="14081" width="12.6640625" style="42" bestFit="1" customWidth="1"/>
    <col min="14082" max="14082" width="12" style="42" bestFit="1" customWidth="1"/>
    <col min="14083" max="14083" width="13.109375" style="42" bestFit="1" customWidth="1"/>
    <col min="14084" max="14087" width="13.44140625" style="42" customWidth="1"/>
    <col min="14088" max="14088" width="13.109375" style="42" bestFit="1" customWidth="1"/>
    <col min="14089" max="14092" width="14.6640625" style="42" customWidth="1"/>
    <col min="14093" max="14093" width="13.109375" style="42" bestFit="1" customWidth="1"/>
    <col min="14094" max="14328" width="8.88671875" style="42"/>
    <col min="14329" max="14333" width="1.44140625" style="42" customWidth="1"/>
    <col min="14334" max="14334" width="37" style="42" customWidth="1"/>
    <col min="14335" max="14335" width="12.33203125" style="42" bestFit="1" customWidth="1"/>
    <col min="14336" max="14336" width="11" style="42" bestFit="1" customWidth="1"/>
    <col min="14337" max="14337" width="12.6640625" style="42" bestFit="1" customWidth="1"/>
    <col min="14338" max="14338" width="12" style="42" bestFit="1" customWidth="1"/>
    <col min="14339" max="14339" width="13.109375" style="42" bestFit="1" customWidth="1"/>
    <col min="14340" max="14343" width="13.44140625" style="42" customWidth="1"/>
    <col min="14344" max="14344" width="13.109375" style="42" bestFit="1" customWidth="1"/>
    <col min="14345" max="14348" width="14.6640625" style="42" customWidth="1"/>
    <col min="14349" max="14349" width="13.109375" style="42" bestFit="1" customWidth="1"/>
    <col min="14350" max="14584" width="8.88671875" style="42"/>
    <col min="14585" max="14589" width="1.44140625" style="42" customWidth="1"/>
    <col min="14590" max="14590" width="37" style="42" customWidth="1"/>
    <col min="14591" max="14591" width="12.33203125" style="42" bestFit="1" customWidth="1"/>
    <col min="14592" max="14592" width="11" style="42" bestFit="1" customWidth="1"/>
    <col min="14593" max="14593" width="12.6640625" style="42" bestFit="1" customWidth="1"/>
    <col min="14594" max="14594" width="12" style="42" bestFit="1" customWidth="1"/>
    <col min="14595" max="14595" width="13.109375" style="42" bestFit="1" customWidth="1"/>
    <col min="14596" max="14599" width="13.44140625" style="42" customWidth="1"/>
    <col min="14600" max="14600" width="13.109375" style="42" bestFit="1" customWidth="1"/>
    <col min="14601" max="14604" width="14.6640625" style="42" customWidth="1"/>
    <col min="14605" max="14605" width="13.109375" style="42" bestFit="1" customWidth="1"/>
    <col min="14606" max="14840" width="8.88671875" style="42"/>
    <col min="14841" max="14845" width="1.44140625" style="42" customWidth="1"/>
    <col min="14846" max="14846" width="37" style="42" customWidth="1"/>
    <col min="14847" max="14847" width="12.33203125" style="42" bestFit="1" customWidth="1"/>
    <col min="14848" max="14848" width="11" style="42" bestFit="1" customWidth="1"/>
    <col min="14849" max="14849" width="12.6640625" style="42" bestFit="1" customWidth="1"/>
    <col min="14850" max="14850" width="12" style="42" bestFit="1" customWidth="1"/>
    <col min="14851" max="14851" width="13.109375" style="42" bestFit="1" customWidth="1"/>
    <col min="14852" max="14855" width="13.44140625" style="42" customWidth="1"/>
    <col min="14856" max="14856" width="13.109375" style="42" bestFit="1" customWidth="1"/>
    <col min="14857" max="14860" width="14.6640625" style="42" customWidth="1"/>
    <col min="14861" max="14861" width="13.109375" style="42" bestFit="1" customWidth="1"/>
    <col min="14862" max="15096" width="8.88671875" style="42"/>
    <col min="15097" max="15101" width="1.44140625" style="42" customWidth="1"/>
    <col min="15102" max="15102" width="37" style="42" customWidth="1"/>
    <col min="15103" max="15103" width="12.33203125" style="42" bestFit="1" customWidth="1"/>
    <col min="15104" max="15104" width="11" style="42" bestFit="1" customWidth="1"/>
    <col min="15105" max="15105" width="12.6640625" style="42" bestFit="1" customWidth="1"/>
    <col min="15106" max="15106" width="12" style="42" bestFit="1" customWidth="1"/>
    <col min="15107" max="15107" width="13.109375" style="42" bestFit="1" customWidth="1"/>
    <col min="15108" max="15111" width="13.44140625" style="42" customWidth="1"/>
    <col min="15112" max="15112" width="13.109375" style="42" bestFit="1" customWidth="1"/>
    <col min="15113" max="15116" width="14.6640625" style="42" customWidth="1"/>
    <col min="15117" max="15117" width="13.109375" style="42" bestFit="1" customWidth="1"/>
    <col min="15118" max="15352" width="8.88671875" style="42"/>
    <col min="15353" max="15357" width="1.44140625" style="42" customWidth="1"/>
    <col min="15358" max="15358" width="37" style="42" customWidth="1"/>
    <col min="15359" max="15359" width="12.33203125" style="42" bestFit="1" customWidth="1"/>
    <col min="15360" max="15360" width="11" style="42" bestFit="1" customWidth="1"/>
    <col min="15361" max="15361" width="12.6640625" style="42" bestFit="1" customWidth="1"/>
    <col min="15362" max="15362" width="12" style="42" bestFit="1" customWidth="1"/>
    <col min="15363" max="15363" width="13.109375" style="42" bestFit="1" customWidth="1"/>
    <col min="15364" max="15367" width="13.44140625" style="42" customWidth="1"/>
    <col min="15368" max="15368" width="13.109375" style="42" bestFit="1" customWidth="1"/>
    <col min="15369" max="15372" width="14.6640625" style="42" customWidth="1"/>
    <col min="15373" max="15373" width="13.109375" style="42" bestFit="1" customWidth="1"/>
    <col min="15374" max="15608" width="8.88671875" style="42"/>
    <col min="15609" max="15613" width="1.44140625" style="42" customWidth="1"/>
    <col min="15614" max="15614" width="37" style="42" customWidth="1"/>
    <col min="15615" max="15615" width="12.33203125" style="42" bestFit="1" customWidth="1"/>
    <col min="15616" max="15616" width="11" style="42" bestFit="1" customWidth="1"/>
    <col min="15617" max="15617" width="12.6640625" style="42" bestFit="1" customWidth="1"/>
    <col min="15618" max="15618" width="12" style="42" bestFit="1" customWidth="1"/>
    <col min="15619" max="15619" width="13.109375" style="42" bestFit="1" customWidth="1"/>
    <col min="15620" max="15623" width="13.44140625" style="42" customWidth="1"/>
    <col min="15624" max="15624" width="13.109375" style="42" bestFit="1" customWidth="1"/>
    <col min="15625" max="15628" width="14.6640625" style="42" customWidth="1"/>
    <col min="15629" max="15629" width="13.109375" style="42" bestFit="1" customWidth="1"/>
    <col min="15630" max="15864" width="8.88671875" style="42"/>
    <col min="15865" max="15869" width="1.44140625" style="42" customWidth="1"/>
    <col min="15870" max="15870" width="37" style="42" customWidth="1"/>
    <col min="15871" max="15871" width="12.33203125" style="42" bestFit="1" customWidth="1"/>
    <col min="15872" max="15872" width="11" style="42" bestFit="1" customWidth="1"/>
    <col min="15873" max="15873" width="12.6640625" style="42" bestFit="1" customWidth="1"/>
    <col min="15874" max="15874" width="12" style="42" bestFit="1" customWidth="1"/>
    <col min="15875" max="15875" width="13.109375" style="42" bestFit="1" customWidth="1"/>
    <col min="15876" max="15879" width="13.44140625" style="42" customWidth="1"/>
    <col min="15880" max="15880" width="13.109375" style="42" bestFit="1" customWidth="1"/>
    <col min="15881" max="15884" width="14.6640625" style="42" customWidth="1"/>
    <col min="15885" max="15885" width="13.109375" style="42" bestFit="1" customWidth="1"/>
    <col min="15886" max="16120" width="8.88671875" style="42"/>
    <col min="16121" max="16125" width="1.44140625" style="42" customWidth="1"/>
    <col min="16126" max="16126" width="37" style="42" customWidth="1"/>
    <col min="16127" max="16127" width="12.33203125" style="42" bestFit="1" customWidth="1"/>
    <col min="16128" max="16128" width="11" style="42" bestFit="1" customWidth="1"/>
    <col min="16129" max="16129" width="12.6640625" style="42" bestFit="1" customWidth="1"/>
    <col min="16130" max="16130" width="12" style="42" bestFit="1" customWidth="1"/>
    <col min="16131" max="16131" width="13.109375" style="42" bestFit="1" customWidth="1"/>
    <col min="16132" max="16135" width="13.44140625" style="42" customWidth="1"/>
    <col min="16136" max="16136" width="13.109375" style="42" bestFit="1" customWidth="1"/>
    <col min="16137" max="16140" width="14.6640625" style="42" customWidth="1"/>
    <col min="16141" max="16141" width="13.109375" style="42" bestFit="1" customWidth="1"/>
    <col min="16142" max="16384" width="8.88671875" style="42"/>
  </cols>
  <sheetData>
    <row r="1" spans="1:21" ht="14.4" x14ac:dyDescent="0.3">
      <c r="A1" s="82" t="s">
        <v>35</v>
      </c>
      <c r="B1" s="82"/>
      <c r="C1" s="82"/>
      <c r="D1" s="82"/>
      <c r="E1" s="45"/>
      <c r="F1" s="45"/>
    </row>
    <row r="2" spans="1:21" ht="14.4" x14ac:dyDescent="0.3">
      <c r="A2" s="82" t="s">
        <v>57</v>
      </c>
      <c r="B2" s="82"/>
      <c r="C2" s="82"/>
      <c r="D2" s="82"/>
      <c r="E2" s="45"/>
      <c r="F2" s="45"/>
    </row>
    <row r="3" spans="1:21" ht="15.6" x14ac:dyDescent="0.3">
      <c r="A3" s="78" t="s">
        <v>33</v>
      </c>
      <c r="B3" s="81"/>
      <c r="C3" s="81"/>
      <c r="D3" s="81"/>
      <c r="E3" s="45"/>
      <c r="F3" s="45"/>
    </row>
    <row r="4" spans="1:21" x14ac:dyDescent="0.3">
      <c r="A4" s="146" t="s">
        <v>32</v>
      </c>
      <c r="B4" s="147"/>
      <c r="C4" s="147"/>
      <c r="D4" s="147"/>
      <c r="E4" s="147"/>
      <c r="F4" s="147"/>
    </row>
    <row r="5" spans="1:21" ht="33.75" customHeight="1" x14ac:dyDescent="0.3">
      <c r="A5" s="78"/>
      <c r="B5" s="78"/>
      <c r="C5" s="78"/>
      <c r="D5" s="78"/>
      <c r="E5" s="45"/>
      <c r="F5" s="80"/>
      <c r="G5" s="144" t="s">
        <v>55</v>
      </c>
      <c r="H5" s="144"/>
      <c r="I5" s="144"/>
      <c r="J5" s="144"/>
      <c r="K5" s="79" t="s">
        <v>56</v>
      </c>
      <c r="L5" s="144" t="s">
        <v>55</v>
      </c>
      <c r="M5" s="144"/>
      <c r="N5" s="144"/>
      <c r="O5" s="144"/>
      <c r="P5" s="79" t="s">
        <v>56</v>
      </c>
      <c r="Q5" s="144" t="s">
        <v>55</v>
      </c>
      <c r="R5" s="144"/>
      <c r="S5" s="144"/>
      <c r="T5" s="144"/>
      <c r="U5" s="79" t="s">
        <v>111</v>
      </c>
    </row>
    <row r="6" spans="1:21" x14ac:dyDescent="0.3">
      <c r="A6" s="78"/>
      <c r="B6" s="78"/>
      <c r="C6" s="78"/>
      <c r="D6" s="78"/>
      <c r="E6" s="38"/>
      <c r="F6" s="38"/>
      <c r="G6" s="38" t="s">
        <v>27</v>
      </c>
      <c r="H6" s="38" t="s">
        <v>30</v>
      </c>
      <c r="I6" s="38" t="s">
        <v>31</v>
      </c>
      <c r="J6" s="38" t="s">
        <v>28</v>
      </c>
      <c r="K6" s="77" t="s">
        <v>28</v>
      </c>
      <c r="L6" s="38" t="s">
        <v>27</v>
      </c>
      <c r="M6" s="38" t="s">
        <v>30</v>
      </c>
      <c r="N6" s="38" t="s">
        <v>31</v>
      </c>
      <c r="O6" s="38" t="s">
        <v>28</v>
      </c>
      <c r="P6" s="77" t="s">
        <v>28</v>
      </c>
      <c r="Q6" s="38" t="s">
        <v>27</v>
      </c>
      <c r="R6" s="38" t="s">
        <v>30</v>
      </c>
      <c r="S6" s="38" t="s">
        <v>31</v>
      </c>
      <c r="T6" s="38" t="s">
        <v>28</v>
      </c>
      <c r="U6" s="77" t="s">
        <v>30</v>
      </c>
    </row>
    <row r="7" spans="1:21" x14ac:dyDescent="0.3">
      <c r="A7" s="37"/>
      <c r="B7" s="37"/>
      <c r="C7" s="37"/>
      <c r="D7" s="37"/>
      <c r="E7" s="34"/>
      <c r="F7" s="34"/>
      <c r="G7" s="34">
        <v>2017</v>
      </c>
      <c r="H7" s="34">
        <v>2017</v>
      </c>
      <c r="I7" s="34">
        <v>2017</v>
      </c>
      <c r="J7" s="34">
        <v>2017</v>
      </c>
      <c r="K7" s="35">
        <v>2017</v>
      </c>
      <c r="L7" s="34">
        <v>2018</v>
      </c>
      <c r="M7" s="34">
        <v>2018</v>
      </c>
      <c r="N7" s="34">
        <v>2018</v>
      </c>
      <c r="O7" s="34">
        <v>2018</v>
      </c>
      <c r="P7" s="35">
        <v>2018</v>
      </c>
      <c r="Q7" s="34">
        <v>2019</v>
      </c>
      <c r="R7" s="34">
        <f>Q7</f>
        <v>2019</v>
      </c>
      <c r="S7" s="34">
        <f>R7</f>
        <v>2019</v>
      </c>
      <c r="T7" s="34">
        <f>S7</f>
        <v>2019</v>
      </c>
      <c r="U7" s="35">
        <f>T7</f>
        <v>2019</v>
      </c>
    </row>
    <row r="8" spans="1:21" x14ac:dyDescent="0.3">
      <c r="A8" s="37"/>
      <c r="B8" s="37"/>
      <c r="C8" s="37"/>
      <c r="D8" s="37"/>
      <c r="E8" s="34"/>
      <c r="F8" s="34"/>
      <c r="G8" s="34"/>
      <c r="H8" s="34"/>
      <c r="I8" s="34"/>
      <c r="J8" s="34"/>
      <c r="K8" s="35"/>
      <c r="L8" s="34"/>
      <c r="P8" s="35"/>
      <c r="Q8" s="34"/>
      <c r="U8" s="35"/>
    </row>
    <row r="9" spans="1:21" x14ac:dyDescent="0.3">
      <c r="A9" s="48" t="s">
        <v>54</v>
      </c>
      <c r="B9" s="48"/>
      <c r="G9" s="71"/>
      <c r="H9" s="71"/>
      <c r="I9" s="71"/>
      <c r="J9" s="71"/>
      <c r="K9" s="70"/>
      <c r="L9" s="71"/>
      <c r="P9" s="70"/>
      <c r="Q9" s="71"/>
      <c r="U9" s="70"/>
    </row>
    <row r="10" spans="1:21" x14ac:dyDescent="0.3">
      <c r="A10" s="48"/>
      <c r="B10" s="68" t="s">
        <v>47</v>
      </c>
      <c r="G10" s="54">
        <v>49375</v>
      </c>
      <c r="H10" s="54">
        <v>50323</v>
      </c>
      <c r="I10" s="54">
        <v>51345</v>
      </c>
      <c r="J10" s="54">
        <v>52810</v>
      </c>
      <c r="K10" s="52">
        <f>J10</f>
        <v>52810</v>
      </c>
      <c r="L10" s="54">
        <v>55087</v>
      </c>
      <c r="M10" s="54">
        <v>55959</v>
      </c>
      <c r="N10" s="54">
        <v>56957</v>
      </c>
      <c r="O10" s="54">
        <v>58486</v>
      </c>
      <c r="P10" s="52">
        <f>O10</f>
        <v>58486</v>
      </c>
      <c r="Q10" s="54">
        <v>60229</v>
      </c>
      <c r="R10" s="54">
        <v>60103</v>
      </c>
      <c r="S10" s="54"/>
      <c r="T10" s="54"/>
      <c r="U10" s="52">
        <f>R10</f>
        <v>60103</v>
      </c>
    </row>
    <row r="11" spans="1:21" x14ac:dyDescent="0.3">
      <c r="A11" s="48"/>
      <c r="B11" s="68" t="s">
        <v>108</v>
      </c>
      <c r="G11" s="54">
        <v>1470</v>
      </c>
      <c r="H11" s="54">
        <v>948</v>
      </c>
      <c r="I11" s="54">
        <v>1022</v>
      </c>
      <c r="J11" s="54">
        <v>1465</v>
      </c>
      <c r="K11" s="52">
        <f>SUM(G11:J11)</f>
        <v>4905</v>
      </c>
      <c r="L11" s="54">
        <v>2277</v>
      </c>
      <c r="M11" s="54">
        <v>872</v>
      </c>
      <c r="N11" s="54">
        <v>998</v>
      </c>
      <c r="O11" s="54">
        <v>1529</v>
      </c>
      <c r="P11" s="52">
        <f>SUM(L11:O11)</f>
        <v>5676</v>
      </c>
      <c r="Q11" s="54">
        <v>1743</v>
      </c>
      <c r="R11" s="54">
        <v>-126</v>
      </c>
      <c r="S11" s="54"/>
      <c r="T11" s="54"/>
      <c r="U11" s="52">
        <f>SUM(Q11:T11)</f>
        <v>1617</v>
      </c>
    </row>
    <row r="12" spans="1:21" x14ac:dyDescent="0.3">
      <c r="B12" s="69" t="s">
        <v>109</v>
      </c>
      <c r="G12" s="54">
        <v>1479</v>
      </c>
      <c r="H12" s="54">
        <v>1598</v>
      </c>
      <c r="I12" s="54">
        <v>1427</v>
      </c>
      <c r="J12" s="54">
        <v>1940</v>
      </c>
      <c r="K12" s="52">
        <f>J12</f>
        <v>1940</v>
      </c>
      <c r="L12" s="54">
        <v>1618</v>
      </c>
      <c r="M12" s="54">
        <v>1420</v>
      </c>
      <c r="N12" s="54">
        <v>1507</v>
      </c>
      <c r="O12" s="54">
        <v>2065</v>
      </c>
      <c r="P12" s="52">
        <f>O12</f>
        <v>2065</v>
      </c>
      <c r="Q12" s="54">
        <v>1563</v>
      </c>
      <c r="R12" s="54">
        <v>1575</v>
      </c>
      <c r="S12" s="54"/>
      <c r="T12" s="54"/>
      <c r="U12" s="52">
        <f>R12</f>
        <v>1575</v>
      </c>
    </row>
    <row r="13" spans="1:21" ht="6" customHeight="1" x14ac:dyDescent="0.3">
      <c r="G13" s="53"/>
      <c r="H13" s="53"/>
      <c r="I13" s="53"/>
      <c r="J13" s="53"/>
      <c r="K13" s="67"/>
      <c r="L13" s="53"/>
      <c r="P13" s="67"/>
      <c r="Q13" s="53"/>
      <c r="U13" s="67"/>
    </row>
    <row r="14" spans="1:21" x14ac:dyDescent="0.3">
      <c r="B14" s="51" t="s">
        <v>44</v>
      </c>
      <c r="C14" s="51"/>
      <c r="G14" s="61">
        <v>1470042</v>
      </c>
      <c r="H14" s="61">
        <v>1505499</v>
      </c>
      <c r="I14" s="61">
        <v>1547210</v>
      </c>
      <c r="J14" s="61">
        <v>1630274</v>
      </c>
      <c r="K14" s="60">
        <f>SUM(G14:J14)</f>
        <v>6153025</v>
      </c>
      <c r="L14" s="61">
        <v>1820019</v>
      </c>
      <c r="M14" s="61">
        <v>1893222</v>
      </c>
      <c r="N14" s="61">
        <v>1937314</v>
      </c>
      <c r="O14" s="134">
        <v>1996092</v>
      </c>
      <c r="P14" s="60">
        <f>SUM(L14:O14)</f>
        <v>7646647</v>
      </c>
      <c r="Q14" s="134">
        <v>2073555</v>
      </c>
      <c r="R14" s="134">
        <v>2299189</v>
      </c>
      <c r="S14" s="61"/>
      <c r="T14" s="134"/>
      <c r="U14" s="60">
        <f>SUM(Q14:T14)</f>
        <v>4372744</v>
      </c>
    </row>
    <row r="15" spans="1:21" x14ac:dyDescent="0.3">
      <c r="B15" s="51" t="s">
        <v>43</v>
      </c>
      <c r="C15" s="51"/>
      <c r="G15" s="54">
        <v>783954</v>
      </c>
      <c r="H15" s="54">
        <v>868530</v>
      </c>
      <c r="I15" s="54">
        <v>902275</v>
      </c>
      <c r="J15" s="54">
        <v>916100</v>
      </c>
      <c r="K15" s="52">
        <f>SUM(G15:J15)</f>
        <v>3470859</v>
      </c>
      <c r="L15" s="54">
        <v>936480</v>
      </c>
      <c r="M15" s="54">
        <v>969995</v>
      </c>
      <c r="N15" s="54">
        <v>1038473</v>
      </c>
      <c r="O15" s="54">
        <v>1093446</v>
      </c>
      <c r="P15" s="52">
        <f>SUM(L15:O15)</f>
        <v>4038394</v>
      </c>
      <c r="Q15" s="54">
        <v>1139535</v>
      </c>
      <c r="R15" s="54">
        <v>1196420</v>
      </c>
      <c r="S15" s="54"/>
      <c r="T15" s="54"/>
      <c r="U15" s="52">
        <f>SUM(Q15:T15)</f>
        <v>2335955</v>
      </c>
    </row>
    <row r="16" spans="1:21" x14ac:dyDescent="0.3">
      <c r="B16" s="51" t="s">
        <v>42</v>
      </c>
      <c r="C16" s="51"/>
      <c r="G16" s="50">
        <v>126253</v>
      </c>
      <c r="H16" s="50">
        <v>124903</v>
      </c>
      <c r="I16" s="50">
        <v>141533</v>
      </c>
      <c r="J16" s="50">
        <v>211057</v>
      </c>
      <c r="K16" s="49">
        <f>SUM(G16:J16)</f>
        <v>603746</v>
      </c>
      <c r="L16" s="50">
        <v>250719</v>
      </c>
      <c r="M16" s="50">
        <v>251298</v>
      </c>
      <c r="N16" s="50">
        <v>210595</v>
      </c>
      <c r="O16" s="50">
        <v>312739</v>
      </c>
      <c r="P16" s="49">
        <f>SUM(L16:O16)</f>
        <v>1025351</v>
      </c>
      <c r="Q16" s="50">
        <v>221046</v>
      </c>
      <c r="R16" s="50">
        <v>250606</v>
      </c>
      <c r="S16" s="50"/>
      <c r="T16" s="50"/>
      <c r="U16" s="49">
        <f>SUM(Q16:T16)</f>
        <v>471652</v>
      </c>
    </row>
    <row r="17" spans="1:21" x14ac:dyDescent="0.3">
      <c r="B17" s="42" t="s">
        <v>41</v>
      </c>
      <c r="G17" s="54">
        <f t="shared" ref="G17:O17" si="0">G14-G16-G15</f>
        <v>559835</v>
      </c>
      <c r="H17" s="54">
        <f t="shared" si="0"/>
        <v>512066</v>
      </c>
      <c r="I17" s="54">
        <f t="shared" si="0"/>
        <v>503402</v>
      </c>
      <c r="J17" s="54">
        <f t="shared" si="0"/>
        <v>503117</v>
      </c>
      <c r="K17" s="52">
        <f t="shared" si="0"/>
        <v>2078420</v>
      </c>
      <c r="L17" s="54">
        <f t="shared" si="0"/>
        <v>632820</v>
      </c>
      <c r="M17" s="54">
        <f t="shared" si="0"/>
        <v>671929</v>
      </c>
      <c r="N17" s="54">
        <f t="shared" si="0"/>
        <v>688246</v>
      </c>
      <c r="O17" s="54">
        <f t="shared" si="0"/>
        <v>589907</v>
      </c>
      <c r="P17" s="52">
        <f>P14-P16-P15</f>
        <v>2582902</v>
      </c>
      <c r="Q17" s="54">
        <f t="shared" ref="Q17:S17" si="1">Q14-Q16-Q15</f>
        <v>712974</v>
      </c>
      <c r="R17" s="54">
        <f t="shared" si="1"/>
        <v>852163</v>
      </c>
      <c r="S17" s="54">
        <f t="shared" si="1"/>
        <v>0</v>
      </c>
      <c r="T17" s="54">
        <f t="shared" ref="T17" si="2">T14-T16-T15</f>
        <v>0</v>
      </c>
      <c r="U17" s="52">
        <f>U14-U16-U15</f>
        <v>1565137</v>
      </c>
    </row>
    <row r="18" spans="1:21" x14ac:dyDescent="0.3">
      <c r="B18" s="42" t="s">
        <v>46</v>
      </c>
      <c r="G18" s="65">
        <f t="shared" ref="G18:O18" si="3">ROUND(G17/G14,3)</f>
        <v>0.38100000000000001</v>
      </c>
      <c r="H18" s="65">
        <f t="shared" si="3"/>
        <v>0.34</v>
      </c>
      <c r="I18" s="65">
        <f t="shared" si="3"/>
        <v>0.32500000000000001</v>
      </c>
      <c r="J18" s="65">
        <f t="shared" si="3"/>
        <v>0.309</v>
      </c>
      <c r="K18" s="64">
        <f t="shared" si="3"/>
        <v>0.33800000000000002</v>
      </c>
      <c r="L18" s="65">
        <f t="shared" si="3"/>
        <v>0.34799999999999998</v>
      </c>
      <c r="M18" s="65">
        <f t="shared" si="3"/>
        <v>0.35499999999999998</v>
      </c>
      <c r="N18" s="65">
        <f t="shared" si="3"/>
        <v>0.35499999999999998</v>
      </c>
      <c r="O18" s="65">
        <f t="shared" si="3"/>
        <v>0.29599999999999999</v>
      </c>
      <c r="P18" s="64">
        <f>ROUND(P17/P14,3)</f>
        <v>0.33800000000000002</v>
      </c>
      <c r="Q18" s="65">
        <f t="shared" ref="Q18:S18" si="4">ROUND(Q17/Q14,3)</f>
        <v>0.34399999999999997</v>
      </c>
      <c r="R18" s="65">
        <f t="shared" si="4"/>
        <v>0.371</v>
      </c>
      <c r="S18" s="65" t="e">
        <f t="shared" si="4"/>
        <v>#DIV/0!</v>
      </c>
      <c r="T18" s="65" t="e">
        <f t="shared" ref="T18" si="5">ROUND(T17/T14,3)</f>
        <v>#DIV/0!</v>
      </c>
      <c r="U18" s="64">
        <f>ROUND(U17/U14,3)</f>
        <v>0.35799999999999998</v>
      </c>
    </row>
    <row r="19" spans="1:21" x14ac:dyDescent="0.3">
      <c r="G19" s="73"/>
      <c r="H19" s="73"/>
      <c r="I19" s="73"/>
      <c r="J19" s="73"/>
      <c r="K19" s="72"/>
      <c r="L19" s="73"/>
      <c r="M19" s="73"/>
      <c r="N19" s="73"/>
      <c r="O19" s="73"/>
      <c r="P19" s="72"/>
      <c r="Q19" s="73"/>
      <c r="R19" s="73"/>
      <c r="S19" s="73"/>
      <c r="T19" s="73"/>
      <c r="U19" s="72"/>
    </row>
    <row r="20" spans="1:21" x14ac:dyDescent="0.3">
      <c r="A20" s="48" t="s">
        <v>53</v>
      </c>
      <c r="B20" s="48"/>
      <c r="G20" s="76"/>
      <c r="H20" s="76"/>
      <c r="I20" s="76"/>
      <c r="J20" s="76"/>
      <c r="K20" s="75"/>
      <c r="L20" s="76"/>
      <c r="M20" s="76"/>
      <c r="N20" s="76"/>
      <c r="O20" s="76"/>
      <c r="P20" s="75"/>
      <c r="Q20" s="76"/>
      <c r="R20" s="76"/>
      <c r="S20" s="76"/>
      <c r="T20" s="76"/>
      <c r="U20" s="75"/>
    </row>
    <row r="21" spans="1:21" x14ac:dyDescent="0.3">
      <c r="A21" s="48"/>
      <c r="B21" s="68" t="s">
        <v>47</v>
      </c>
      <c r="D21" s="69"/>
      <c r="E21" s="69"/>
      <c r="G21" s="54">
        <v>44988</v>
      </c>
      <c r="H21" s="54">
        <v>48713</v>
      </c>
      <c r="I21" s="54">
        <v>52678</v>
      </c>
      <c r="J21" s="54">
        <v>57834</v>
      </c>
      <c r="K21" s="52">
        <f>J21</f>
        <v>57834</v>
      </c>
      <c r="L21" s="54">
        <v>63815</v>
      </c>
      <c r="M21" s="54">
        <v>68395</v>
      </c>
      <c r="N21" s="54">
        <v>73465</v>
      </c>
      <c r="O21" s="54">
        <v>80773</v>
      </c>
      <c r="P21" s="52">
        <f>O21</f>
        <v>80773</v>
      </c>
      <c r="Q21" s="54">
        <v>88634</v>
      </c>
      <c r="R21" s="54">
        <v>91459</v>
      </c>
      <c r="S21" s="54"/>
      <c r="T21" s="54"/>
      <c r="U21" s="52">
        <f>R21</f>
        <v>91459</v>
      </c>
    </row>
    <row r="22" spans="1:21" x14ac:dyDescent="0.3">
      <c r="A22" s="48"/>
      <c r="B22" s="68" t="s">
        <v>108</v>
      </c>
      <c r="D22" s="69"/>
      <c r="E22" s="69"/>
      <c r="G22" s="54">
        <v>3803</v>
      </c>
      <c r="H22" s="54">
        <v>3725</v>
      </c>
      <c r="I22" s="54">
        <v>3965</v>
      </c>
      <c r="J22" s="54">
        <v>5156</v>
      </c>
      <c r="K22" s="52">
        <f>SUM(G22:J22)</f>
        <v>16649</v>
      </c>
      <c r="L22" s="54">
        <v>5981</v>
      </c>
      <c r="M22" s="54">
        <v>4580</v>
      </c>
      <c r="N22" s="54">
        <v>5070</v>
      </c>
      <c r="O22" s="54">
        <v>7308</v>
      </c>
      <c r="P22" s="52">
        <f>SUM(L22:O22)</f>
        <v>22939</v>
      </c>
      <c r="Q22" s="54">
        <v>7861</v>
      </c>
      <c r="R22" s="54">
        <v>2825</v>
      </c>
      <c r="S22" s="54"/>
      <c r="T22" s="54"/>
      <c r="U22" s="52">
        <f>SUM(Q22:T22)</f>
        <v>10686</v>
      </c>
    </row>
    <row r="23" spans="1:21" x14ac:dyDescent="0.3">
      <c r="B23" s="69" t="s">
        <v>109</v>
      </c>
      <c r="D23" s="69"/>
      <c r="E23" s="69"/>
      <c r="G23" s="54">
        <v>2906</v>
      </c>
      <c r="H23" s="54">
        <v>3318</v>
      </c>
      <c r="I23" s="54">
        <v>3798</v>
      </c>
      <c r="J23" s="54">
        <v>4998</v>
      </c>
      <c r="K23" s="52">
        <f>J23</f>
        <v>4998</v>
      </c>
      <c r="L23" s="54">
        <v>4475</v>
      </c>
      <c r="M23" s="54">
        <v>4367</v>
      </c>
      <c r="N23" s="54">
        <v>5170</v>
      </c>
      <c r="O23" s="54">
        <v>7131</v>
      </c>
      <c r="P23" s="52">
        <f>O23</f>
        <v>7131</v>
      </c>
      <c r="Q23" s="54">
        <v>5003</v>
      </c>
      <c r="R23" s="54">
        <v>4481</v>
      </c>
      <c r="S23" s="54"/>
      <c r="T23" s="54"/>
      <c r="U23" s="52">
        <f>R23</f>
        <v>4481</v>
      </c>
    </row>
    <row r="24" spans="1:21" ht="7.5" customHeight="1" x14ac:dyDescent="0.3">
      <c r="G24" s="53"/>
      <c r="H24" s="53"/>
      <c r="I24" s="53"/>
      <c r="J24" s="53"/>
      <c r="K24" s="67"/>
      <c r="L24" s="53"/>
      <c r="M24" s="53"/>
      <c r="N24" s="53"/>
      <c r="O24" s="53"/>
      <c r="P24" s="67"/>
      <c r="Q24" s="53"/>
      <c r="R24" s="53"/>
      <c r="S24" s="53"/>
      <c r="T24" s="53"/>
      <c r="U24" s="67"/>
    </row>
    <row r="25" spans="1:21" x14ac:dyDescent="0.3">
      <c r="B25" s="51" t="s">
        <v>44</v>
      </c>
      <c r="G25" s="61">
        <v>1046199</v>
      </c>
      <c r="H25" s="61">
        <v>1165228</v>
      </c>
      <c r="I25" s="61">
        <v>1327435</v>
      </c>
      <c r="J25" s="61">
        <v>1550329</v>
      </c>
      <c r="K25" s="60">
        <f>SUM(G25:J25)</f>
        <v>5089191</v>
      </c>
      <c r="L25" s="61">
        <v>1782086</v>
      </c>
      <c r="M25" s="61">
        <v>1921144</v>
      </c>
      <c r="N25" s="61">
        <v>1973283</v>
      </c>
      <c r="O25" s="134">
        <v>2105592</v>
      </c>
      <c r="P25" s="60">
        <f>SUM(L25:O25)</f>
        <v>7782105</v>
      </c>
      <c r="Q25" s="134">
        <v>2366749</v>
      </c>
      <c r="R25" s="134">
        <v>2547727</v>
      </c>
      <c r="S25" s="61"/>
      <c r="T25" s="134"/>
      <c r="U25" s="60">
        <f>SUM(Q25:T25)</f>
        <v>4914476</v>
      </c>
    </row>
    <row r="26" spans="1:21" x14ac:dyDescent="0.3">
      <c r="B26" s="51" t="s">
        <v>43</v>
      </c>
      <c r="G26" s="54">
        <v>896558</v>
      </c>
      <c r="H26" s="54">
        <v>1070432</v>
      </c>
      <c r="I26" s="54">
        <v>1136877</v>
      </c>
      <c r="J26" s="54">
        <v>1255749</v>
      </c>
      <c r="K26" s="52">
        <f>SUM(G26:J26)</f>
        <v>4359616</v>
      </c>
      <c r="L26" s="54">
        <v>1321706</v>
      </c>
      <c r="M26" s="54">
        <v>1392512</v>
      </c>
      <c r="N26" s="54">
        <v>1455554</v>
      </c>
      <c r="O26" s="54">
        <v>1606275</v>
      </c>
      <c r="P26" s="52">
        <f>SUM(L26:O26)</f>
        <v>5776047</v>
      </c>
      <c r="Q26" s="54">
        <v>1697121</v>
      </c>
      <c r="R26" s="54">
        <v>1778890</v>
      </c>
      <c r="S26" s="54"/>
      <c r="T26" s="54"/>
      <c r="U26" s="52">
        <f>SUM(Q26:T26)</f>
        <v>3476011</v>
      </c>
    </row>
    <row r="27" spans="1:21" x14ac:dyDescent="0.3">
      <c r="B27" s="51" t="s">
        <v>42</v>
      </c>
      <c r="G27" s="50">
        <v>179895</v>
      </c>
      <c r="H27" s="50">
        <v>186257</v>
      </c>
      <c r="I27" s="50">
        <v>210913</v>
      </c>
      <c r="J27" s="50">
        <v>255470</v>
      </c>
      <c r="K27" s="49">
        <f>SUM(G27:J27)</f>
        <v>832535</v>
      </c>
      <c r="L27" s="50">
        <v>286058</v>
      </c>
      <c r="M27" s="50">
        <v>340709</v>
      </c>
      <c r="N27" s="50">
        <v>299735</v>
      </c>
      <c r="O27" s="50">
        <v>417616</v>
      </c>
      <c r="P27" s="49">
        <f>SUM(L27:O27)</f>
        <v>1344118</v>
      </c>
      <c r="Q27" s="50">
        <v>395532</v>
      </c>
      <c r="R27" s="50">
        <v>352544</v>
      </c>
      <c r="S27" s="50"/>
      <c r="T27" s="50"/>
      <c r="U27" s="49">
        <f>SUM(Q27:T27)</f>
        <v>748076</v>
      </c>
    </row>
    <row r="28" spans="1:21" x14ac:dyDescent="0.3">
      <c r="B28" s="42" t="s">
        <v>52</v>
      </c>
      <c r="G28" s="54">
        <f t="shared" ref="G28:O28" si="6">G25-G27-G26</f>
        <v>-30254</v>
      </c>
      <c r="H28" s="54">
        <f t="shared" si="6"/>
        <v>-91461</v>
      </c>
      <c r="I28" s="54">
        <f t="shared" si="6"/>
        <v>-20355</v>
      </c>
      <c r="J28" s="54">
        <f t="shared" si="6"/>
        <v>39110</v>
      </c>
      <c r="K28" s="52">
        <f t="shared" si="6"/>
        <v>-102960</v>
      </c>
      <c r="L28" s="54">
        <f t="shared" si="6"/>
        <v>174322</v>
      </c>
      <c r="M28" s="54">
        <f t="shared" si="6"/>
        <v>187923</v>
      </c>
      <c r="N28" s="54">
        <f t="shared" si="6"/>
        <v>217994</v>
      </c>
      <c r="O28" s="54">
        <f t="shared" si="6"/>
        <v>81701</v>
      </c>
      <c r="P28" s="52">
        <f>P25-P27-P26</f>
        <v>661940</v>
      </c>
      <c r="Q28" s="54">
        <f t="shared" ref="Q28:S28" si="7">Q25-Q27-Q26</f>
        <v>274096</v>
      </c>
      <c r="R28" s="54">
        <f t="shared" si="7"/>
        <v>416293</v>
      </c>
      <c r="S28" s="54">
        <f t="shared" si="7"/>
        <v>0</v>
      </c>
      <c r="T28" s="54">
        <f t="shared" ref="T28" si="8">T25-T27-T26</f>
        <v>0</v>
      </c>
      <c r="U28" s="52">
        <f>U25-U27-U26</f>
        <v>690389</v>
      </c>
    </row>
    <row r="29" spans="1:21" x14ac:dyDescent="0.3">
      <c r="B29" s="42" t="s">
        <v>46</v>
      </c>
      <c r="G29" s="65">
        <f t="shared" ref="G29:O29" si="9">ROUND(G28/G25,3)</f>
        <v>-2.9000000000000001E-2</v>
      </c>
      <c r="H29" s="65">
        <f t="shared" si="9"/>
        <v>-7.8E-2</v>
      </c>
      <c r="I29" s="65">
        <f t="shared" si="9"/>
        <v>-1.4999999999999999E-2</v>
      </c>
      <c r="J29" s="65">
        <f t="shared" si="9"/>
        <v>2.5000000000000001E-2</v>
      </c>
      <c r="K29" s="64">
        <f t="shared" si="9"/>
        <v>-0.02</v>
      </c>
      <c r="L29" s="65">
        <f t="shared" si="9"/>
        <v>9.8000000000000004E-2</v>
      </c>
      <c r="M29" s="65">
        <f t="shared" si="9"/>
        <v>9.8000000000000004E-2</v>
      </c>
      <c r="N29" s="65">
        <f t="shared" si="9"/>
        <v>0.11</v>
      </c>
      <c r="O29" s="65">
        <f t="shared" si="9"/>
        <v>3.9E-2</v>
      </c>
      <c r="P29" s="64">
        <f>ROUND(P28/P25,3)</f>
        <v>8.5000000000000006E-2</v>
      </c>
      <c r="Q29" s="65">
        <f t="shared" ref="Q29:S29" si="10">ROUND(Q28/Q25,3)</f>
        <v>0.11600000000000001</v>
      </c>
      <c r="R29" s="65">
        <f t="shared" si="10"/>
        <v>0.16300000000000001</v>
      </c>
      <c r="S29" s="65" t="e">
        <f t="shared" si="10"/>
        <v>#DIV/0!</v>
      </c>
      <c r="T29" s="65" t="e">
        <f t="shared" ref="T29" si="11">ROUND(T28/T25,3)</f>
        <v>#DIV/0!</v>
      </c>
      <c r="U29" s="64">
        <f>ROUND(U28/U25,3)</f>
        <v>0.14000000000000001</v>
      </c>
    </row>
    <row r="30" spans="1:21" x14ac:dyDescent="0.3">
      <c r="G30" s="73"/>
      <c r="H30" s="73"/>
      <c r="I30" s="73"/>
      <c r="J30" s="73"/>
      <c r="K30" s="72"/>
      <c r="L30" s="73"/>
      <c r="M30" s="73"/>
      <c r="N30" s="73"/>
      <c r="O30" s="73"/>
      <c r="P30" s="72"/>
      <c r="Q30" s="73"/>
      <c r="R30" s="73"/>
      <c r="S30" s="73"/>
      <c r="T30" s="73"/>
      <c r="U30" s="72"/>
    </row>
    <row r="31" spans="1:21" x14ac:dyDescent="0.3">
      <c r="A31" s="74" t="s">
        <v>51</v>
      </c>
      <c r="G31" s="71"/>
      <c r="H31" s="71"/>
      <c r="I31" s="71"/>
      <c r="J31" s="71"/>
      <c r="K31" s="70"/>
      <c r="L31" s="71"/>
      <c r="M31" s="71"/>
      <c r="N31" s="71"/>
      <c r="O31" s="71"/>
      <c r="P31" s="70"/>
      <c r="Q31" s="71"/>
      <c r="R31" s="71"/>
      <c r="S31" s="71"/>
      <c r="T31" s="71"/>
      <c r="U31" s="70"/>
    </row>
    <row r="32" spans="1:21" x14ac:dyDescent="0.3">
      <c r="A32" s="48"/>
      <c r="B32" s="68" t="s">
        <v>47</v>
      </c>
      <c r="C32" s="69"/>
      <c r="G32" s="54">
        <f t="shared" ref="G32:J32" si="12">G10+G21</f>
        <v>94363</v>
      </c>
      <c r="H32" s="54">
        <f t="shared" si="12"/>
        <v>99036</v>
      </c>
      <c r="I32" s="54">
        <f t="shared" si="12"/>
        <v>104023</v>
      </c>
      <c r="J32" s="54">
        <f t="shared" si="12"/>
        <v>110644</v>
      </c>
      <c r="K32" s="52">
        <f>J32</f>
        <v>110644</v>
      </c>
      <c r="L32" s="54">
        <f t="shared" ref="L32:O32" si="13">L10+L21</f>
        <v>118902</v>
      </c>
      <c r="M32" s="54">
        <f t="shared" si="13"/>
        <v>124354</v>
      </c>
      <c r="N32" s="54">
        <f t="shared" si="13"/>
        <v>130422</v>
      </c>
      <c r="O32" s="54">
        <f t="shared" si="13"/>
        <v>139259</v>
      </c>
      <c r="P32" s="52">
        <f>O32</f>
        <v>139259</v>
      </c>
      <c r="Q32" s="54">
        <f t="shared" ref="Q32:T34" si="14">Q10+Q21</f>
        <v>148863</v>
      </c>
      <c r="R32" s="54">
        <f t="shared" si="14"/>
        <v>151562</v>
      </c>
      <c r="S32" s="54">
        <f t="shared" si="14"/>
        <v>0</v>
      </c>
      <c r="T32" s="54">
        <f t="shared" si="14"/>
        <v>0</v>
      </c>
      <c r="U32" s="52">
        <f>R32</f>
        <v>151562</v>
      </c>
    </row>
    <row r="33" spans="1:21" x14ac:dyDescent="0.3">
      <c r="A33" s="48"/>
      <c r="B33" s="68" t="s">
        <v>108</v>
      </c>
      <c r="C33" s="69"/>
      <c r="G33" s="54">
        <f t="shared" ref="G33:J33" si="15">G11+G22</f>
        <v>5273</v>
      </c>
      <c r="H33" s="54">
        <f t="shared" si="15"/>
        <v>4673</v>
      </c>
      <c r="I33" s="54">
        <f t="shared" si="15"/>
        <v>4987</v>
      </c>
      <c r="J33" s="54">
        <f t="shared" si="15"/>
        <v>6621</v>
      </c>
      <c r="K33" s="52">
        <f>SUM(G33:J33)</f>
        <v>21554</v>
      </c>
      <c r="L33" s="54">
        <f t="shared" ref="L33:O33" si="16">L11+L22</f>
        <v>8258</v>
      </c>
      <c r="M33" s="54">
        <f t="shared" si="16"/>
        <v>5452</v>
      </c>
      <c r="N33" s="54">
        <f t="shared" si="16"/>
        <v>6068</v>
      </c>
      <c r="O33" s="54">
        <f t="shared" si="16"/>
        <v>8837</v>
      </c>
      <c r="P33" s="52">
        <f>SUM(L33:O33)</f>
        <v>28615</v>
      </c>
      <c r="Q33" s="54">
        <f t="shared" si="14"/>
        <v>9604</v>
      </c>
      <c r="R33" s="54">
        <f t="shared" si="14"/>
        <v>2699</v>
      </c>
      <c r="S33" s="54">
        <f t="shared" si="14"/>
        <v>0</v>
      </c>
      <c r="T33" s="54">
        <f t="shared" si="14"/>
        <v>0</v>
      </c>
      <c r="U33" s="52">
        <f>SUM(Q33:T33)</f>
        <v>12303</v>
      </c>
    </row>
    <row r="34" spans="1:21" x14ac:dyDescent="0.3">
      <c r="B34" s="69" t="s">
        <v>109</v>
      </c>
      <c r="C34" s="69"/>
      <c r="G34" s="54">
        <f t="shared" ref="G34:J34" si="17">G12+G23</f>
        <v>4385</v>
      </c>
      <c r="H34" s="54">
        <f t="shared" si="17"/>
        <v>4916</v>
      </c>
      <c r="I34" s="54">
        <f t="shared" si="17"/>
        <v>5225</v>
      </c>
      <c r="J34" s="54">
        <f t="shared" si="17"/>
        <v>6938</v>
      </c>
      <c r="K34" s="52">
        <f>J34</f>
        <v>6938</v>
      </c>
      <c r="L34" s="54">
        <f t="shared" ref="L34:O34" si="18">L12+L23</f>
        <v>6093</v>
      </c>
      <c r="M34" s="54">
        <f t="shared" si="18"/>
        <v>5787</v>
      </c>
      <c r="N34" s="54">
        <f t="shared" si="18"/>
        <v>6677</v>
      </c>
      <c r="O34" s="54">
        <f t="shared" si="18"/>
        <v>9196</v>
      </c>
      <c r="P34" s="52">
        <f>O34</f>
        <v>9196</v>
      </c>
      <c r="Q34" s="54">
        <f t="shared" si="14"/>
        <v>6566</v>
      </c>
      <c r="R34" s="54">
        <f t="shared" si="14"/>
        <v>6056</v>
      </c>
      <c r="S34" s="54">
        <f t="shared" si="14"/>
        <v>0</v>
      </c>
      <c r="T34" s="54">
        <f t="shared" si="14"/>
        <v>0</v>
      </c>
      <c r="U34" s="52">
        <f>R34</f>
        <v>6056</v>
      </c>
    </row>
    <row r="35" spans="1:21" ht="6" customHeight="1" x14ac:dyDescent="0.3">
      <c r="G35" s="53"/>
      <c r="H35" s="53"/>
      <c r="I35" s="53"/>
      <c r="J35" s="53"/>
      <c r="K35" s="67"/>
      <c r="L35" s="53"/>
      <c r="M35" s="53"/>
      <c r="N35" s="53"/>
      <c r="O35" s="53"/>
      <c r="P35" s="67"/>
      <c r="Q35" s="53"/>
      <c r="R35" s="53"/>
      <c r="S35" s="53"/>
      <c r="T35" s="53"/>
      <c r="U35" s="67"/>
    </row>
    <row r="36" spans="1:21" x14ac:dyDescent="0.3">
      <c r="B36" s="51" t="s">
        <v>50</v>
      </c>
      <c r="G36" s="61">
        <f t="shared" ref="G36:J36" si="19">G25+G14</f>
        <v>2516241</v>
      </c>
      <c r="H36" s="61">
        <f t="shared" si="19"/>
        <v>2670727</v>
      </c>
      <c r="I36" s="61">
        <f t="shared" si="19"/>
        <v>2874645</v>
      </c>
      <c r="J36" s="61">
        <f t="shared" si="19"/>
        <v>3180603</v>
      </c>
      <c r="K36" s="60">
        <f>SUM(G36:J36)</f>
        <v>11242216</v>
      </c>
      <c r="L36" s="61">
        <f t="shared" ref="L36:O36" si="20">L25+L14</f>
        <v>3602105</v>
      </c>
      <c r="M36" s="61">
        <f t="shared" si="20"/>
        <v>3814366</v>
      </c>
      <c r="N36" s="61">
        <f t="shared" si="20"/>
        <v>3910597</v>
      </c>
      <c r="O36" s="61">
        <f t="shared" si="20"/>
        <v>4101684</v>
      </c>
      <c r="P36" s="60">
        <f>SUM(L36:O36)</f>
        <v>15428752</v>
      </c>
      <c r="Q36" s="61">
        <f t="shared" ref="Q36:T38" si="21">Q25+Q14</f>
        <v>4440304</v>
      </c>
      <c r="R36" s="61">
        <f t="shared" si="21"/>
        <v>4846916</v>
      </c>
      <c r="S36" s="61">
        <f t="shared" si="21"/>
        <v>0</v>
      </c>
      <c r="T36" s="61">
        <f t="shared" si="21"/>
        <v>0</v>
      </c>
      <c r="U36" s="60">
        <f>SUM(Q36:T36)</f>
        <v>9287220</v>
      </c>
    </row>
    <row r="37" spans="1:21" x14ac:dyDescent="0.3">
      <c r="B37" s="51" t="s">
        <v>43</v>
      </c>
      <c r="G37" s="54">
        <f t="shared" ref="G37:J37" si="22">G26+G15</f>
        <v>1680512</v>
      </c>
      <c r="H37" s="54">
        <f t="shared" si="22"/>
        <v>1938962</v>
      </c>
      <c r="I37" s="54">
        <f t="shared" si="22"/>
        <v>2039152</v>
      </c>
      <c r="J37" s="54">
        <f t="shared" si="22"/>
        <v>2171849</v>
      </c>
      <c r="K37" s="52">
        <f>SUM(G37:J37)</f>
        <v>7830475</v>
      </c>
      <c r="L37" s="54">
        <f t="shared" ref="L37:O37" si="23">L26+L15</f>
        <v>2258186</v>
      </c>
      <c r="M37" s="54">
        <f t="shared" si="23"/>
        <v>2362507</v>
      </c>
      <c r="N37" s="54">
        <f t="shared" si="23"/>
        <v>2494027</v>
      </c>
      <c r="O37" s="54">
        <f t="shared" si="23"/>
        <v>2699721</v>
      </c>
      <c r="P37" s="52">
        <f>SUM(L37:O37)</f>
        <v>9814441</v>
      </c>
      <c r="Q37" s="54">
        <f t="shared" si="21"/>
        <v>2836656</v>
      </c>
      <c r="R37" s="54">
        <f t="shared" si="21"/>
        <v>2975310</v>
      </c>
      <c r="S37" s="54">
        <f t="shared" si="21"/>
        <v>0</v>
      </c>
      <c r="T37" s="54">
        <f t="shared" si="21"/>
        <v>0</v>
      </c>
      <c r="U37" s="52">
        <f>SUM(Q37:T37)</f>
        <v>5811966</v>
      </c>
    </row>
    <row r="38" spans="1:21" x14ac:dyDescent="0.3">
      <c r="B38" s="51" t="s">
        <v>42</v>
      </c>
      <c r="G38" s="54">
        <f t="shared" ref="G38:J38" si="24">G27+G16</f>
        <v>306148</v>
      </c>
      <c r="H38" s="54">
        <f t="shared" si="24"/>
        <v>311160</v>
      </c>
      <c r="I38" s="54">
        <f t="shared" si="24"/>
        <v>352446</v>
      </c>
      <c r="J38" s="54">
        <f t="shared" si="24"/>
        <v>466527</v>
      </c>
      <c r="K38" s="49">
        <f>SUM(G38:J38)</f>
        <v>1436281</v>
      </c>
      <c r="L38" s="54">
        <f t="shared" ref="L38:O38" si="25">L27+L16</f>
        <v>536777</v>
      </c>
      <c r="M38" s="54">
        <f t="shared" si="25"/>
        <v>592007</v>
      </c>
      <c r="N38" s="54">
        <f t="shared" si="25"/>
        <v>510330</v>
      </c>
      <c r="O38" s="54">
        <f t="shared" si="25"/>
        <v>730355</v>
      </c>
      <c r="P38" s="49">
        <f>SUM(L38:O38)</f>
        <v>2369469</v>
      </c>
      <c r="Q38" s="54">
        <f t="shared" si="21"/>
        <v>616578</v>
      </c>
      <c r="R38" s="54">
        <f t="shared" si="21"/>
        <v>603150</v>
      </c>
      <c r="S38" s="54">
        <f t="shared" si="21"/>
        <v>0</v>
      </c>
      <c r="T38" s="54">
        <f t="shared" si="21"/>
        <v>0</v>
      </c>
      <c r="U38" s="49">
        <f>SUM(Q38:T38)</f>
        <v>1219728</v>
      </c>
    </row>
    <row r="39" spans="1:21" x14ac:dyDescent="0.3">
      <c r="B39" s="42" t="s">
        <v>49</v>
      </c>
      <c r="G39" s="56">
        <f t="shared" ref="G39:M39" si="26">G36-G38-G37</f>
        <v>529581</v>
      </c>
      <c r="H39" s="56">
        <f t="shared" si="26"/>
        <v>420605</v>
      </c>
      <c r="I39" s="56">
        <f t="shared" si="26"/>
        <v>483047</v>
      </c>
      <c r="J39" s="56">
        <f t="shared" si="26"/>
        <v>542227</v>
      </c>
      <c r="K39" s="52">
        <f t="shared" si="26"/>
        <v>1975460</v>
      </c>
      <c r="L39" s="56">
        <f t="shared" si="26"/>
        <v>807142</v>
      </c>
      <c r="M39" s="56">
        <f t="shared" si="26"/>
        <v>859852</v>
      </c>
      <c r="N39" s="56">
        <f>N36-N38-N37</f>
        <v>906240</v>
      </c>
      <c r="O39" s="56">
        <f>O36-O38-O37</f>
        <v>671608</v>
      </c>
      <c r="P39" s="52">
        <f>P36-P38-P37</f>
        <v>3244842</v>
      </c>
      <c r="Q39" s="56">
        <f t="shared" ref="Q39:R39" si="27">Q36-Q38-Q37</f>
        <v>987070</v>
      </c>
      <c r="R39" s="56">
        <f t="shared" si="27"/>
        <v>1268456</v>
      </c>
      <c r="S39" s="56">
        <f>S36-S38-S37</f>
        <v>0</v>
      </c>
      <c r="T39" s="56">
        <f>T36-T38-T37</f>
        <v>0</v>
      </c>
      <c r="U39" s="52">
        <f>U36-U38-U37</f>
        <v>2255526</v>
      </c>
    </row>
    <row r="40" spans="1:21" x14ac:dyDescent="0.3">
      <c r="B40" s="42" t="s">
        <v>46</v>
      </c>
      <c r="G40" s="65">
        <f t="shared" ref="G40:M40" si="28">ROUND(G39/G36,3)</f>
        <v>0.21</v>
      </c>
      <c r="H40" s="65">
        <f t="shared" si="28"/>
        <v>0.157</v>
      </c>
      <c r="I40" s="65">
        <f t="shared" si="28"/>
        <v>0.16800000000000001</v>
      </c>
      <c r="J40" s="65">
        <f t="shared" si="28"/>
        <v>0.17</v>
      </c>
      <c r="K40" s="64">
        <f t="shared" si="28"/>
        <v>0.17599999999999999</v>
      </c>
      <c r="L40" s="65">
        <f t="shared" si="28"/>
        <v>0.224</v>
      </c>
      <c r="M40" s="65">
        <f t="shared" si="28"/>
        <v>0.22500000000000001</v>
      </c>
      <c r="N40" s="65">
        <f>ROUND(N39/N36,3)</f>
        <v>0.23200000000000001</v>
      </c>
      <c r="O40" s="65">
        <f>ROUND(O39/O36,3)</f>
        <v>0.16400000000000001</v>
      </c>
      <c r="P40" s="64">
        <f>ROUND(P39/P36,3)</f>
        <v>0.21</v>
      </c>
      <c r="Q40" s="65">
        <f t="shared" ref="Q40:R40" si="29">ROUND(Q39/Q36,3)</f>
        <v>0.222</v>
      </c>
      <c r="R40" s="65">
        <f t="shared" si="29"/>
        <v>0.26200000000000001</v>
      </c>
      <c r="S40" s="65" t="e">
        <f>ROUND(S39/S36,3)</f>
        <v>#DIV/0!</v>
      </c>
      <c r="T40" s="65" t="e">
        <f>ROUND(T39/T36,3)</f>
        <v>#DIV/0!</v>
      </c>
      <c r="U40" s="64">
        <f>ROUND(U39/U36,3)</f>
        <v>0.24299999999999999</v>
      </c>
    </row>
    <row r="41" spans="1:21" x14ac:dyDescent="0.3">
      <c r="G41" s="73"/>
      <c r="H41" s="73"/>
      <c r="I41" s="73"/>
      <c r="J41" s="73"/>
      <c r="K41" s="72"/>
      <c r="L41" s="73"/>
      <c r="M41" s="73"/>
      <c r="N41" s="73"/>
      <c r="O41" s="73"/>
      <c r="P41" s="72"/>
      <c r="Q41" s="73"/>
      <c r="R41" s="73"/>
      <c r="S41" s="73"/>
      <c r="T41" s="73"/>
      <c r="U41" s="72"/>
    </row>
    <row r="42" spans="1:21" x14ac:dyDescent="0.3">
      <c r="A42" s="48" t="s">
        <v>48</v>
      </c>
      <c r="B42" s="48"/>
      <c r="G42" s="71"/>
      <c r="H42" s="71"/>
      <c r="I42" s="71"/>
      <c r="J42" s="71"/>
      <c r="K42" s="70"/>
      <c r="L42" s="71"/>
      <c r="M42" s="71"/>
      <c r="N42" s="71"/>
      <c r="O42" s="71"/>
      <c r="P42" s="70"/>
      <c r="Q42" s="71"/>
      <c r="R42" s="71"/>
      <c r="S42" s="71"/>
      <c r="T42" s="71"/>
      <c r="U42" s="70"/>
    </row>
    <row r="43" spans="1:21" x14ac:dyDescent="0.3">
      <c r="A43" s="48"/>
      <c r="B43" s="68" t="s">
        <v>47</v>
      </c>
      <c r="G43" s="54">
        <v>3867</v>
      </c>
      <c r="H43" s="54">
        <v>3692</v>
      </c>
      <c r="I43" s="54">
        <v>3520</v>
      </c>
      <c r="J43" s="54">
        <v>3330</v>
      </c>
      <c r="K43" s="52">
        <f>J43</f>
        <v>3330</v>
      </c>
      <c r="L43" s="54">
        <v>3138</v>
      </c>
      <c r="M43" s="54">
        <v>2971</v>
      </c>
      <c r="N43" s="54">
        <v>2828</v>
      </c>
      <c r="O43" s="54">
        <v>2706</v>
      </c>
      <c r="P43" s="52">
        <f>O43</f>
        <v>2706</v>
      </c>
      <c r="Q43" s="54">
        <v>2565</v>
      </c>
      <c r="R43" s="54">
        <v>2411</v>
      </c>
      <c r="S43" s="54"/>
      <c r="T43" s="54"/>
      <c r="U43" s="52">
        <f>R43</f>
        <v>2411</v>
      </c>
    </row>
    <row r="44" spans="1:21" x14ac:dyDescent="0.3">
      <c r="B44" s="69" t="s">
        <v>109</v>
      </c>
      <c r="G44" s="54">
        <v>77</v>
      </c>
      <c r="H44" s="54">
        <v>66</v>
      </c>
      <c r="I44" s="54">
        <v>49</v>
      </c>
      <c r="J44" s="54">
        <v>53</v>
      </c>
      <c r="K44" s="52">
        <f>J44</f>
        <v>53</v>
      </c>
      <c r="L44" s="54">
        <v>29</v>
      </c>
      <c r="M44" s="54">
        <v>28</v>
      </c>
      <c r="N44" s="54">
        <v>24</v>
      </c>
      <c r="O44" s="54">
        <v>25</v>
      </c>
      <c r="P44" s="52">
        <f>O44</f>
        <v>25</v>
      </c>
      <c r="Q44" s="54">
        <v>22</v>
      </c>
      <c r="R44" s="54">
        <v>17</v>
      </c>
      <c r="S44" s="54"/>
      <c r="T44" s="54"/>
      <c r="U44" s="52">
        <f>R44</f>
        <v>17</v>
      </c>
    </row>
    <row r="45" spans="1:21" ht="6" customHeight="1" x14ac:dyDescent="0.3">
      <c r="G45" s="53"/>
      <c r="H45" s="53"/>
      <c r="I45" s="53"/>
      <c r="J45" s="53"/>
      <c r="K45" s="67"/>
      <c r="L45" s="53"/>
      <c r="M45" s="53"/>
      <c r="N45" s="53"/>
      <c r="O45" s="53"/>
      <c r="P45" s="67"/>
      <c r="Q45" s="53"/>
      <c r="R45" s="53"/>
      <c r="S45" s="53"/>
      <c r="T45" s="53"/>
      <c r="U45" s="67"/>
    </row>
    <row r="46" spans="1:21" x14ac:dyDescent="0.3">
      <c r="B46" s="51" t="s">
        <v>44</v>
      </c>
      <c r="G46" s="61">
        <v>120394</v>
      </c>
      <c r="H46" s="61">
        <v>114737</v>
      </c>
      <c r="I46" s="61">
        <v>110214</v>
      </c>
      <c r="J46" s="61">
        <v>105152</v>
      </c>
      <c r="K46" s="66">
        <f>SUM(G46:J46)</f>
        <v>450497</v>
      </c>
      <c r="L46" s="61">
        <v>98751</v>
      </c>
      <c r="M46" s="61">
        <v>92904</v>
      </c>
      <c r="N46" s="61">
        <v>88777</v>
      </c>
      <c r="O46" s="134">
        <v>85157</v>
      </c>
      <c r="P46" s="66">
        <f>SUM(L46:O46)</f>
        <v>365589</v>
      </c>
      <c r="Q46" s="134">
        <v>80688</v>
      </c>
      <c r="R46" s="134">
        <v>76200</v>
      </c>
      <c r="S46" s="61"/>
      <c r="T46" s="134"/>
      <c r="U46" s="66">
        <f>SUM(Q46:T46)</f>
        <v>156888</v>
      </c>
    </row>
    <row r="47" spans="1:21" x14ac:dyDescent="0.3">
      <c r="B47" s="51" t="s">
        <v>43</v>
      </c>
      <c r="G47" s="50">
        <v>60219</v>
      </c>
      <c r="H47" s="50">
        <v>52734</v>
      </c>
      <c r="I47" s="50">
        <v>47087</v>
      </c>
      <c r="J47" s="50">
        <v>42485</v>
      </c>
      <c r="K47" s="49">
        <f>SUM(G47:J47)</f>
        <v>202525</v>
      </c>
      <c r="L47" s="50">
        <v>42393</v>
      </c>
      <c r="M47" s="50">
        <v>39924</v>
      </c>
      <c r="N47" s="50">
        <v>37101</v>
      </c>
      <c r="O47" s="50">
        <v>33679</v>
      </c>
      <c r="P47" s="49">
        <f>SUM(L47:O47)</f>
        <v>153097</v>
      </c>
      <c r="Q47" s="50">
        <v>33958</v>
      </c>
      <c r="R47" s="50">
        <v>30347</v>
      </c>
      <c r="S47" s="50"/>
      <c r="T47" s="50"/>
      <c r="U47" s="49">
        <f>SUM(Q47:T47)</f>
        <v>64305</v>
      </c>
    </row>
    <row r="48" spans="1:21" x14ac:dyDescent="0.3">
      <c r="B48" s="42" t="s">
        <v>41</v>
      </c>
      <c r="G48" s="54">
        <f t="shared" ref="G48:O48" si="30">G46-G47</f>
        <v>60175</v>
      </c>
      <c r="H48" s="54">
        <f t="shared" si="30"/>
        <v>62003</v>
      </c>
      <c r="I48" s="54">
        <f t="shared" si="30"/>
        <v>63127</v>
      </c>
      <c r="J48" s="54">
        <f t="shared" si="30"/>
        <v>62667</v>
      </c>
      <c r="K48" s="52">
        <f t="shared" si="30"/>
        <v>247972</v>
      </c>
      <c r="L48" s="54">
        <f t="shared" si="30"/>
        <v>56358</v>
      </c>
      <c r="M48" s="54">
        <f t="shared" si="30"/>
        <v>52980</v>
      </c>
      <c r="N48" s="54">
        <f t="shared" si="30"/>
        <v>51676</v>
      </c>
      <c r="O48" s="54">
        <f t="shared" si="30"/>
        <v>51478</v>
      </c>
      <c r="P48" s="52">
        <f>P46-P47</f>
        <v>212492</v>
      </c>
      <c r="Q48" s="54">
        <f t="shared" ref="Q48:S48" si="31">Q46-Q47</f>
        <v>46730</v>
      </c>
      <c r="R48" s="54">
        <f t="shared" si="31"/>
        <v>45853</v>
      </c>
      <c r="S48" s="54">
        <f t="shared" si="31"/>
        <v>0</v>
      </c>
      <c r="T48" s="54">
        <f t="shared" ref="T48" si="32">T46-T47</f>
        <v>0</v>
      </c>
      <c r="U48" s="52">
        <f>U46-U47</f>
        <v>92583</v>
      </c>
    </row>
    <row r="49" spans="1:26" x14ac:dyDescent="0.3">
      <c r="B49" s="42" t="s">
        <v>46</v>
      </c>
      <c r="G49" s="65">
        <f t="shared" ref="G49:O49" si="33">ROUND(G48/G46,3)</f>
        <v>0.5</v>
      </c>
      <c r="H49" s="65">
        <f t="shared" si="33"/>
        <v>0.54</v>
      </c>
      <c r="I49" s="65">
        <f t="shared" si="33"/>
        <v>0.57299999999999995</v>
      </c>
      <c r="J49" s="65">
        <f t="shared" si="33"/>
        <v>0.59599999999999997</v>
      </c>
      <c r="K49" s="64">
        <f t="shared" si="33"/>
        <v>0.55000000000000004</v>
      </c>
      <c r="L49" s="65">
        <f t="shared" si="33"/>
        <v>0.57099999999999995</v>
      </c>
      <c r="M49" s="65">
        <f t="shared" si="33"/>
        <v>0.56999999999999995</v>
      </c>
      <c r="N49" s="65">
        <f t="shared" si="33"/>
        <v>0.58199999999999996</v>
      </c>
      <c r="O49" s="65">
        <f t="shared" si="33"/>
        <v>0.60499999999999998</v>
      </c>
      <c r="P49" s="64">
        <f>ROUND(P48/P46,3)</f>
        <v>0.58099999999999996</v>
      </c>
      <c r="Q49" s="65">
        <f t="shared" ref="Q49:S49" si="34">ROUND(Q48/Q46,3)</f>
        <v>0.57899999999999996</v>
      </c>
      <c r="R49" s="65">
        <f t="shared" si="34"/>
        <v>0.60199999999999998</v>
      </c>
      <c r="S49" s="65" t="e">
        <f t="shared" si="34"/>
        <v>#DIV/0!</v>
      </c>
      <c r="T49" s="65" t="e">
        <f t="shared" ref="T49" si="35">ROUND(T48/T46,3)</f>
        <v>#DIV/0!</v>
      </c>
      <c r="U49" s="64">
        <f>ROUND(U48/U46,3)</f>
        <v>0.59</v>
      </c>
    </row>
    <row r="50" spans="1:26" x14ac:dyDescent="0.3">
      <c r="G50" s="63"/>
      <c r="H50" s="63"/>
      <c r="I50" s="63"/>
      <c r="J50" s="63"/>
      <c r="K50" s="62"/>
      <c r="L50" s="63"/>
      <c r="M50" s="63"/>
      <c r="N50" s="63"/>
      <c r="O50" s="63"/>
      <c r="P50" s="62"/>
      <c r="Q50" s="63"/>
      <c r="R50" s="63"/>
      <c r="S50" s="63"/>
      <c r="T50" s="63"/>
      <c r="U50" s="62"/>
    </row>
    <row r="51" spans="1:26" x14ac:dyDescent="0.3">
      <c r="A51" s="48" t="s">
        <v>45</v>
      </c>
      <c r="G51" s="63"/>
      <c r="H51" s="63"/>
      <c r="I51" s="63"/>
      <c r="J51" s="63"/>
      <c r="K51" s="62"/>
      <c r="L51" s="63"/>
      <c r="M51" s="63"/>
      <c r="N51" s="63"/>
      <c r="O51" s="63"/>
      <c r="P51" s="62"/>
      <c r="Q51" s="63"/>
      <c r="R51" s="63"/>
      <c r="S51" s="63"/>
      <c r="T51" s="63"/>
      <c r="U51" s="62"/>
    </row>
    <row r="52" spans="1:26" x14ac:dyDescent="0.3">
      <c r="B52" s="51" t="s">
        <v>44</v>
      </c>
      <c r="G52" s="61">
        <f>+G46+G36</f>
        <v>2636635</v>
      </c>
      <c r="H52" s="61">
        <f>+H46+H36</f>
        <v>2785464</v>
      </c>
      <c r="I52" s="61">
        <v>2984859</v>
      </c>
      <c r="J52" s="61">
        <v>3285755</v>
      </c>
      <c r="K52" s="60">
        <f t="shared" ref="K52:K57" si="36">SUM(G52:J52)</f>
        <v>11692713</v>
      </c>
      <c r="L52" s="61">
        <f>+L46+L36</f>
        <v>3700856</v>
      </c>
      <c r="M52" s="61">
        <f>+M46+M36</f>
        <v>3907270</v>
      </c>
      <c r="N52" s="61">
        <f>+N46+N36</f>
        <v>3999374</v>
      </c>
      <c r="O52" s="61">
        <f>+O46+O36</f>
        <v>4186841</v>
      </c>
      <c r="P52" s="60">
        <f t="shared" ref="P52:P57" si="37">SUM(L52:O52)</f>
        <v>15794341</v>
      </c>
      <c r="Q52" s="61">
        <f>+Q46+Q36</f>
        <v>4520992</v>
      </c>
      <c r="R52" s="61">
        <f>+R46+R36</f>
        <v>4923116</v>
      </c>
      <c r="S52" s="61">
        <f>+S46+S36</f>
        <v>0</v>
      </c>
      <c r="T52" s="61">
        <f>+T46+T36</f>
        <v>0</v>
      </c>
      <c r="U52" s="60">
        <f t="shared" ref="U52:U57" si="38">SUM(Q52:T52)</f>
        <v>9444108</v>
      </c>
    </row>
    <row r="53" spans="1:26" x14ac:dyDescent="0.3">
      <c r="B53" s="51" t="s">
        <v>43</v>
      </c>
      <c r="G53" s="53">
        <f>+G37+G47</f>
        <v>1740731</v>
      </c>
      <c r="H53" s="53">
        <f>+H37+H47</f>
        <v>1991696</v>
      </c>
      <c r="I53" s="53">
        <f>+I37+I47</f>
        <v>2086239</v>
      </c>
      <c r="J53" s="53">
        <f>+J37+J47</f>
        <v>2214334</v>
      </c>
      <c r="K53" s="52">
        <f t="shared" si="36"/>
        <v>8033000</v>
      </c>
      <c r="L53" s="53">
        <f>+L37+L47</f>
        <v>2300579</v>
      </c>
      <c r="M53" s="53">
        <f>+M37+M47</f>
        <v>2402431</v>
      </c>
      <c r="N53" s="53">
        <f>+N37+N47</f>
        <v>2531128</v>
      </c>
      <c r="O53" s="53">
        <f>+O37+O47</f>
        <v>2733400</v>
      </c>
      <c r="P53" s="52">
        <f t="shared" si="37"/>
        <v>9967538</v>
      </c>
      <c r="Q53" s="53">
        <f>+Q37+Q47</f>
        <v>2870614</v>
      </c>
      <c r="R53" s="53">
        <f>+R37+R47</f>
        <v>3005657</v>
      </c>
      <c r="S53" s="53">
        <f>+S37+S47</f>
        <v>0</v>
      </c>
      <c r="T53" s="53">
        <f>+T37+T47</f>
        <v>0</v>
      </c>
      <c r="U53" s="52">
        <f t="shared" si="38"/>
        <v>5876271</v>
      </c>
    </row>
    <row r="54" spans="1:26" x14ac:dyDescent="0.3">
      <c r="B54" s="51" t="s">
        <v>42</v>
      </c>
      <c r="G54" s="50">
        <f>G38</f>
        <v>306148</v>
      </c>
      <c r="H54" s="50">
        <f>H38</f>
        <v>311160</v>
      </c>
      <c r="I54" s="50">
        <f>I38</f>
        <v>352446</v>
      </c>
      <c r="J54" s="50">
        <f>J38</f>
        <v>466527</v>
      </c>
      <c r="K54" s="52">
        <f t="shared" si="36"/>
        <v>1436281</v>
      </c>
      <c r="L54" s="50">
        <f>L38</f>
        <v>536777</v>
      </c>
      <c r="M54" s="50">
        <f>M38</f>
        <v>592007</v>
      </c>
      <c r="N54" s="50">
        <f>N38</f>
        <v>510330</v>
      </c>
      <c r="O54" s="50">
        <f>O38</f>
        <v>730355</v>
      </c>
      <c r="P54" s="52">
        <f t="shared" si="37"/>
        <v>2369469</v>
      </c>
      <c r="Q54" s="50">
        <f>Q38</f>
        <v>616578</v>
      </c>
      <c r="R54" s="50">
        <f>R38</f>
        <v>603150</v>
      </c>
      <c r="S54" s="50">
        <f>S38</f>
        <v>0</v>
      </c>
      <c r="T54" s="50">
        <f>T38</f>
        <v>0</v>
      </c>
      <c r="U54" s="52">
        <f t="shared" si="38"/>
        <v>1219728</v>
      </c>
    </row>
    <row r="55" spans="1:26" x14ac:dyDescent="0.3">
      <c r="B55" s="42" t="s">
        <v>41</v>
      </c>
      <c r="G55" s="59">
        <f t="shared" ref="G55:J55" si="39">G52-G54-G53</f>
        <v>589756</v>
      </c>
      <c r="H55" s="59">
        <f t="shared" si="39"/>
        <v>482608</v>
      </c>
      <c r="I55" s="59">
        <f t="shared" si="39"/>
        <v>546174</v>
      </c>
      <c r="J55" s="59">
        <f t="shared" si="39"/>
        <v>604894</v>
      </c>
      <c r="K55" s="58">
        <f t="shared" si="36"/>
        <v>2223432</v>
      </c>
      <c r="L55" s="59">
        <f>L52-L54-L53</f>
        <v>863500</v>
      </c>
      <c r="M55" s="59">
        <f>M52-M54-M53</f>
        <v>912832</v>
      </c>
      <c r="N55" s="59">
        <f>N52-N54-N53</f>
        <v>957916</v>
      </c>
      <c r="O55" s="59">
        <f>O52-O54-O53</f>
        <v>723086</v>
      </c>
      <c r="P55" s="58">
        <f t="shared" si="37"/>
        <v>3457334</v>
      </c>
      <c r="Q55" s="59">
        <f>Q52-Q54-Q53</f>
        <v>1033800</v>
      </c>
      <c r="R55" s="59">
        <f>R52-R54-R53</f>
        <v>1314309</v>
      </c>
      <c r="S55" s="59">
        <f>S52-S54-S53</f>
        <v>0</v>
      </c>
      <c r="T55" s="59">
        <f>T52-T54-T53</f>
        <v>0</v>
      </c>
      <c r="U55" s="58">
        <f t="shared" si="38"/>
        <v>2348109</v>
      </c>
      <c r="V55" s="57"/>
      <c r="W55" s="57"/>
      <c r="X55" s="57"/>
      <c r="Y55" s="57"/>
      <c r="Z55" s="57"/>
    </row>
    <row r="56" spans="1:26" x14ac:dyDescent="0.3">
      <c r="B56" s="51" t="s">
        <v>40</v>
      </c>
      <c r="G56" s="54">
        <v>332814</v>
      </c>
      <c r="H56" s="54">
        <v>354801</v>
      </c>
      <c r="I56" s="54">
        <v>337547</v>
      </c>
      <c r="J56" s="54">
        <v>359591</v>
      </c>
      <c r="K56" s="52">
        <f t="shared" si="36"/>
        <v>1384753</v>
      </c>
      <c r="L56" s="54">
        <v>416922</v>
      </c>
      <c r="M56" s="54">
        <v>450619</v>
      </c>
      <c r="N56" s="54">
        <v>477248</v>
      </c>
      <c r="O56" s="54">
        <v>507319</v>
      </c>
      <c r="P56" s="52">
        <f t="shared" si="37"/>
        <v>1852108</v>
      </c>
      <c r="Q56" s="54">
        <v>574716</v>
      </c>
      <c r="R56" s="54">
        <v>607890</v>
      </c>
      <c r="S56" s="54"/>
      <c r="T56" s="54"/>
      <c r="U56" s="52">
        <f t="shared" si="38"/>
        <v>1182606</v>
      </c>
      <c r="V56" s="45"/>
      <c r="W56" s="45"/>
      <c r="X56" s="45"/>
      <c r="Y56" s="45"/>
      <c r="Z56" s="45"/>
    </row>
    <row r="57" spans="1:26" x14ac:dyDescent="0.3">
      <c r="B57" s="42" t="s">
        <v>39</v>
      </c>
      <c r="G57" s="56">
        <f t="shared" ref="G57:J57" si="40">G55-G56</f>
        <v>256942</v>
      </c>
      <c r="H57" s="56">
        <f t="shared" si="40"/>
        <v>127807</v>
      </c>
      <c r="I57" s="56">
        <f t="shared" si="40"/>
        <v>208627</v>
      </c>
      <c r="J57" s="56">
        <f t="shared" si="40"/>
        <v>245303</v>
      </c>
      <c r="K57" s="55">
        <f t="shared" si="36"/>
        <v>838679</v>
      </c>
      <c r="L57" s="56">
        <f>L55-L56</f>
        <v>446578</v>
      </c>
      <c r="M57" s="56">
        <f>M55-M56</f>
        <v>462213</v>
      </c>
      <c r="N57" s="56">
        <f>N55-N56</f>
        <v>480668</v>
      </c>
      <c r="O57" s="56">
        <f>O55-O56</f>
        <v>215767</v>
      </c>
      <c r="P57" s="55">
        <f t="shared" si="37"/>
        <v>1605226</v>
      </c>
      <c r="Q57" s="56">
        <f>Q55-Q56</f>
        <v>459084</v>
      </c>
      <c r="R57" s="56">
        <f>R55-R56</f>
        <v>706419</v>
      </c>
      <c r="S57" s="56">
        <f>S55-S56</f>
        <v>0</v>
      </c>
      <c r="T57" s="56">
        <f>T55-T56</f>
        <v>0</v>
      </c>
      <c r="U57" s="55">
        <f t="shared" si="38"/>
        <v>1165503</v>
      </c>
      <c r="V57" s="45"/>
      <c r="W57" s="45"/>
      <c r="X57" s="45"/>
      <c r="Y57" s="45"/>
      <c r="Z57" s="45"/>
    </row>
    <row r="58" spans="1:26" ht="5.25" customHeight="1" x14ac:dyDescent="0.3">
      <c r="G58" s="54"/>
      <c r="H58" s="54"/>
      <c r="I58" s="54"/>
      <c r="J58" s="54"/>
      <c r="K58" s="52"/>
      <c r="L58" s="54"/>
      <c r="M58" s="54"/>
      <c r="N58" s="54"/>
      <c r="O58" s="54"/>
      <c r="P58" s="52"/>
      <c r="Q58" s="54"/>
      <c r="R58" s="54"/>
      <c r="S58" s="54"/>
      <c r="T58" s="54"/>
      <c r="U58" s="52"/>
      <c r="V58" s="45"/>
      <c r="W58" s="45"/>
      <c r="X58" s="45"/>
      <c r="Y58" s="45"/>
      <c r="Z58" s="45"/>
    </row>
    <row r="59" spans="1:26" x14ac:dyDescent="0.3">
      <c r="B59" s="51" t="s">
        <v>38</v>
      </c>
      <c r="G59" s="53">
        <v>-33150</v>
      </c>
      <c r="H59" s="53">
        <v>-113845</v>
      </c>
      <c r="I59" s="53">
        <v>-92390</v>
      </c>
      <c r="J59" s="53">
        <v>-113973</v>
      </c>
      <c r="K59" s="52">
        <f>SUM(G59:J59)</f>
        <v>-353358</v>
      </c>
      <c r="L59" s="53">
        <v>-146962</v>
      </c>
      <c r="M59" s="53">
        <v>-33577</v>
      </c>
      <c r="N59" s="53">
        <v>-101858</v>
      </c>
      <c r="O59" s="53">
        <v>-96371</v>
      </c>
      <c r="P59" s="52">
        <f>SUM(L59:O59)</f>
        <v>-378768</v>
      </c>
      <c r="Q59" s="53">
        <v>-59425</v>
      </c>
      <c r="R59" s="53">
        <v>-205503</v>
      </c>
      <c r="S59" s="53"/>
      <c r="T59" s="53"/>
      <c r="U59" s="52">
        <f>SUM(Q59:T59)</f>
        <v>-264928</v>
      </c>
      <c r="V59" s="45"/>
      <c r="W59" s="45"/>
      <c r="X59" s="45"/>
      <c r="Y59" s="45"/>
      <c r="Z59" s="45"/>
    </row>
    <row r="60" spans="1:26" x14ac:dyDescent="0.3">
      <c r="B60" s="51" t="s">
        <v>37</v>
      </c>
      <c r="G60" s="50">
        <v>45570</v>
      </c>
      <c r="H60" s="50">
        <v>-51638</v>
      </c>
      <c r="I60" s="50">
        <v>-13353</v>
      </c>
      <c r="J60" s="50">
        <v>-54187</v>
      </c>
      <c r="K60" s="49">
        <f>SUM(G60:J60)</f>
        <v>-73608</v>
      </c>
      <c r="L60" s="50">
        <v>9492</v>
      </c>
      <c r="M60" s="50">
        <v>44287</v>
      </c>
      <c r="N60" s="50">
        <v>-24025</v>
      </c>
      <c r="O60" s="50">
        <v>-14538</v>
      </c>
      <c r="P60" s="49">
        <f>SUM(L60:O60)</f>
        <v>15216</v>
      </c>
      <c r="Q60" s="50">
        <v>55607</v>
      </c>
      <c r="R60" s="50">
        <v>230266</v>
      </c>
      <c r="S60" s="50"/>
      <c r="T60" s="50"/>
      <c r="U60" s="49">
        <f>SUM(Q60:T60)</f>
        <v>285873</v>
      </c>
      <c r="V60" s="45"/>
      <c r="W60" s="45"/>
      <c r="X60" s="45"/>
      <c r="Y60" s="45"/>
      <c r="Z60" s="45"/>
    </row>
    <row r="61" spans="1:26" ht="14.4" thickBot="1" x14ac:dyDescent="0.35">
      <c r="B61" s="48" t="s">
        <v>36</v>
      </c>
      <c r="C61" s="48"/>
      <c r="D61" s="48"/>
      <c r="E61" s="48"/>
      <c r="F61" s="48"/>
      <c r="G61" s="47">
        <f t="shared" ref="G61:J61" si="41">G57+G59-G60</f>
        <v>178222</v>
      </c>
      <c r="H61" s="47">
        <f t="shared" si="41"/>
        <v>65600</v>
      </c>
      <c r="I61" s="47">
        <f t="shared" si="41"/>
        <v>129590</v>
      </c>
      <c r="J61" s="47">
        <f t="shared" si="41"/>
        <v>185517</v>
      </c>
      <c r="K61" s="46">
        <f>SUM(G61:J61)</f>
        <v>558929</v>
      </c>
      <c r="L61" s="47">
        <f>L57+L59-L60</f>
        <v>290124</v>
      </c>
      <c r="M61" s="47">
        <f>M57+M59-M60</f>
        <v>384349</v>
      </c>
      <c r="N61" s="47">
        <f>N57+N59-N60</f>
        <v>402835</v>
      </c>
      <c r="O61" s="47">
        <f>O57+O59-O60</f>
        <v>133934</v>
      </c>
      <c r="P61" s="46">
        <f>SUM(L61:O61)</f>
        <v>1211242</v>
      </c>
      <c r="Q61" s="47">
        <f>Q57+Q59-Q60</f>
        <v>344052</v>
      </c>
      <c r="R61" s="47">
        <f>R57+R59-R60</f>
        <v>270650</v>
      </c>
      <c r="S61" s="47">
        <f>S57+S59-S60</f>
        <v>0</v>
      </c>
      <c r="T61" s="47">
        <f>T57+T59-T60</f>
        <v>0</v>
      </c>
      <c r="U61" s="46">
        <f>SUM(Q61:T61)</f>
        <v>614702</v>
      </c>
      <c r="V61" s="45"/>
      <c r="W61" s="45"/>
      <c r="X61" s="45"/>
      <c r="Y61" s="45"/>
      <c r="Z61" s="45"/>
    </row>
    <row r="62" spans="1:26" ht="14.4" thickTop="1" x14ac:dyDescent="0.3"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x14ac:dyDescent="0.3">
      <c r="B63" s="44"/>
      <c r="C63" s="43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</row>
  </sheetData>
  <mergeCells count="5">
    <mergeCell ref="A4:F4"/>
    <mergeCell ref="G5:J5"/>
    <mergeCell ref="L5:O5"/>
    <mergeCell ref="Q5:T5"/>
    <mergeCell ref="G63:U63"/>
  </mergeCells>
  <pageMargins left="0.28000000000000003" right="0.23" top="0.23" bottom="0.17" header="0.17" footer="0.17"/>
  <pageSetup scale="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53"/>
  <sheetViews>
    <sheetView view="pageBreakPreview" zoomScaleNormal="150" zoomScaleSheetLayoutView="100" zoomScalePageLayoutView="150" workbookViewId="0">
      <pane xSplit="7" topLeftCell="L1" activePane="topRight" state="frozen"/>
      <selection pane="topRight" activeCell="S7" sqref="S7"/>
    </sheetView>
  </sheetViews>
  <sheetFormatPr defaultColWidth="1.44140625" defaultRowHeight="13.8" x14ac:dyDescent="0.3"/>
  <cols>
    <col min="1" max="5" width="1.44140625" style="69" customWidth="1"/>
    <col min="6" max="6" width="1.33203125" style="69" customWidth="1"/>
    <col min="7" max="7" width="51.109375" style="69" customWidth="1"/>
    <col min="8" max="10" width="12.33203125" style="69" customWidth="1"/>
    <col min="11" max="11" width="12.6640625" style="69" customWidth="1"/>
    <col min="12" max="12" width="17.44140625" style="69" bestFit="1" customWidth="1"/>
    <col min="13" max="16" width="12.6640625" style="69" customWidth="1"/>
    <col min="17" max="17" width="18.88671875" style="69" bestFit="1" customWidth="1"/>
    <col min="18" max="19" width="16.6640625" style="69" customWidth="1"/>
    <col min="20" max="21" width="12.6640625" style="69" hidden="1" customWidth="1"/>
    <col min="22" max="22" width="18.88671875" style="69" customWidth="1"/>
    <col min="23" max="221" width="9.109375" style="69" customWidth="1"/>
    <col min="222" max="16384" width="1.44140625" style="69"/>
  </cols>
  <sheetData>
    <row r="1" spans="1:22" ht="15.6" x14ac:dyDescent="0.3">
      <c r="A1" s="41" t="s">
        <v>35</v>
      </c>
      <c r="B1" s="40"/>
      <c r="C1" s="40"/>
      <c r="D1" s="40"/>
      <c r="E1" s="40"/>
      <c r="F1" s="40"/>
      <c r="G1" s="83"/>
    </row>
    <row r="2" spans="1:22" ht="15.6" x14ac:dyDescent="0.3">
      <c r="A2" s="41" t="s">
        <v>107</v>
      </c>
      <c r="B2" s="40"/>
      <c r="C2" s="40"/>
      <c r="D2" s="40"/>
      <c r="E2" s="40"/>
      <c r="F2" s="40"/>
      <c r="G2" s="83"/>
    </row>
    <row r="3" spans="1:22" x14ac:dyDescent="0.3">
      <c r="A3" s="20" t="s">
        <v>33</v>
      </c>
      <c r="B3" s="40"/>
      <c r="C3" s="40"/>
      <c r="D3" s="40"/>
      <c r="E3" s="40"/>
      <c r="F3" s="40"/>
      <c r="G3" s="83"/>
    </row>
    <row r="4" spans="1:22" x14ac:dyDescent="0.3">
      <c r="A4" s="54" t="s">
        <v>32</v>
      </c>
      <c r="B4" s="37"/>
      <c r="C4" s="37"/>
      <c r="D4" s="37"/>
      <c r="E4" s="36"/>
      <c r="F4" s="36"/>
      <c r="G4" s="83"/>
    </row>
    <row r="5" spans="1:22" ht="12.75" customHeight="1" x14ac:dyDescent="0.3">
      <c r="A5" s="54"/>
      <c r="B5" s="37"/>
      <c r="C5" s="37"/>
      <c r="D5" s="37"/>
      <c r="E5" s="36"/>
      <c r="F5" s="36"/>
      <c r="G5" s="83"/>
      <c r="H5" s="143" t="s">
        <v>69</v>
      </c>
      <c r="I5" s="143"/>
      <c r="J5" s="143"/>
      <c r="K5" s="143"/>
      <c r="L5" s="79" t="s">
        <v>56</v>
      </c>
      <c r="M5" s="143" t="s">
        <v>69</v>
      </c>
      <c r="N5" s="143"/>
      <c r="O5" s="143"/>
      <c r="P5" s="143"/>
      <c r="Q5" s="79" t="s">
        <v>56</v>
      </c>
      <c r="R5" s="143" t="s">
        <v>69</v>
      </c>
      <c r="S5" s="143"/>
      <c r="T5" s="143"/>
      <c r="U5" s="143"/>
      <c r="V5" s="79" t="s">
        <v>111</v>
      </c>
    </row>
    <row r="6" spans="1:22" x14ac:dyDescent="0.3">
      <c r="A6" s="124"/>
      <c r="B6" s="36"/>
      <c r="C6" s="36"/>
      <c r="D6" s="36"/>
      <c r="E6" s="36"/>
      <c r="F6" s="36"/>
      <c r="G6" s="83"/>
      <c r="H6" s="38" t="s">
        <v>27</v>
      </c>
      <c r="I6" s="38" t="s">
        <v>30</v>
      </c>
      <c r="J6" s="38" t="s">
        <v>31</v>
      </c>
      <c r="K6" s="38" t="s">
        <v>28</v>
      </c>
      <c r="L6" s="77" t="s">
        <v>28</v>
      </c>
      <c r="M6" s="38" t="s">
        <v>27</v>
      </c>
      <c r="N6" s="38" t="s">
        <v>30</v>
      </c>
      <c r="O6" s="38" t="s">
        <v>31</v>
      </c>
      <c r="P6" s="38" t="s">
        <v>28</v>
      </c>
      <c r="Q6" s="77" t="s">
        <v>28</v>
      </c>
      <c r="R6" s="38" t="s">
        <v>27</v>
      </c>
      <c r="S6" s="38" t="s">
        <v>30</v>
      </c>
      <c r="T6" s="38" t="s">
        <v>31</v>
      </c>
      <c r="U6" s="38" t="s">
        <v>28</v>
      </c>
      <c r="V6" s="77" t="s">
        <v>30</v>
      </c>
    </row>
    <row r="7" spans="1:22" x14ac:dyDescent="0.3">
      <c r="A7" s="124"/>
      <c r="B7" s="36"/>
      <c r="C7" s="36"/>
      <c r="D7" s="36"/>
      <c r="E7" s="36"/>
      <c r="F7" s="36"/>
      <c r="G7" s="83"/>
      <c r="H7" s="34">
        <v>2017</v>
      </c>
      <c r="I7" s="34">
        <v>2017</v>
      </c>
      <c r="J7" s="34">
        <v>2017</v>
      </c>
      <c r="K7" s="34">
        <v>2017</v>
      </c>
      <c r="L7" s="129">
        <v>2017</v>
      </c>
      <c r="M7" s="34">
        <v>2018</v>
      </c>
      <c r="N7" s="34">
        <v>2018</v>
      </c>
      <c r="O7" s="34">
        <v>2018</v>
      </c>
      <c r="P7" s="34">
        <v>2018</v>
      </c>
      <c r="Q7" s="129">
        <v>2018</v>
      </c>
      <c r="R7" s="34">
        <v>2019</v>
      </c>
      <c r="S7" s="34">
        <v>2019</v>
      </c>
      <c r="T7" s="34">
        <v>2018</v>
      </c>
      <c r="U7" s="34">
        <v>2018</v>
      </c>
      <c r="V7" s="129">
        <v>2019</v>
      </c>
    </row>
    <row r="8" spans="1:22" x14ac:dyDescent="0.3">
      <c r="A8" s="128" t="s">
        <v>106</v>
      </c>
      <c r="B8" s="8"/>
      <c r="C8" s="8"/>
      <c r="D8" s="8"/>
      <c r="E8" s="5"/>
      <c r="F8" s="5"/>
      <c r="G8" s="83"/>
      <c r="L8" s="127"/>
      <c r="Q8" s="127"/>
      <c r="V8" s="127"/>
    </row>
    <row r="9" spans="1:22" x14ac:dyDescent="0.3">
      <c r="A9" s="20"/>
      <c r="B9" s="5" t="s">
        <v>62</v>
      </c>
      <c r="C9" s="5"/>
      <c r="D9" s="5"/>
      <c r="E9" s="5"/>
      <c r="F9" s="5"/>
      <c r="G9" s="83"/>
      <c r="H9" s="126">
        <v>178222</v>
      </c>
      <c r="I9" s="126">
        <v>65600</v>
      </c>
      <c r="J9" s="126">
        <v>129590</v>
      </c>
      <c r="K9" s="126">
        <v>185517</v>
      </c>
      <c r="L9" s="60">
        <f>SUM(H9:K9)</f>
        <v>558929</v>
      </c>
      <c r="M9" s="126">
        <v>290124</v>
      </c>
      <c r="N9" s="126">
        <v>384349</v>
      </c>
      <c r="O9" s="126">
        <v>402835</v>
      </c>
      <c r="P9" s="126">
        <v>133934</v>
      </c>
      <c r="Q9" s="60">
        <f>SUM(M9:P9)</f>
        <v>1211242</v>
      </c>
      <c r="R9" s="126">
        <v>344052</v>
      </c>
      <c r="S9" s="126">
        <v>270650</v>
      </c>
      <c r="T9" s="126"/>
      <c r="U9" s="126"/>
      <c r="V9" s="60">
        <f>SUM(R9:U9)</f>
        <v>614702</v>
      </c>
    </row>
    <row r="10" spans="1:22" x14ac:dyDescent="0.3">
      <c r="A10" s="124"/>
      <c r="B10" s="5" t="s">
        <v>105</v>
      </c>
      <c r="C10" s="5"/>
      <c r="D10" s="5"/>
      <c r="E10" s="5"/>
      <c r="F10" s="5"/>
      <c r="G10" s="83"/>
      <c r="H10" s="53"/>
      <c r="I10" s="53"/>
      <c r="J10" s="53"/>
      <c r="K10" s="53"/>
      <c r="L10" s="52"/>
      <c r="M10" s="53"/>
      <c r="N10" s="53"/>
      <c r="O10" s="53"/>
      <c r="P10" s="53"/>
      <c r="Q10" s="52"/>
      <c r="R10" s="53"/>
      <c r="S10" s="53"/>
      <c r="T10" s="53"/>
      <c r="U10" s="53"/>
      <c r="V10" s="52"/>
    </row>
    <row r="11" spans="1:22" x14ac:dyDescent="0.3">
      <c r="A11" s="124"/>
      <c r="B11" s="5"/>
      <c r="C11" s="5" t="s">
        <v>104</v>
      </c>
      <c r="D11" s="5"/>
      <c r="E11" s="5"/>
      <c r="F11" s="5"/>
      <c r="G11" s="83"/>
      <c r="H11" s="53"/>
      <c r="I11" s="53"/>
      <c r="J11" s="53"/>
      <c r="K11" s="53"/>
      <c r="L11" s="52"/>
      <c r="M11" s="53"/>
      <c r="N11" s="53"/>
      <c r="O11" s="53"/>
      <c r="P11" s="53"/>
      <c r="Q11" s="52"/>
      <c r="R11" s="53"/>
      <c r="S11" s="53"/>
      <c r="T11" s="53"/>
      <c r="U11" s="53"/>
      <c r="V11" s="52"/>
    </row>
    <row r="12" spans="1:22" x14ac:dyDescent="0.3">
      <c r="A12" s="124"/>
      <c r="B12" s="5"/>
      <c r="C12" s="5"/>
      <c r="D12" s="5" t="s">
        <v>103</v>
      </c>
      <c r="E12" s="5"/>
      <c r="F12" s="5"/>
      <c r="G12" s="83"/>
      <c r="H12" s="53">
        <v>-2348666</v>
      </c>
      <c r="I12" s="53">
        <v>-2664421</v>
      </c>
      <c r="J12" s="53">
        <v>-2315017</v>
      </c>
      <c r="K12" s="53">
        <v>-2477659</v>
      </c>
      <c r="L12" s="52">
        <f t="shared" ref="L12:L20" si="0">SUM(H12:K12)</f>
        <v>-9805763</v>
      </c>
      <c r="M12" s="53">
        <v>-2986747</v>
      </c>
      <c r="N12" s="53">
        <v>-3033721</v>
      </c>
      <c r="O12" s="53">
        <v>-3238717</v>
      </c>
      <c r="P12" s="53">
        <v>-3784252</v>
      </c>
      <c r="Q12" s="52">
        <f t="shared" ref="Q12:Q20" si="1">SUM(M12:P12)</f>
        <v>-13043437</v>
      </c>
      <c r="R12" s="53">
        <v>-2997746</v>
      </c>
      <c r="S12" s="53">
        <v>-3325103</v>
      </c>
      <c r="T12" s="53"/>
      <c r="U12" s="53"/>
      <c r="V12" s="52">
        <f t="shared" ref="V12:V20" si="2">SUM(R12:U12)</f>
        <v>-6322849</v>
      </c>
    </row>
    <row r="13" spans="1:22" x14ac:dyDescent="0.3">
      <c r="A13" s="124"/>
      <c r="B13" s="5"/>
      <c r="C13" s="5"/>
      <c r="D13" s="5" t="s">
        <v>102</v>
      </c>
      <c r="E13" s="5"/>
      <c r="F13" s="5"/>
      <c r="G13" s="83"/>
      <c r="H13" s="53">
        <v>366257</v>
      </c>
      <c r="I13" s="53">
        <v>514890</v>
      </c>
      <c r="J13" s="53">
        <v>-34587</v>
      </c>
      <c r="K13" s="53">
        <v>53446</v>
      </c>
      <c r="L13" s="52">
        <f t="shared" si="0"/>
        <v>900006</v>
      </c>
      <c r="M13" s="53">
        <v>378885</v>
      </c>
      <c r="N13" s="53">
        <v>288474</v>
      </c>
      <c r="O13" s="53">
        <v>65868</v>
      </c>
      <c r="P13" s="53">
        <v>266653</v>
      </c>
      <c r="Q13" s="52">
        <f t="shared" si="1"/>
        <v>999880</v>
      </c>
      <c r="R13" s="53">
        <v>-14698</v>
      </c>
      <c r="S13" s="53">
        <v>-12414</v>
      </c>
      <c r="T13" s="53"/>
      <c r="U13" s="53"/>
      <c r="V13" s="52">
        <f t="shared" si="2"/>
        <v>-27112</v>
      </c>
    </row>
    <row r="14" spans="1:22" x14ac:dyDescent="0.3">
      <c r="A14" s="124"/>
      <c r="B14" s="5"/>
      <c r="C14" s="5"/>
      <c r="D14" s="5" t="s">
        <v>101</v>
      </c>
      <c r="E14" s="5"/>
      <c r="F14" s="5"/>
      <c r="G14" s="83"/>
      <c r="H14" s="53">
        <v>1305683</v>
      </c>
      <c r="I14" s="53">
        <v>1550794</v>
      </c>
      <c r="J14" s="53">
        <v>1627477</v>
      </c>
      <c r="K14" s="53">
        <v>1713863</v>
      </c>
      <c r="L14" s="52">
        <f t="shared" si="0"/>
        <v>6197817</v>
      </c>
      <c r="M14" s="53">
        <v>1748844</v>
      </c>
      <c r="N14" s="53">
        <v>1817817</v>
      </c>
      <c r="O14" s="53">
        <v>1911767</v>
      </c>
      <c r="P14" s="53">
        <v>2053660</v>
      </c>
      <c r="Q14" s="52">
        <f t="shared" si="1"/>
        <v>7532088</v>
      </c>
      <c r="R14" s="53">
        <v>2124686</v>
      </c>
      <c r="S14" s="53">
        <v>2231915</v>
      </c>
      <c r="T14" s="53"/>
      <c r="U14" s="53"/>
      <c r="V14" s="52">
        <f t="shared" si="2"/>
        <v>4356601</v>
      </c>
    </row>
    <row r="15" spans="1:22" x14ac:dyDescent="0.3">
      <c r="A15" s="124"/>
      <c r="B15" s="5"/>
      <c r="C15" s="5"/>
      <c r="D15" s="5" t="s">
        <v>100</v>
      </c>
      <c r="E15" s="5"/>
      <c r="F15" s="5"/>
      <c r="G15" s="83"/>
      <c r="H15" s="53">
        <v>18598</v>
      </c>
      <c r="I15" s="53">
        <v>16511</v>
      </c>
      <c r="J15" s="53">
        <v>13259</v>
      </c>
      <c r="K15" s="53">
        <v>12289</v>
      </c>
      <c r="L15" s="52">
        <f t="shared" si="0"/>
        <v>60657</v>
      </c>
      <c r="M15" s="53">
        <v>11134</v>
      </c>
      <c r="N15" s="53">
        <v>11154</v>
      </c>
      <c r="O15" s="53">
        <v>9959</v>
      </c>
      <c r="P15" s="53">
        <v>8965</v>
      </c>
      <c r="Q15" s="52">
        <f t="shared" si="1"/>
        <v>41212</v>
      </c>
      <c r="R15" s="53">
        <v>8509</v>
      </c>
      <c r="S15" s="53">
        <v>7656</v>
      </c>
      <c r="T15" s="53"/>
      <c r="U15" s="53"/>
      <c r="V15" s="52">
        <f t="shared" si="2"/>
        <v>16165</v>
      </c>
    </row>
    <row r="16" spans="1:22" x14ac:dyDescent="0.3">
      <c r="A16" s="124"/>
      <c r="B16" s="5"/>
      <c r="C16" s="5"/>
      <c r="D16" s="5" t="s">
        <v>99</v>
      </c>
      <c r="E16" s="5"/>
      <c r="F16" s="5"/>
      <c r="G16" s="83"/>
      <c r="H16" s="53">
        <v>15049</v>
      </c>
      <c r="I16" s="53">
        <v>18551</v>
      </c>
      <c r="J16" s="53">
        <v>19238</v>
      </c>
      <c r="K16" s="53">
        <v>19073</v>
      </c>
      <c r="L16" s="52">
        <f t="shared" si="0"/>
        <v>71911</v>
      </c>
      <c r="M16" s="53">
        <v>19041</v>
      </c>
      <c r="N16" s="53">
        <v>19736</v>
      </c>
      <c r="O16" s="53">
        <v>21161</v>
      </c>
      <c r="P16" s="53">
        <v>23219</v>
      </c>
      <c r="Q16" s="52">
        <f t="shared" si="1"/>
        <v>83157</v>
      </c>
      <c r="R16" s="53">
        <v>23561</v>
      </c>
      <c r="S16" s="53">
        <v>25496</v>
      </c>
      <c r="T16" s="53"/>
      <c r="U16" s="53"/>
      <c r="V16" s="52">
        <f t="shared" si="2"/>
        <v>49057</v>
      </c>
    </row>
    <row r="17" spans="1:22" x14ac:dyDescent="0.3">
      <c r="A17" s="54"/>
      <c r="B17" s="5"/>
      <c r="C17" s="5"/>
      <c r="D17" s="5" t="s">
        <v>98</v>
      </c>
      <c r="E17" s="5"/>
      <c r="F17" s="5"/>
      <c r="G17" s="83"/>
      <c r="H17" s="53">
        <v>44888</v>
      </c>
      <c r="I17" s="53">
        <v>44028</v>
      </c>
      <c r="J17" s="53">
        <v>44763</v>
      </c>
      <c r="K17" s="53">
        <v>48530</v>
      </c>
      <c r="L17" s="52">
        <f t="shared" si="0"/>
        <v>182209</v>
      </c>
      <c r="M17" s="53">
        <v>68395</v>
      </c>
      <c r="N17" s="53">
        <v>81232</v>
      </c>
      <c r="O17" s="53">
        <v>82316</v>
      </c>
      <c r="P17" s="53">
        <v>88714</v>
      </c>
      <c r="Q17" s="52">
        <f t="shared" si="1"/>
        <v>320657</v>
      </c>
      <c r="R17" s="53">
        <v>101200</v>
      </c>
      <c r="S17" s="53">
        <v>103848</v>
      </c>
      <c r="T17" s="53"/>
      <c r="U17" s="53"/>
      <c r="V17" s="52">
        <f t="shared" si="2"/>
        <v>205048</v>
      </c>
    </row>
    <row r="18" spans="1:22" x14ac:dyDescent="0.3">
      <c r="A18" s="20"/>
      <c r="B18" s="5"/>
      <c r="C18" s="5"/>
      <c r="D18" s="5" t="s">
        <v>97</v>
      </c>
      <c r="E18" s="5"/>
      <c r="F18" s="5"/>
      <c r="G18" s="83"/>
      <c r="H18" s="53">
        <v>21666</v>
      </c>
      <c r="I18" s="53">
        <v>11519</v>
      </c>
      <c r="J18" s="53">
        <v>9896</v>
      </c>
      <c r="K18" s="53">
        <v>14126</v>
      </c>
      <c r="L18" s="52">
        <f t="shared" si="0"/>
        <v>57207</v>
      </c>
      <c r="M18" s="53">
        <v>8209</v>
      </c>
      <c r="N18" s="53">
        <v>13921</v>
      </c>
      <c r="O18" s="53">
        <v>8962</v>
      </c>
      <c r="P18" s="53">
        <v>9336</v>
      </c>
      <c r="Q18" s="52">
        <f t="shared" si="1"/>
        <v>40428</v>
      </c>
      <c r="R18" s="53">
        <v>37199</v>
      </c>
      <c r="S18" s="53">
        <v>53039</v>
      </c>
      <c r="T18" s="53"/>
      <c r="U18" s="53"/>
      <c r="V18" s="52">
        <f t="shared" si="2"/>
        <v>90238</v>
      </c>
    </row>
    <row r="19" spans="1:22" x14ac:dyDescent="0.3">
      <c r="A19" s="20"/>
      <c r="B19" s="5"/>
      <c r="C19" s="5"/>
      <c r="D19" s="125" t="s">
        <v>96</v>
      </c>
      <c r="E19" s="5"/>
      <c r="F19" s="5"/>
      <c r="G19" s="83"/>
      <c r="H19" s="53">
        <v>0</v>
      </c>
      <c r="I19" s="53">
        <v>64220</v>
      </c>
      <c r="J19" s="53">
        <v>50830</v>
      </c>
      <c r="K19" s="53">
        <v>25740</v>
      </c>
      <c r="L19" s="52">
        <f t="shared" si="0"/>
        <v>140790</v>
      </c>
      <c r="M19" s="53">
        <v>41080</v>
      </c>
      <c r="N19" s="53">
        <v>-85410</v>
      </c>
      <c r="O19" s="53">
        <v>-7670</v>
      </c>
      <c r="P19" s="53">
        <v>-21953</v>
      </c>
      <c r="Q19" s="52">
        <f t="shared" si="1"/>
        <v>-73953</v>
      </c>
      <c r="R19" s="53">
        <v>-57600</v>
      </c>
      <c r="S19" s="53">
        <v>61284</v>
      </c>
      <c r="T19" s="53"/>
      <c r="U19" s="53"/>
      <c r="V19" s="52">
        <f t="shared" si="2"/>
        <v>3684</v>
      </c>
    </row>
    <row r="20" spans="1:22" x14ac:dyDescent="0.3">
      <c r="A20" s="20"/>
      <c r="B20" s="5"/>
      <c r="C20" s="5"/>
      <c r="D20" s="5" t="s">
        <v>95</v>
      </c>
      <c r="E20" s="5"/>
      <c r="F20" s="5"/>
      <c r="G20" s="83"/>
      <c r="H20" s="53">
        <v>-26764</v>
      </c>
      <c r="I20" s="53">
        <v>-20702</v>
      </c>
      <c r="J20" s="53">
        <v>-57090</v>
      </c>
      <c r="K20" s="53">
        <v>-104132</v>
      </c>
      <c r="L20" s="52">
        <f t="shared" si="0"/>
        <v>-208688</v>
      </c>
      <c r="M20" s="53">
        <v>-22049</v>
      </c>
      <c r="N20" s="53">
        <v>-9539</v>
      </c>
      <c r="O20" s="53">
        <v>-39453</v>
      </c>
      <c r="P20" s="53">
        <v>-14479</v>
      </c>
      <c r="Q20" s="52">
        <f t="shared" si="1"/>
        <v>-85520</v>
      </c>
      <c r="R20" s="53">
        <v>6627</v>
      </c>
      <c r="S20" s="53">
        <v>35519</v>
      </c>
      <c r="T20" s="53"/>
      <c r="U20" s="53"/>
      <c r="V20" s="52">
        <f t="shared" si="2"/>
        <v>42146</v>
      </c>
    </row>
    <row r="21" spans="1:22" x14ac:dyDescent="0.3">
      <c r="A21" s="54"/>
      <c r="B21" s="5"/>
      <c r="C21" s="5"/>
      <c r="D21" s="5" t="s">
        <v>94</v>
      </c>
      <c r="E21" s="5"/>
      <c r="F21" s="5"/>
      <c r="G21" s="83"/>
      <c r="H21" s="53"/>
      <c r="I21" s="53"/>
      <c r="J21" s="53"/>
      <c r="K21" s="53"/>
      <c r="L21" s="52"/>
      <c r="M21" s="53"/>
      <c r="N21" s="53"/>
      <c r="O21" s="53"/>
      <c r="P21" s="53"/>
      <c r="Q21" s="52"/>
      <c r="R21" s="53"/>
      <c r="S21" s="53"/>
      <c r="T21" s="53"/>
      <c r="U21" s="53"/>
      <c r="V21" s="52"/>
    </row>
    <row r="22" spans="1:22" x14ac:dyDescent="0.3">
      <c r="A22" s="124"/>
      <c r="B22" s="5"/>
      <c r="C22" s="5"/>
      <c r="D22" s="5"/>
      <c r="E22" s="5" t="s">
        <v>21</v>
      </c>
      <c r="F22" s="5"/>
      <c r="G22" s="83"/>
      <c r="H22" s="53">
        <v>-25402</v>
      </c>
      <c r="I22" s="53">
        <v>-80199</v>
      </c>
      <c r="J22" s="53">
        <v>-41399</v>
      </c>
      <c r="K22" s="53">
        <v>-87090</v>
      </c>
      <c r="L22" s="52">
        <f>SUM(H22:K22)</f>
        <v>-234090</v>
      </c>
      <c r="M22" s="53">
        <v>-55905</v>
      </c>
      <c r="N22" s="53">
        <v>-25564</v>
      </c>
      <c r="O22" s="53">
        <v>-30364</v>
      </c>
      <c r="P22" s="53">
        <v>-88359</v>
      </c>
      <c r="Q22" s="52">
        <f>SUM(M22:P22)</f>
        <v>-200192</v>
      </c>
      <c r="R22" s="53">
        <v>-32076</v>
      </c>
      <c r="S22" s="53">
        <v>-24231</v>
      </c>
      <c r="T22" s="53"/>
      <c r="U22" s="53"/>
      <c r="V22" s="52">
        <f>SUM(R22:U22)</f>
        <v>-56307</v>
      </c>
    </row>
    <row r="23" spans="1:22" x14ac:dyDescent="0.3">
      <c r="A23" s="54"/>
      <c r="B23" s="5"/>
      <c r="C23" s="5"/>
      <c r="D23" s="5"/>
      <c r="E23" s="5" t="s">
        <v>12</v>
      </c>
      <c r="F23" s="5"/>
      <c r="G23" s="83"/>
      <c r="H23" s="53">
        <v>-11000</v>
      </c>
      <c r="I23" s="53">
        <v>-12439</v>
      </c>
      <c r="J23" s="53">
        <v>34029</v>
      </c>
      <c r="K23" s="53">
        <v>63969</v>
      </c>
      <c r="L23" s="52">
        <f>SUM(H23:K23)</f>
        <v>74559</v>
      </c>
      <c r="M23" s="53">
        <v>74083</v>
      </c>
      <c r="N23" s="53">
        <v>7733</v>
      </c>
      <c r="O23" s="53">
        <v>-4449</v>
      </c>
      <c r="P23" s="53">
        <v>121831</v>
      </c>
      <c r="Q23" s="52">
        <f>SUM(M23:P23)</f>
        <v>199198</v>
      </c>
      <c r="R23" s="53">
        <v>-124467</v>
      </c>
      <c r="S23" s="53">
        <v>-2674</v>
      </c>
      <c r="T23" s="53"/>
      <c r="U23" s="53"/>
      <c r="V23" s="52">
        <f>SUM(R23:U23)</f>
        <v>-127141</v>
      </c>
    </row>
    <row r="24" spans="1:22" x14ac:dyDescent="0.3">
      <c r="A24" s="54"/>
      <c r="B24" s="5"/>
      <c r="C24" s="5"/>
      <c r="D24" s="5"/>
      <c r="E24" s="5" t="s">
        <v>110</v>
      </c>
      <c r="F24" s="5"/>
      <c r="G24" s="83"/>
      <c r="H24" s="53">
        <v>93542</v>
      </c>
      <c r="I24" s="53">
        <v>-48042</v>
      </c>
      <c r="J24" s="53">
        <v>74006</v>
      </c>
      <c r="K24" s="53">
        <v>-5169</v>
      </c>
      <c r="L24" s="52">
        <f>SUM(H24:K24)</f>
        <v>114337</v>
      </c>
      <c r="M24" s="53">
        <v>119049</v>
      </c>
      <c r="N24" s="53">
        <v>-52851</v>
      </c>
      <c r="O24" s="53">
        <v>134000</v>
      </c>
      <c r="P24" s="53">
        <v>-49776</v>
      </c>
      <c r="Q24" s="52">
        <f>SUM(M24:P24)</f>
        <v>150422</v>
      </c>
      <c r="R24" s="53">
        <v>157647</v>
      </c>
      <c r="S24" s="53">
        <v>-26705</v>
      </c>
      <c r="T24" s="53"/>
      <c r="U24" s="53"/>
      <c r="V24" s="52">
        <f>SUM(R24:U24)</f>
        <v>130942</v>
      </c>
    </row>
    <row r="25" spans="1:22" x14ac:dyDescent="0.3">
      <c r="A25" s="124"/>
      <c r="B25" s="5"/>
      <c r="C25" s="5"/>
      <c r="D25" s="5"/>
      <c r="E25" s="5" t="s">
        <v>11</v>
      </c>
      <c r="F25" s="5"/>
      <c r="G25" s="83"/>
      <c r="H25" s="53">
        <v>15221</v>
      </c>
      <c r="I25" s="53">
        <v>46609</v>
      </c>
      <c r="J25" s="53">
        <v>32947</v>
      </c>
      <c r="K25" s="53">
        <v>83197</v>
      </c>
      <c r="L25" s="52">
        <f>SUM(H25:K25)</f>
        <v>177974</v>
      </c>
      <c r="M25" s="53">
        <v>55270</v>
      </c>
      <c r="N25" s="53">
        <v>23848</v>
      </c>
      <c r="O25" s="53">
        <v>18983</v>
      </c>
      <c r="P25" s="53">
        <v>44176</v>
      </c>
      <c r="Q25" s="52">
        <f>SUM(M25:P25)</f>
        <v>142277</v>
      </c>
      <c r="R25" s="53">
        <v>47793</v>
      </c>
      <c r="S25" s="53">
        <v>84085</v>
      </c>
      <c r="T25" s="53"/>
      <c r="U25" s="53"/>
      <c r="V25" s="52">
        <f>SUM(R25:U25)</f>
        <v>131878</v>
      </c>
    </row>
    <row r="26" spans="1:22" x14ac:dyDescent="0.3">
      <c r="A26" s="54"/>
      <c r="B26" s="5"/>
      <c r="C26" s="5"/>
      <c r="D26" s="5"/>
      <c r="E26" s="5" t="s">
        <v>93</v>
      </c>
      <c r="F26" s="5"/>
      <c r="G26" s="83"/>
      <c r="H26" s="50">
        <v>8850</v>
      </c>
      <c r="I26" s="50">
        <v>-41447</v>
      </c>
      <c r="J26" s="50">
        <v>-7549</v>
      </c>
      <c r="K26" s="50">
        <v>-33657</v>
      </c>
      <c r="L26" s="52">
        <f>SUM(H26:K26)</f>
        <v>-73803</v>
      </c>
      <c r="M26" s="50">
        <v>13830</v>
      </c>
      <c r="N26" s="50">
        <v>40582</v>
      </c>
      <c r="O26" s="54">
        <v>-25609</v>
      </c>
      <c r="P26" s="54">
        <v>-26741</v>
      </c>
      <c r="Q26" s="52">
        <f>SUM(M26:P26)</f>
        <v>2062</v>
      </c>
      <c r="R26" s="50">
        <v>-4486</v>
      </c>
      <c r="S26" s="50">
        <v>-26119</v>
      </c>
      <c r="T26" s="54"/>
      <c r="U26" s="54"/>
      <c r="V26" s="52">
        <f>SUM(R26:U26)</f>
        <v>-30605</v>
      </c>
    </row>
    <row r="27" spans="1:22" x14ac:dyDescent="0.3">
      <c r="A27" s="20"/>
      <c r="B27" s="5"/>
      <c r="C27" s="5"/>
      <c r="D27" s="5"/>
      <c r="E27" s="5"/>
      <c r="F27" s="5"/>
      <c r="G27" s="5" t="s">
        <v>76</v>
      </c>
      <c r="H27" s="50">
        <f t="shared" ref="H27:V27" si="3">SUM(H9:H26)</f>
        <v>-343856</v>
      </c>
      <c r="I27" s="50">
        <f t="shared" si="3"/>
        <v>-534528</v>
      </c>
      <c r="J27" s="50">
        <f t="shared" si="3"/>
        <v>-419607</v>
      </c>
      <c r="K27" s="50">
        <f t="shared" si="3"/>
        <v>-487957</v>
      </c>
      <c r="L27" s="120">
        <f t="shared" si="3"/>
        <v>-1785948</v>
      </c>
      <c r="M27" s="50">
        <f t="shared" si="3"/>
        <v>-236757</v>
      </c>
      <c r="N27" s="50">
        <f t="shared" si="3"/>
        <v>-518239</v>
      </c>
      <c r="O27" s="121">
        <f t="shared" si="3"/>
        <v>-690411</v>
      </c>
      <c r="P27" s="121">
        <f t="shared" si="3"/>
        <v>-1235072</v>
      </c>
      <c r="Q27" s="120">
        <f t="shared" si="3"/>
        <v>-2680479</v>
      </c>
      <c r="R27" s="50">
        <f t="shared" si="3"/>
        <v>-379799</v>
      </c>
      <c r="S27" s="50">
        <f t="shared" si="3"/>
        <v>-543754</v>
      </c>
      <c r="T27" s="121">
        <f t="shared" si="3"/>
        <v>0</v>
      </c>
      <c r="U27" s="121">
        <f t="shared" si="3"/>
        <v>0</v>
      </c>
      <c r="V27" s="120">
        <f t="shared" si="3"/>
        <v>-923553</v>
      </c>
    </row>
    <row r="28" spans="1:22" x14ac:dyDescent="0.3">
      <c r="A28" s="122" t="s">
        <v>92</v>
      </c>
      <c r="B28" s="8"/>
      <c r="C28" s="5"/>
      <c r="D28" s="5"/>
      <c r="E28" s="5"/>
      <c r="F28" s="5"/>
      <c r="G28" s="83"/>
      <c r="L28" s="52"/>
      <c r="Q28" s="52"/>
      <c r="V28" s="52"/>
    </row>
    <row r="29" spans="1:22" x14ac:dyDescent="0.3">
      <c r="A29" s="124"/>
      <c r="B29" s="5" t="s">
        <v>75</v>
      </c>
      <c r="C29" s="5"/>
      <c r="D29" s="5"/>
      <c r="E29" s="5"/>
      <c r="F29" s="5"/>
      <c r="G29" s="83"/>
      <c r="H29" s="53">
        <v>-25372</v>
      </c>
      <c r="I29" s="53">
        <v>-7624</v>
      </c>
      <c r="J29" s="53">
        <v>-10217</v>
      </c>
      <c r="K29" s="53">
        <v>-10507</v>
      </c>
      <c r="L29" s="52">
        <f t="shared" ref="L29:L34" si="4">SUM(H29:K29)</f>
        <v>-53720</v>
      </c>
      <c r="M29" s="53">
        <v>-10796</v>
      </c>
      <c r="N29" s="53">
        <v>-12552</v>
      </c>
      <c r="O29" s="53">
        <v>-7731</v>
      </c>
      <c r="P29" s="53">
        <v>-7507</v>
      </c>
      <c r="Q29" s="52">
        <f t="shared" ref="Q29:Q34" si="5">SUM(M29:P29)</f>
        <v>-38586</v>
      </c>
      <c r="R29" s="53">
        <v>-9170</v>
      </c>
      <c r="S29" s="53">
        <v>-7798</v>
      </c>
      <c r="T29" s="53"/>
      <c r="U29" s="53"/>
      <c r="V29" s="52">
        <f t="shared" ref="V29:V34" si="6">SUM(R29:U29)</f>
        <v>-16968</v>
      </c>
    </row>
    <row r="30" spans="1:22" x14ac:dyDescent="0.3">
      <c r="A30" s="124"/>
      <c r="B30" s="5" t="s">
        <v>74</v>
      </c>
      <c r="C30" s="5"/>
      <c r="D30" s="5"/>
      <c r="E30" s="5"/>
      <c r="F30" s="5"/>
      <c r="G30" s="83"/>
      <c r="H30" s="53">
        <v>-52523</v>
      </c>
      <c r="I30" s="53">
        <v>-65231</v>
      </c>
      <c r="J30" s="53">
        <v>-33963</v>
      </c>
      <c r="K30" s="53">
        <v>-21585</v>
      </c>
      <c r="L30" s="52">
        <f t="shared" si="4"/>
        <v>-173302</v>
      </c>
      <c r="M30" s="53">
        <v>-37170</v>
      </c>
      <c r="N30" s="53">
        <v>-27323</v>
      </c>
      <c r="O30" s="53">
        <v>-39333</v>
      </c>
      <c r="P30" s="53">
        <v>-70120</v>
      </c>
      <c r="Q30" s="52">
        <f t="shared" si="5"/>
        <v>-173946</v>
      </c>
      <c r="R30" s="53">
        <v>-60381</v>
      </c>
      <c r="S30" s="53">
        <v>-39584</v>
      </c>
      <c r="T30" s="53"/>
      <c r="U30" s="53"/>
      <c r="V30" s="52">
        <f t="shared" si="6"/>
        <v>-99965</v>
      </c>
    </row>
    <row r="31" spans="1:22" x14ac:dyDescent="0.3">
      <c r="A31" s="124"/>
      <c r="B31" s="5" t="s">
        <v>73</v>
      </c>
      <c r="C31" s="5"/>
      <c r="D31" s="5"/>
      <c r="E31" s="5"/>
      <c r="F31" s="5"/>
      <c r="G31" s="83"/>
      <c r="H31" s="53">
        <v>-769</v>
      </c>
      <c r="I31" s="53">
        <v>-1064</v>
      </c>
      <c r="J31" s="53">
        <v>-1107</v>
      </c>
      <c r="K31" s="53">
        <v>-3749</v>
      </c>
      <c r="L31" s="52">
        <f t="shared" si="4"/>
        <v>-6689</v>
      </c>
      <c r="M31" s="53">
        <v>-1786</v>
      </c>
      <c r="N31" s="53">
        <v>-441</v>
      </c>
      <c r="O31" s="53">
        <v>-121630</v>
      </c>
      <c r="P31" s="53">
        <v>-2731</v>
      </c>
      <c r="Q31" s="52">
        <f t="shared" si="5"/>
        <v>-126588</v>
      </c>
      <c r="R31" s="53">
        <v>-10552</v>
      </c>
      <c r="S31" s="53">
        <v>-2654</v>
      </c>
      <c r="T31" s="53"/>
      <c r="U31" s="53"/>
      <c r="V31" s="52">
        <f t="shared" si="6"/>
        <v>-13206</v>
      </c>
    </row>
    <row r="32" spans="1:22" x14ac:dyDescent="0.3">
      <c r="A32" s="54"/>
      <c r="B32" s="5" t="s">
        <v>91</v>
      </c>
      <c r="C32" s="5"/>
      <c r="D32" s="5"/>
      <c r="E32" s="5"/>
      <c r="F32" s="5"/>
      <c r="G32" s="83"/>
      <c r="H32" s="53">
        <v>-57774</v>
      </c>
      <c r="I32" s="53">
        <v>-14246</v>
      </c>
      <c r="J32" s="53">
        <v>-2799</v>
      </c>
      <c r="K32" s="53">
        <v>0</v>
      </c>
      <c r="L32" s="52">
        <f t="shared" si="4"/>
        <v>-74819</v>
      </c>
      <c r="M32" s="53">
        <v>0</v>
      </c>
      <c r="N32" s="53">
        <v>0</v>
      </c>
      <c r="O32" s="53">
        <v>0</v>
      </c>
      <c r="P32" s="53">
        <v>0</v>
      </c>
      <c r="Q32" s="52">
        <f t="shared" si="5"/>
        <v>0</v>
      </c>
      <c r="R32" s="53">
        <v>0</v>
      </c>
      <c r="S32" s="53">
        <v>0</v>
      </c>
      <c r="T32" s="53"/>
      <c r="U32" s="53"/>
      <c r="V32" s="52">
        <f t="shared" si="6"/>
        <v>0</v>
      </c>
    </row>
    <row r="33" spans="1:22" x14ac:dyDescent="0.3">
      <c r="A33" s="54"/>
      <c r="B33" s="5" t="s">
        <v>90</v>
      </c>
      <c r="C33" s="5"/>
      <c r="D33" s="5"/>
      <c r="E33" s="5"/>
      <c r="F33" s="5"/>
      <c r="G33" s="83"/>
      <c r="H33" s="53">
        <v>55748</v>
      </c>
      <c r="I33" s="53">
        <v>14128</v>
      </c>
      <c r="J33" s="53">
        <v>250278</v>
      </c>
      <c r="K33" s="53">
        <v>0</v>
      </c>
      <c r="L33" s="52">
        <f t="shared" si="4"/>
        <v>320154</v>
      </c>
      <c r="M33" s="53">
        <v>0</v>
      </c>
      <c r="N33" s="53">
        <v>0</v>
      </c>
      <c r="O33" s="53">
        <v>0</v>
      </c>
      <c r="P33" s="53">
        <v>0</v>
      </c>
      <c r="Q33" s="52">
        <f t="shared" si="5"/>
        <v>0</v>
      </c>
      <c r="R33" s="53">
        <v>0</v>
      </c>
      <c r="S33" s="53">
        <v>0</v>
      </c>
      <c r="T33" s="53"/>
      <c r="U33" s="53"/>
      <c r="V33" s="52">
        <f t="shared" si="6"/>
        <v>0</v>
      </c>
    </row>
    <row r="34" spans="1:22" x14ac:dyDescent="0.3">
      <c r="A34" s="54"/>
      <c r="B34" s="5" t="s">
        <v>89</v>
      </c>
      <c r="C34" s="5"/>
      <c r="D34" s="5"/>
      <c r="E34" s="5"/>
      <c r="F34" s="5"/>
      <c r="G34" s="83"/>
      <c r="H34" s="53">
        <v>5100</v>
      </c>
      <c r="I34" s="53">
        <v>17605</v>
      </c>
      <c r="J34" s="53">
        <v>0</v>
      </c>
      <c r="K34" s="53">
        <v>0</v>
      </c>
      <c r="L34" s="52">
        <f t="shared" si="4"/>
        <v>22705</v>
      </c>
      <c r="M34" s="53">
        <v>0</v>
      </c>
      <c r="N34" s="53">
        <v>0</v>
      </c>
      <c r="O34" s="53">
        <v>0</v>
      </c>
      <c r="P34" s="53">
        <v>0</v>
      </c>
      <c r="Q34" s="52">
        <f t="shared" si="5"/>
        <v>0</v>
      </c>
      <c r="R34" s="53">
        <v>0</v>
      </c>
      <c r="S34" s="53">
        <v>0</v>
      </c>
      <c r="T34" s="53"/>
      <c r="U34" s="53"/>
      <c r="V34" s="52">
        <f t="shared" si="6"/>
        <v>0</v>
      </c>
    </row>
    <row r="35" spans="1:22" x14ac:dyDescent="0.3">
      <c r="A35" s="54"/>
      <c r="B35" s="5"/>
      <c r="C35" s="5"/>
      <c r="D35" s="5"/>
      <c r="E35" s="5"/>
      <c r="F35" s="5"/>
      <c r="G35" s="5" t="s">
        <v>88</v>
      </c>
      <c r="H35" s="121">
        <f t="shared" ref="H35:Q35" si="7">SUM(H29:H34)</f>
        <v>-75590</v>
      </c>
      <c r="I35" s="121">
        <f t="shared" si="7"/>
        <v>-56432</v>
      </c>
      <c r="J35" s="121">
        <f t="shared" si="7"/>
        <v>202192</v>
      </c>
      <c r="K35" s="121">
        <f t="shared" si="7"/>
        <v>-35841</v>
      </c>
      <c r="L35" s="120">
        <f t="shared" si="7"/>
        <v>34329</v>
      </c>
      <c r="M35" s="121">
        <f t="shared" si="7"/>
        <v>-49752</v>
      </c>
      <c r="N35" s="121">
        <f t="shared" si="7"/>
        <v>-40316</v>
      </c>
      <c r="O35" s="121">
        <f t="shared" si="7"/>
        <v>-168694</v>
      </c>
      <c r="P35" s="121">
        <f t="shared" si="7"/>
        <v>-80358</v>
      </c>
      <c r="Q35" s="120">
        <f t="shared" si="7"/>
        <v>-339120</v>
      </c>
      <c r="R35" s="121">
        <f t="shared" ref="R35:U35" si="8">SUM(R29:R34)</f>
        <v>-80103</v>
      </c>
      <c r="S35" s="121">
        <f t="shared" si="8"/>
        <v>-50036</v>
      </c>
      <c r="T35" s="121">
        <f t="shared" si="8"/>
        <v>0</v>
      </c>
      <c r="U35" s="121">
        <f t="shared" si="8"/>
        <v>0</v>
      </c>
      <c r="V35" s="120">
        <f t="shared" ref="V35" si="9">SUM(V29:V34)</f>
        <v>-130139</v>
      </c>
    </row>
    <row r="36" spans="1:22" x14ac:dyDescent="0.3">
      <c r="A36" s="122" t="s">
        <v>87</v>
      </c>
      <c r="B36" s="5"/>
      <c r="C36" s="5"/>
      <c r="D36" s="5"/>
      <c r="E36" s="5"/>
      <c r="F36" s="5"/>
      <c r="G36" s="83"/>
      <c r="L36" s="52"/>
      <c r="Q36" s="52"/>
      <c r="V36" s="52"/>
    </row>
    <row r="37" spans="1:22" x14ac:dyDescent="0.3">
      <c r="A37" s="20"/>
      <c r="B37" s="5" t="s">
        <v>85</v>
      </c>
      <c r="C37" s="5"/>
      <c r="D37" s="5"/>
      <c r="E37" s="5"/>
      <c r="F37" s="5"/>
      <c r="G37" s="83"/>
      <c r="H37" s="53">
        <v>0</v>
      </c>
      <c r="I37" s="53">
        <v>1420510</v>
      </c>
      <c r="J37" s="53">
        <v>0</v>
      </c>
      <c r="K37" s="53">
        <v>1600000</v>
      </c>
      <c r="L37" s="52">
        <f>SUM(H37:K37)</f>
        <v>3020510</v>
      </c>
      <c r="M37" s="53">
        <v>0</v>
      </c>
      <c r="N37" s="53">
        <v>1900000</v>
      </c>
      <c r="O37" s="53">
        <v>0</v>
      </c>
      <c r="P37" s="53">
        <v>2061852</v>
      </c>
      <c r="Q37" s="52">
        <f>SUM(M37:P37)</f>
        <v>3961852</v>
      </c>
      <c r="R37" s="53">
        <v>0</v>
      </c>
      <c r="S37" s="53">
        <v>2243196</v>
      </c>
      <c r="T37" s="53"/>
      <c r="U37" s="53"/>
      <c r="V37" s="52">
        <f>SUM(R37:U37)</f>
        <v>2243196</v>
      </c>
    </row>
    <row r="38" spans="1:22" x14ac:dyDescent="0.3">
      <c r="A38" s="20"/>
      <c r="B38" s="5" t="s">
        <v>84</v>
      </c>
      <c r="C38" s="5"/>
      <c r="D38" s="5"/>
      <c r="E38" s="5"/>
      <c r="F38" s="5"/>
      <c r="G38" s="83"/>
      <c r="H38" s="53">
        <v>0</v>
      </c>
      <c r="I38" s="53">
        <v>-15013</v>
      </c>
      <c r="J38" s="53">
        <v>-312</v>
      </c>
      <c r="K38" s="53">
        <v>-16828</v>
      </c>
      <c r="L38" s="52">
        <f>SUM(H38:K38)</f>
        <v>-32153</v>
      </c>
      <c r="M38" s="53">
        <v>0</v>
      </c>
      <c r="N38" s="53">
        <v>-16992</v>
      </c>
      <c r="O38" s="53">
        <v>0</v>
      </c>
      <c r="P38" s="53">
        <v>-18879</v>
      </c>
      <c r="Q38" s="52">
        <f>SUM(M38:P38)</f>
        <v>-35871</v>
      </c>
      <c r="R38" s="53">
        <v>0</v>
      </c>
      <c r="S38" s="53">
        <v>-18192</v>
      </c>
      <c r="T38" s="53"/>
      <c r="U38" s="53"/>
      <c r="V38" s="52">
        <f>SUM(R38:U38)</f>
        <v>-18192</v>
      </c>
    </row>
    <row r="39" spans="1:22" x14ac:dyDescent="0.3">
      <c r="A39" s="20"/>
      <c r="B39" s="5" t="s">
        <v>86</v>
      </c>
      <c r="C39" s="5"/>
      <c r="D39" s="5"/>
      <c r="E39" s="5"/>
      <c r="F39" s="5"/>
      <c r="G39" s="83"/>
      <c r="H39" s="53">
        <v>24178</v>
      </c>
      <c r="I39" s="53">
        <v>14826</v>
      </c>
      <c r="J39" s="53">
        <v>34669</v>
      </c>
      <c r="K39" s="53">
        <v>14705</v>
      </c>
      <c r="L39" s="52">
        <f>SUM(H39:K39)</f>
        <v>88378</v>
      </c>
      <c r="M39" s="53">
        <v>56335</v>
      </c>
      <c r="N39" s="53">
        <v>26936</v>
      </c>
      <c r="O39" s="53">
        <v>29781</v>
      </c>
      <c r="P39" s="53">
        <v>11450</v>
      </c>
      <c r="Q39" s="52">
        <f>SUM(M39:P39)</f>
        <v>124502</v>
      </c>
      <c r="R39" s="53">
        <v>22972</v>
      </c>
      <c r="S39" s="53">
        <v>21896</v>
      </c>
      <c r="T39" s="53"/>
      <c r="U39" s="53"/>
      <c r="V39" s="52">
        <f>SUM(R39:U39)</f>
        <v>44868</v>
      </c>
    </row>
    <row r="40" spans="1:22" x14ac:dyDescent="0.3">
      <c r="A40" s="122"/>
      <c r="B40" s="5" t="s">
        <v>83</v>
      </c>
      <c r="C40" s="5"/>
      <c r="D40" s="5"/>
      <c r="E40" s="5"/>
      <c r="F40" s="5"/>
      <c r="G40" s="83"/>
      <c r="H40" s="53">
        <v>61</v>
      </c>
      <c r="I40" s="53">
        <v>63</v>
      </c>
      <c r="J40" s="53">
        <v>65</v>
      </c>
      <c r="K40" s="53">
        <v>66</v>
      </c>
      <c r="L40" s="52">
        <f>SUM(H40:K40)</f>
        <v>255</v>
      </c>
      <c r="M40" s="53">
        <v>-321</v>
      </c>
      <c r="N40" s="53">
        <v>-532</v>
      </c>
      <c r="O40" s="53">
        <v>-544</v>
      </c>
      <c r="P40" s="53">
        <v>-559</v>
      </c>
      <c r="Q40" s="52">
        <f>SUM(M40:P40)</f>
        <v>-1956</v>
      </c>
      <c r="R40" s="53">
        <v>0</v>
      </c>
      <c r="S40" s="53"/>
      <c r="T40" s="53"/>
      <c r="U40" s="53"/>
      <c r="V40" s="52">
        <f>SUM(R40:U40)</f>
        <v>0</v>
      </c>
    </row>
    <row r="41" spans="1:22" x14ac:dyDescent="0.3">
      <c r="A41" s="20"/>
      <c r="B41" s="5"/>
      <c r="C41" s="5"/>
      <c r="D41" s="5"/>
      <c r="E41" s="5"/>
      <c r="F41" s="5"/>
      <c r="G41" s="5" t="s">
        <v>82</v>
      </c>
      <c r="H41" s="121">
        <f t="shared" ref="H41:V41" si="10">SUM(H37:H40)</f>
        <v>24239</v>
      </c>
      <c r="I41" s="121">
        <f t="shared" si="10"/>
        <v>1420386</v>
      </c>
      <c r="J41" s="121">
        <f t="shared" si="10"/>
        <v>34422</v>
      </c>
      <c r="K41" s="121">
        <f t="shared" si="10"/>
        <v>1597943</v>
      </c>
      <c r="L41" s="120">
        <f t="shared" si="10"/>
        <v>3076990</v>
      </c>
      <c r="M41" s="121">
        <f t="shared" si="10"/>
        <v>56014</v>
      </c>
      <c r="N41" s="121">
        <f t="shared" si="10"/>
        <v>1909412</v>
      </c>
      <c r="O41" s="121">
        <f t="shared" si="10"/>
        <v>29237</v>
      </c>
      <c r="P41" s="121">
        <f t="shared" si="10"/>
        <v>2053864</v>
      </c>
      <c r="Q41" s="120">
        <f t="shared" si="10"/>
        <v>4048527</v>
      </c>
      <c r="R41" s="121">
        <f t="shared" si="10"/>
        <v>22972</v>
      </c>
      <c r="S41" s="121">
        <f t="shared" si="10"/>
        <v>2246900</v>
      </c>
      <c r="T41" s="121">
        <f t="shared" si="10"/>
        <v>0</v>
      </c>
      <c r="U41" s="121">
        <f t="shared" si="10"/>
        <v>0</v>
      </c>
      <c r="V41" s="120">
        <f t="shared" si="10"/>
        <v>2269872</v>
      </c>
    </row>
    <row r="42" spans="1:22" x14ac:dyDescent="0.3">
      <c r="A42" s="20"/>
      <c r="B42" s="5"/>
      <c r="C42" s="5"/>
      <c r="D42" s="5"/>
      <c r="E42" s="5"/>
      <c r="F42" s="5"/>
      <c r="G42" s="5"/>
      <c r="H42" s="54"/>
      <c r="I42" s="54"/>
      <c r="J42" s="54"/>
      <c r="K42" s="54"/>
      <c r="L42" s="52"/>
      <c r="M42" s="54"/>
      <c r="N42" s="54"/>
      <c r="O42" s="54"/>
      <c r="P42" s="54"/>
      <c r="Q42" s="52"/>
      <c r="R42" s="54"/>
      <c r="S42" s="54"/>
      <c r="T42" s="54"/>
      <c r="U42" s="54"/>
      <c r="V42" s="52"/>
    </row>
    <row r="43" spans="1:22" x14ac:dyDescent="0.3">
      <c r="A43" s="20" t="s">
        <v>81</v>
      </c>
      <c r="B43" s="5"/>
      <c r="C43" s="5"/>
      <c r="D43" s="5"/>
      <c r="E43" s="5"/>
      <c r="F43" s="5"/>
      <c r="G43" s="5"/>
      <c r="H43" s="54">
        <v>5455</v>
      </c>
      <c r="I43" s="54">
        <v>11527</v>
      </c>
      <c r="J43" s="54">
        <v>10685</v>
      </c>
      <c r="K43" s="54">
        <v>2181</v>
      </c>
      <c r="L43" s="52">
        <f>SUM(H43:K43)</f>
        <v>29848</v>
      </c>
      <c r="M43" s="54">
        <v>7177</v>
      </c>
      <c r="N43" s="54">
        <v>-36340</v>
      </c>
      <c r="O43" s="54">
        <v>-5562</v>
      </c>
      <c r="P43" s="54">
        <v>-4957</v>
      </c>
      <c r="Q43" s="52">
        <f>SUM(M43:P43)</f>
        <v>-39682</v>
      </c>
      <c r="R43" s="54">
        <v>-5014</v>
      </c>
      <c r="S43" s="54">
        <v>4998</v>
      </c>
      <c r="T43" s="54"/>
      <c r="U43" s="54"/>
      <c r="V43" s="52">
        <f>SUM(R43:U43)</f>
        <v>-16</v>
      </c>
    </row>
    <row r="44" spans="1:22" x14ac:dyDescent="0.3">
      <c r="A44" s="20" t="s">
        <v>80</v>
      </c>
      <c r="B44" s="5"/>
      <c r="C44" s="5"/>
      <c r="D44" s="5"/>
      <c r="E44" s="5"/>
      <c r="F44" s="5"/>
      <c r="G44" s="83"/>
      <c r="H44" s="54">
        <f>H27+H35+H41+H43</f>
        <v>-389752</v>
      </c>
      <c r="I44" s="54">
        <f>I27+I35+I41+I43</f>
        <v>840953</v>
      </c>
      <c r="J44" s="54">
        <v>-172308</v>
      </c>
      <c r="K44" s="54">
        <v>1076326</v>
      </c>
      <c r="L44" s="52">
        <f>SUM(H44:K44)</f>
        <v>1355219</v>
      </c>
      <c r="M44" s="54">
        <v>-223318</v>
      </c>
      <c r="N44" s="54">
        <v>1314517</v>
      </c>
      <c r="O44" s="54">
        <v>-835430</v>
      </c>
      <c r="P44" s="54">
        <v>733477</v>
      </c>
      <c r="Q44" s="52">
        <f>SUM(M44:P44)</f>
        <v>989246</v>
      </c>
      <c r="R44" s="54">
        <v>-441944</v>
      </c>
      <c r="S44" s="54">
        <v>1658108</v>
      </c>
      <c r="T44" s="54"/>
      <c r="U44" s="54"/>
      <c r="V44" s="52">
        <f>SUM(R44:U44)</f>
        <v>1216164</v>
      </c>
    </row>
    <row r="45" spans="1:22" x14ac:dyDescent="0.3">
      <c r="A45" s="20" t="s">
        <v>79</v>
      </c>
      <c r="B45" s="5"/>
      <c r="C45" s="5"/>
      <c r="D45" s="5"/>
      <c r="E45" s="5"/>
      <c r="F45" s="5"/>
      <c r="G45" s="83"/>
      <c r="H45" s="54">
        <v>1467576</v>
      </c>
      <c r="I45" s="54">
        <v>1077824</v>
      </c>
      <c r="J45" s="54">
        <v>1918777</v>
      </c>
      <c r="K45" s="54">
        <v>1746469</v>
      </c>
      <c r="L45" s="52">
        <f>H45</f>
        <v>1467576</v>
      </c>
      <c r="M45" s="54">
        <v>2822795</v>
      </c>
      <c r="N45" s="54">
        <v>2599477</v>
      </c>
      <c r="O45" s="54">
        <f>N46</f>
        <v>3913994</v>
      </c>
      <c r="P45" s="54">
        <f>O46</f>
        <v>3078564</v>
      </c>
      <c r="Q45" s="52">
        <f>L46</f>
        <v>2822795</v>
      </c>
      <c r="R45" s="54">
        <v>3812041</v>
      </c>
      <c r="S45" s="54">
        <v>3370097</v>
      </c>
      <c r="T45" s="54"/>
      <c r="U45" s="54"/>
      <c r="V45" s="52">
        <f>Q46</f>
        <v>3812041</v>
      </c>
    </row>
    <row r="46" spans="1:22" ht="14.4" thickBot="1" x14ac:dyDescent="0.35">
      <c r="A46" s="119" t="s">
        <v>78</v>
      </c>
      <c r="B46" s="5"/>
      <c r="C46" s="5"/>
      <c r="D46" s="5"/>
      <c r="E46" s="5"/>
      <c r="F46" s="5"/>
      <c r="G46" s="83"/>
      <c r="H46" s="118">
        <f t="shared" ref="H46:Q46" si="11">SUM(H44:H45)</f>
        <v>1077824</v>
      </c>
      <c r="I46" s="118">
        <f t="shared" si="11"/>
        <v>1918777</v>
      </c>
      <c r="J46" s="118">
        <f t="shared" si="11"/>
        <v>1746469</v>
      </c>
      <c r="K46" s="118">
        <f t="shared" si="11"/>
        <v>2822795</v>
      </c>
      <c r="L46" s="117">
        <f t="shared" si="11"/>
        <v>2822795</v>
      </c>
      <c r="M46" s="118">
        <f t="shared" si="11"/>
        <v>2599477</v>
      </c>
      <c r="N46" s="118">
        <f t="shared" si="11"/>
        <v>3913994</v>
      </c>
      <c r="O46" s="118">
        <f t="shared" si="11"/>
        <v>3078564</v>
      </c>
      <c r="P46" s="118">
        <f t="shared" si="11"/>
        <v>3812041</v>
      </c>
      <c r="Q46" s="117">
        <f t="shared" si="11"/>
        <v>3812041</v>
      </c>
      <c r="R46" s="118">
        <f t="shared" ref="R46:T46" si="12">SUM(R44:R45)</f>
        <v>3370097</v>
      </c>
      <c r="S46" s="118">
        <f t="shared" si="12"/>
        <v>5028205</v>
      </c>
      <c r="T46" s="118">
        <f t="shared" si="12"/>
        <v>0</v>
      </c>
      <c r="U46" s="118">
        <f t="shared" ref="U46" si="13">SUM(U44:U45)</f>
        <v>0</v>
      </c>
      <c r="V46" s="117">
        <f t="shared" ref="V46" si="14">SUM(V44:V45)</f>
        <v>5028205</v>
      </c>
    </row>
    <row r="47" spans="1:22" x14ac:dyDescent="0.3">
      <c r="A47" s="116"/>
      <c r="B47" s="5"/>
      <c r="C47" s="5"/>
      <c r="D47" s="5"/>
      <c r="E47" s="5"/>
      <c r="F47" s="5"/>
      <c r="G47" s="83"/>
      <c r="L47" s="52"/>
      <c r="Q47" s="52"/>
      <c r="V47" s="52"/>
    </row>
    <row r="48" spans="1:22" x14ac:dyDescent="0.3">
      <c r="A48" s="115" t="s">
        <v>77</v>
      </c>
      <c r="B48" s="36"/>
      <c r="C48" s="36"/>
      <c r="D48" s="5"/>
      <c r="E48" s="5"/>
      <c r="F48" s="5"/>
      <c r="G48" s="83"/>
      <c r="L48" s="114"/>
      <c r="Q48" s="114"/>
      <c r="V48" s="114"/>
    </row>
    <row r="49" spans="1:22" x14ac:dyDescent="0.3">
      <c r="A49" s="113"/>
      <c r="B49" s="5" t="s">
        <v>76</v>
      </c>
      <c r="C49" s="36"/>
      <c r="D49" s="5"/>
      <c r="E49" s="5"/>
      <c r="F49" s="5"/>
      <c r="G49" s="83"/>
      <c r="H49" s="112">
        <f>H27</f>
        <v>-343856</v>
      </c>
      <c r="I49" s="112">
        <f>I27</f>
        <v>-534528</v>
      </c>
      <c r="J49" s="112">
        <v>-419607</v>
      </c>
      <c r="K49" s="112">
        <v>-487957</v>
      </c>
      <c r="L49" s="52">
        <f>SUM(H49:K49)</f>
        <v>-1785948</v>
      </c>
      <c r="M49" s="112">
        <f>M27</f>
        <v>-236757</v>
      </c>
      <c r="N49" s="112">
        <f>N27</f>
        <v>-518239</v>
      </c>
      <c r="O49" s="112">
        <f>O27</f>
        <v>-690411</v>
      </c>
      <c r="P49" s="112">
        <f>P27</f>
        <v>-1235072</v>
      </c>
      <c r="Q49" s="52">
        <f>SUM(M49:P49)</f>
        <v>-2680479</v>
      </c>
      <c r="R49" s="112">
        <f>R27</f>
        <v>-379799</v>
      </c>
      <c r="S49" s="112">
        <f>S27</f>
        <v>-543754</v>
      </c>
      <c r="T49" s="112">
        <f>T27</f>
        <v>0</v>
      </c>
      <c r="U49" s="112">
        <f>U27</f>
        <v>0</v>
      </c>
      <c r="V49" s="52">
        <f>SUM(R49:U49)</f>
        <v>-923553</v>
      </c>
    </row>
    <row r="50" spans="1:22" x14ac:dyDescent="0.3">
      <c r="A50" s="111"/>
      <c r="B50" s="5" t="s">
        <v>75</v>
      </c>
      <c r="C50" s="5"/>
      <c r="D50" s="5"/>
      <c r="E50" s="5"/>
      <c r="F50" s="5"/>
      <c r="G50" s="83"/>
      <c r="H50" s="54">
        <f t="shared" ref="H50:I52" si="15">H29</f>
        <v>-25372</v>
      </c>
      <c r="I50" s="54">
        <f t="shared" si="15"/>
        <v>-7624</v>
      </c>
      <c r="J50" s="54">
        <v>-10217</v>
      </c>
      <c r="K50" s="54">
        <v>-10507</v>
      </c>
      <c r="L50" s="52">
        <f>SUM(H50:K50)</f>
        <v>-53720</v>
      </c>
      <c r="M50" s="54">
        <f t="shared" ref="M50:P52" si="16">M29</f>
        <v>-10796</v>
      </c>
      <c r="N50" s="54">
        <f t="shared" si="16"/>
        <v>-12552</v>
      </c>
      <c r="O50" s="54">
        <f t="shared" si="16"/>
        <v>-7731</v>
      </c>
      <c r="P50" s="54">
        <f t="shared" si="16"/>
        <v>-7507</v>
      </c>
      <c r="Q50" s="52">
        <f>SUM(M50:P50)</f>
        <v>-38586</v>
      </c>
      <c r="R50" s="54">
        <f t="shared" ref="R50:U52" si="17">R29</f>
        <v>-9170</v>
      </c>
      <c r="S50" s="54">
        <f t="shared" si="17"/>
        <v>-7798</v>
      </c>
      <c r="T50" s="54">
        <f t="shared" si="17"/>
        <v>0</v>
      </c>
      <c r="U50" s="54">
        <f t="shared" si="17"/>
        <v>0</v>
      </c>
      <c r="V50" s="52">
        <f>SUM(R50:U50)</f>
        <v>-16968</v>
      </c>
    </row>
    <row r="51" spans="1:22" x14ac:dyDescent="0.3">
      <c r="A51" s="111"/>
      <c r="B51" s="5" t="s">
        <v>74</v>
      </c>
      <c r="C51" s="5"/>
      <c r="D51" s="5"/>
      <c r="E51" s="5"/>
      <c r="F51" s="5"/>
      <c r="G51" s="83"/>
      <c r="H51" s="54">
        <f t="shared" si="15"/>
        <v>-52523</v>
      </c>
      <c r="I51" s="54">
        <f t="shared" si="15"/>
        <v>-65231</v>
      </c>
      <c r="J51" s="54">
        <v>-33963</v>
      </c>
      <c r="K51" s="54">
        <v>-21585</v>
      </c>
      <c r="L51" s="52">
        <f>SUM(H51:K51)</f>
        <v>-173302</v>
      </c>
      <c r="M51" s="54">
        <f t="shared" si="16"/>
        <v>-37170</v>
      </c>
      <c r="N51" s="54">
        <f t="shared" si="16"/>
        <v>-27323</v>
      </c>
      <c r="O51" s="54">
        <f t="shared" si="16"/>
        <v>-39333</v>
      </c>
      <c r="P51" s="54">
        <f t="shared" si="16"/>
        <v>-70120</v>
      </c>
      <c r="Q51" s="52">
        <f>SUM(M51:P51)</f>
        <v>-173946</v>
      </c>
      <c r="R51" s="54">
        <f t="shared" si="17"/>
        <v>-60381</v>
      </c>
      <c r="S51" s="54">
        <f t="shared" si="17"/>
        <v>-39584</v>
      </c>
      <c r="T51" s="54">
        <f t="shared" si="17"/>
        <v>0</v>
      </c>
      <c r="U51" s="54">
        <f t="shared" si="17"/>
        <v>0</v>
      </c>
      <c r="V51" s="52">
        <f>SUM(R51:U51)</f>
        <v>-99965</v>
      </c>
    </row>
    <row r="52" spans="1:22" x14ac:dyDescent="0.3">
      <c r="A52" s="110"/>
      <c r="B52" s="5" t="s">
        <v>73</v>
      </c>
      <c r="C52" s="5"/>
      <c r="D52" s="5"/>
      <c r="E52" s="5"/>
      <c r="F52" s="5"/>
      <c r="G52" s="83"/>
      <c r="H52" s="54">
        <f t="shared" si="15"/>
        <v>-769</v>
      </c>
      <c r="I52" s="54">
        <f t="shared" si="15"/>
        <v>-1064</v>
      </c>
      <c r="J52" s="54">
        <v>-1107</v>
      </c>
      <c r="K52" s="54">
        <v>-3749</v>
      </c>
      <c r="L52" s="52">
        <f>SUM(H52:K52)</f>
        <v>-6689</v>
      </c>
      <c r="M52" s="54">
        <f t="shared" si="16"/>
        <v>-1786</v>
      </c>
      <c r="N52" s="54">
        <f t="shared" si="16"/>
        <v>-441</v>
      </c>
      <c r="O52" s="54">
        <f t="shared" si="16"/>
        <v>-121630</v>
      </c>
      <c r="P52" s="54">
        <f t="shared" si="16"/>
        <v>-2731</v>
      </c>
      <c r="Q52" s="52">
        <f>SUM(M52:P52)</f>
        <v>-126588</v>
      </c>
      <c r="R52" s="54">
        <f t="shared" si="17"/>
        <v>-10552</v>
      </c>
      <c r="S52" s="54">
        <f t="shared" si="17"/>
        <v>-2654</v>
      </c>
      <c r="T52" s="54">
        <f t="shared" si="17"/>
        <v>0</v>
      </c>
      <c r="U52" s="54">
        <f t="shared" si="17"/>
        <v>0</v>
      </c>
      <c r="V52" s="52">
        <f>SUM(R52:U52)</f>
        <v>-13206</v>
      </c>
    </row>
    <row r="53" spans="1:22" ht="14.4" thickBot="1" x14ac:dyDescent="0.35">
      <c r="A53" s="109"/>
      <c r="B53" s="108" t="s">
        <v>72</v>
      </c>
      <c r="C53" s="8"/>
      <c r="D53" s="8"/>
      <c r="E53" s="8"/>
      <c r="F53" s="8"/>
      <c r="G53" s="83"/>
      <c r="H53" s="107">
        <f t="shared" ref="H53:N53" si="18">SUM(H49:H52)</f>
        <v>-422520</v>
      </c>
      <c r="I53" s="107">
        <f t="shared" si="18"/>
        <v>-608447</v>
      </c>
      <c r="J53" s="107">
        <f t="shared" si="18"/>
        <v>-464894</v>
      </c>
      <c r="K53" s="107">
        <f t="shared" si="18"/>
        <v>-523798</v>
      </c>
      <c r="L53" s="106">
        <f t="shared" si="18"/>
        <v>-2019659</v>
      </c>
      <c r="M53" s="107">
        <f t="shared" si="18"/>
        <v>-286509</v>
      </c>
      <c r="N53" s="107">
        <f t="shared" si="18"/>
        <v>-558555</v>
      </c>
      <c r="O53" s="107">
        <f>SUM(O49:O52)</f>
        <v>-859105</v>
      </c>
      <c r="P53" s="107">
        <f>SUM(P49:P52)</f>
        <v>-1315430</v>
      </c>
      <c r="Q53" s="106">
        <f t="shared" ref="Q53" si="19">SUM(Q49:Q52)</f>
        <v>-3019599</v>
      </c>
      <c r="R53" s="107">
        <f t="shared" ref="R53:S53" si="20">SUM(R49:R52)</f>
        <v>-459902</v>
      </c>
      <c r="S53" s="107">
        <f t="shared" si="20"/>
        <v>-593790</v>
      </c>
      <c r="T53" s="107">
        <f>SUM(T49:T52)</f>
        <v>0</v>
      </c>
      <c r="U53" s="107">
        <f>SUM(U49:U52)</f>
        <v>0</v>
      </c>
      <c r="V53" s="106">
        <f t="shared" ref="V53" si="21">SUM(V49:V52)</f>
        <v>-1053692</v>
      </c>
    </row>
  </sheetData>
  <mergeCells count="3">
    <mergeCell ref="H5:K5"/>
    <mergeCell ref="M5:P5"/>
    <mergeCell ref="R5:U5"/>
  </mergeCells>
  <pageMargins left="0.17" right="0.17" top="0.28000000000000003" bottom="0.75" header="0.17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Balance Sheet</vt:lpstr>
      <vt:lpstr>Income Statement</vt:lpstr>
      <vt:lpstr>Segment Information</vt:lpstr>
      <vt:lpstr>Cashflow</vt:lpstr>
      <vt:lpstr>'Balance Sheet'!Print_Area</vt:lpstr>
      <vt:lpstr>'Income Statement'!Print_Area</vt:lpstr>
      <vt:lpstr>'Segment Information'!Print_Area</vt:lpstr>
    </vt:vector>
  </TitlesOfParts>
  <Company>Nasdaq Omx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Manuel</dc:creator>
  <cp:lastModifiedBy>Steven Ngo</cp:lastModifiedBy>
  <cp:lastPrinted>2019-04-14T19:34:50Z</cp:lastPrinted>
  <dcterms:created xsi:type="dcterms:W3CDTF">2018-04-16T20:04:10Z</dcterms:created>
  <dcterms:modified xsi:type="dcterms:W3CDTF">2019-07-15T16:20:43Z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