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lance Sheet" sheetId="1" r:id="rId3"/>
    <sheet state="visible" name="Income Statement" sheetId="2" r:id="rId4"/>
    <sheet state="visible" name="Segment Information" sheetId="3" r:id="rId5"/>
    <sheet state="visible" name="Cashflow" sheetId="4" r:id="rId6"/>
  </sheets>
  <definedNames>
    <definedName localSheetId="2" name="SubregionQ">#REF!</definedName>
    <definedName localSheetId="2" name="Cash">#REF!</definedName>
    <definedName localSheetId="3" name="verba">#REF!</definedName>
    <definedName localSheetId="3" name="BusSysEALookup">#REF!</definedName>
    <definedName localSheetId="3" name="CurrencyType">#REF!</definedName>
    <definedName localSheetId="2" name="ChannelQ">#REF!</definedName>
    <definedName localSheetId="2" name="INTEREST">#REF!</definedName>
    <definedName localSheetId="1" name="oki">#REF!</definedName>
    <definedName localSheetId="2" name="BusinessSummaryName">#REF!</definedName>
    <definedName localSheetId="2" name="verba">#REF!</definedName>
    <definedName localSheetId="2" name="_Col1">#REF!</definedName>
    <definedName localSheetId="3" name="ConstantDollars">#REF!</definedName>
    <definedName localSheetId="1" name="AuditLI">#REF!</definedName>
    <definedName localSheetId="2" name="SalesLocation">#REF!</definedName>
    <definedName localSheetId="2" name="BusinessSummaryNameQ">#REF!</definedName>
    <definedName localSheetId="3" name="INTEREST">#REF!</definedName>
    <definedName localSheetId="3" name="LOAN.FRANK">#REF!</definedName>
    <definedName localSheetId="3" name="Adjustments">#REF!</definedName>
    <definedName localSheetId="3" name="Categories">#REF!</definedName>
    <definedName localSheetId="1" name="ROEMSel">#REF!</definedName>
    <definedName localSheetId="1" name="ConstantDollars">#REF!</definedName>
    <definedName localSheetId="2" name="Categories">#REF!</definedName>
    <definedName localSheetId="3" name="LOAN.DAN">#REF!</definedName>
    <definedName localSheetId="1" name="RegionQ">#REF!</definedName>
    <definedName localSheetId="1" name="Subregion">#REF!</definedName>
    <definedName localSheetId="3" name="_Col1">#REF!</definedName>
    <definedName localSheetId="3" name="Trend">#REF!</definedName>
    <definedName localSheetId="1" name="BusSysEALookup">#REF!</definedName>
    <definedName localSheetId="3" name="Pivot2">#REF!</definedName>
    <definedName localSheetId="1" name="FY00OthAvg">#REF!</definedName>
    <definedName localSheetId="1" name="AdjustmentsQ">#REF!</definedName>
    <definedName localSheetId="1" name="LOAN">#REF!</definedName>
    <definedName localSheetId="1" name="ChannelAggregateQ">#REF!</definedName>
    <definedName localSheetId="2" name="StandAloneUpgradeLookup">#REF!</definedName>
    <definedName localSheetId="2" name="A">#REF!</definedName>
    <definedName localSheetId="3" name="BusinessSummaryName">#REF!</definedName>
    <definedName localSheetId="1" name="SP">#REF!</definedName>
    <definedName localSheetId="2" name="XRefCopy2">#REF!</definedName>
    <definedName name="wrn.prodcon.">#REF!</definedName>
    <definedName localSheetId="1" name="BusinessName">#REF!</definedName>
    <definedName localSheetId="3" name="SubregionQ">#REF!</definedName>
    <definedName localSheetId="1" name="_Col2">#REF!</definedName>
    <definedName localSheetId="1" name="Adj">#REF!</definedName>
    <definedName localSheetId="2" name="WALTON">#REF!</definedName>
    <definedName localSheetId="3" name="JAW">#REF!</definedName>
    <definedName localSheetId="3" name="JustifyColumn">#REF!</definedName>
    <definedName localSheetId="1" name="WALTON">#REF!</definedName>
    <definedName localSheetId="2" name="BAKER">#REF!</definedName>
    <definedName localSheetId="2" name="mntrange">#REF!</definedName>
    <definedName localSheetId="1" name="RecordTypeQ">#REF!</definedName>
    <definedName localSheetId="2" name="StandAloneStandardLookup">#REF!</definedName>
    <definedName localSheetId="1" name="XRefCopy2">#REF!</definedName>
    <definedName localSheetId="3" name="BalSheet">#REF!</definedName>
    <definedName localSheetId="3" name="Product_Pricing">#REF!</definedName>
    <definedName localSheetId="3" name="hanson">#REF!</definedName>
    <definedName localSheetId="3" name="SpaceBetweenColumns">#REF!</definedName>
    <definedName localSheetId="3" name="hansen">#REF!</definedName>
    <definedName localSheetId="2" name="SalesLocationQ">#REF!</definedName>
    <definedName localSheetId="2" name="JAW">#REF!</definedName>
    <definedName localSheetId="2" name="LI">#REF!</definedName>
    <definedName localSheetId="3" name="WALTON">#REF!</definedName>
    <definedName localSheetId="1" name="MITCHELL">#REF!</definedName>
    <definedName localSheetId="1" name="TrendKind">#REF!</definedName>
    <definedName localSheetId="2" name="ChannelAggregateQ">#REF!</definedName>
    <definedName localSheetId="2" name="Region">#REF!</definedName>
    <definedName localSheetId="1" name="MYHRVOLD">#REF!</definedName>
    <definedName localSheetId="1" name="wrn.prodcon.">#REF!</definedName>
    <definedName localSheetId="3" name="Subregion">#REF!</definedName>
    <definedName localSheetId="1" name="View">#REF!</definedName>
    <definedName localSheetId="2" name="LOAN.HANSON">#REF!</definedName>
    <definedName localSheetId="3" name="SP">#REF!</definedName>
    <definedName localSheetId="1" name="StandAloneStandardLookup">#REF!</definedName>
    <definedName localSheetId="1" name="PivotTop">#REF!</definedName>
    <definedName localSheetId="1" name="INTEREST">#REF!</definedName>
    <definedName localSheetId="1" name="MBV">#REF!</definedName>
    <definedName localSheetId="1" name="RecordType">#REF!</definedName>
    <definedName localSheetId="2" name="RecordType">#REF!</definedName>
    <definedName localSheetId="3" name="gaudette">#REF!</definedName>
    <definedName name="MBV">#REF!</definedName>
    <definedName localSheetId="2" name="FY00RegAvg">#REF!</definedName>
    <definedName localSheetId="1" name="LI">#REF!</definedName>
    <definedName localSheetId="1" name="Adjustments">#REF!</definedName>
    <definedName localSheetId="2" name="CurrencyType">#REF!</definedName>
    <definedName localSheetId="2" name="oki">#REF!</definedName>
    <definedName localSheetId="3" name="MBV">#REF!</definedName>
    <definedName name="PivotTable8.doc">#REF!</definedName>
    <definedName localSheetId="2" name="PivotTable5.doc">#REF!</definedName>
    <definedName localSheetId="1" name="PivotTable5.doc">#REF!</definedName>
    <definedName localSheetId="1" name="GreetingsLookup">#REF!</definedName>
    <definedName localSheetId="1" name="Region">#REF!</definedName>
    <definedName name="BS">#REF!</definedName>
    <definedName localSheetId="1" name="CurrencyType">#REF!</definedName>
    <definedName localSheetId="2" name="PAID.PRN">#REF!</definedName>
    <definedName localSheetId="2" name="_Col2">#REF!</definedName>
    <definedName localSheetId="2" name="AreaQ">#REF!</definedName>
    <definedName localSheetId="3" name="Channel">#REF!</definedName>
    <definedName localSheetId="2" name="wrn.prodcon.">#REF!</definedName>
    <definedName localSheetId="1" name="LOAN.HANSEN">#REF!</definedName>
    <definedName localSheetId="1" name="ChannelQ">#REF!</definedName>
    <definedName localSheetId="2" name="GreetingsLookup">#REF!</definedName>
    <definedName localSheetId="3" name="_Col2">#REF!</definedName>
    <definedName localSheetId="2" name="FiscalPeriod">#REF!</definedName>
    <definedName localSheetId="2" name="TrendKind">#REF!</definedName>
    <definedName localSheetId="1" name="heading">#REF!</definedName>
    <definedName localSheetId="2" name="BusinessNameQ">#REF!</definedName>
    <definedName localSheetId="3" name="REMALA">#REF!</definedName>
    <definedName localSheetId="3" name="PivotTop">#REF!</definedName>
    <definedName localSheetId="1" name="Trend">#REF!</definedName>
    <definedName localSheetId="2" name="PFamily">#REF!</definedName>
    <definedName localSheetId="1" name="verba">#REF!</definedName>
    <definedName localSheetId="2" name="BalSheet">#REF!</definedName>
    <definedName localSheetId="1" name="hansen">#REF!</definedName>
    <definedName localSheetId="1" name="JAWORSKI">#REF!</definedName>
    <definedName localSheetId="2" name="LOAN.HANSEN">#REF!</definedName>
    <definedName localSheetId="1" name="mntrange">#REF!</definedName>
    <definedName name="summary">#REF!</definedName>
    <definedName localSheetId="2" name="MYHRVOLD">#REF!</definedName>
    <definedName localSheetId="2" name="BusSysEALookup">#REF!</definedName>
    <definedName localSheetId="3" name="Adj">#REF!</definedName>
    <definedName localSheetId="3" name="OLDBAL">#REF!</definedName>
    <definedName localSheetId="2" name="PAID.INT">#REF!</definedName>
    <definedName localSheetId="2" name="Pivot2">#REF!</definedName>
    <definedName localSheetId="2" name="RegionQ">#REF!</definedName>
    <definedName localSheetId="2" name="BAL">#REF!</definedName>
    <definedName localSheetId="1" name="Cash">#REF!</definedName>
    <definedName localSheetId="3" name="LOAN.HANSEN">#REF!</definedName>
    <definedName localSheetId="1" name="Area">#REF!</definedName>
    <definedName localSheetId="1" name="XRefCopy1">#REF!</definedName>
    <definedName localSheetId="3" name="LI">#REF!</definedName>
    <definedName localSheetId="2" name="carter">#REF!</definedName>
    <definedName localSheetId="2" name="BusinessName">#REF!</definedName>
    <definedName localSheetId="2" name="FY01OthAvg">#REF!</definedName>
    <definedName localSheetId="3" name="summary">#REF!</definedName>
    <definedName localSheetId="2" name="OLDBAL">#REF!</definedName>
    <definedName localSheetId="3" name="RecordType">#REF!</definedName>
    <definedName localSheetId="1" name="Columns">#REF!</definedName>
    <definedName localSheetId="3" name="PFamily">#REF!</definedName>
    <definedName localSheetId="1" name="Channel">#REF!</definedName>
    <definedName name="PivotTable5.doc">#REF!</definedName>
    <definedName localSheetId="1" name="A">#REF!</definedName>
    <definedName localSheetId="1" name="macintosh">#REF!</definedName>
    <definedName localSheetId="1" name="PFamily">#REF!</definedName>
    <definedName localSheetId="3" name="AdjustmentsQ">#REF!</definedName>
    <definedName name="Cash">#REF!</definedName>
    <definedName localSheetId="2" name="SpaceBetweenColumns">#REF!</definedName>
    <definedName localSheetId="2" name="FY00OthAvg">#REF!</definedName>
    <definedName localSheetId="2" name="JustifyColumn">#REF!</definedName>
    <definedName localSheetId="1" name="PAID.PRN">#REF!</definedName>
    <definedName localSheetId="3" name="MYHRVOLD">#REF!</definedName>
    <definedName localSheetId="2" name="AuditLI">#REF!</definedName>
    <definedName localSheetId="3" name="MITCHELL">#REF!</definedName>
    <definedName localSheetId="3" name="GreetingsLookup">#REF!</definedName>
    <definedName localSheetId="1" name="ChannelAggregate">#REF!</definedName>
    <definedName localSheetId="3" name="Columns">#REF!</definedName>
    <definedName localSheetId="2" name="BS">#REF!</definedName>
    <definedName localSheetId="3" name="BAL">#REF!</definedName>
    <definedName localSheetId="1" name="AreaQ">#REF!</definedName>
    <definedName localSheetId="1" name="FY01OthAvg">#REF!</definedName>
    <definedName localSheetId="2" name="LOAN">#REF!</definedName>
    <definedName localSheetId="3" name="FiscalPeriod">#REF!</definedName>
    <definedName localSheetId="1" name="Pivot2">#REF!</definedName>
    <definedName localSheetId="2" name="ChannelAggregate">#REF!</definedName>
    <definedName localSheetId="1" name="gaudette">#REF!</definedName>
    <definedName localSheetId="2" name="LOAN.FRANK">#REF!</definedName>
    <definedName localSheetId="3" name="PivotTable8.doc">#REF!</definedName>
    <definedName name="Pivot2">#REF!</definedName>
    <definedName localSheetId="2" name="MBV">#REF!</definedName>
    <definedName localSheetId="1" name="FY01RegAvg">#REF!</definedName>
    <definedName localSheetId="3" name="PivotTable5.doc">#REF!</definedName>
    <definedName name="XRefCopy1">#REF!</definedName>
    <definedName localSheetId="3" name="Area">#REF!</definedName>
    <definedName localSheetId="3" name="mntrange">#REF!</definedName>
    <definedName localSheetId="2" name="Subregion">#REF!</definedName>
    <definedName localSheetId="2" name="macintosh">#REF!</definedName>
    <definedName localSheetId="3" name="StandAloneStandardLookup">#REF!</definedName>
    <definedName localSheetId="1" name="REMALA">#REF!</definedName>
    <definedName localSheetId="3" name="carter">#REF!</definedName>
    <definedName localSheetId="3" name="wrn.prodcon.">#REF!</definedName>
    <definedName localSheetId="1" name="SubregionQ">#REF!</definedName>
    <definedName localSheetId="1" name="BusinessSummaryName">#REF!</definedName>
    <definedName localSheetId="2" name="RecordTypeQ">#REF!</definedName>
    <definedName localSheetId="3" name="SalesLocation">#REF!</definedName>
    <definedName localSheetId="1" name="SpaceBetweenColumns">#REF!</definedName>
    <definedName localSheetId="1" name="carter">#REF!</definedName>
    <definedName localSheetId="3" name="View">#REF!</definedName>
    <definedName localSheetId="3" name="AreaQ">#REF!</definedName>
    <definedName localSheetId="1" name="Product_Pricing">#REF!</definedName>
    <definedName localSheetId="1" name="BS">#REF!</definedName>
    <definedName localSheetId="3" name="TrendKind">#REF!</definedName>
    <definedName localSheetId="3" name="JAWORSKI">#REF!</definedName>
    <definedName localSheetId="1" name="BusinessNameQ">#REF!</definedName>
    <definedName localSheetId="3" name="heading">#REF!</definedName>
    <definedName localSheetId="2" name="FY01RegAvg">#REF!</definedName>
    <definedName localSheetId="2" name="Trend">#REF!</definedName>
    <definedName localSheetId="1" name="OLDBAL">#REF!</definedName>
    <definedName localSheetId="3" name="BS">#REF!</definedName>
    <definedName localSheetId="3" name="StandAloneUpgradeLookup">#REF!</definedName>
    <definedName localSheetId="2" name="PivotTop">#REF!</definedName>
    <definedName localSheetId="2" name="hanson">#REF!</definedName>
    <definedName localSheetId="1" name="SalesLocation">#REF!</definedName>
    <definedName localSheetId="3" name="BAKER">#REF!</definedName>
    <definedName localSheetId="3" name="PAID.PRN">#REF!</definedName>
    <definedName localSheetId="1" name="LOAN.DAN">#REF!</definedName>
    <definedName localSheetId="1" name="JustifyColumn">#REF!</definedName>
    <definedName localSheetId="2" name="AdjustmentsQ">#REF!</definedName>
    <definedName name="BalSheet">#REF!</definedName>
    <definedName localSheetId="2" name="Columns">#REF!</definedName>
    <definedName localSheetId="2" name="REMALA">#REF!</definedName>
    <definedName localSheetId="3" name="LOAN.HANSON">#REF!</definedName>
    <definedName localSheetId="2" name="Adj">#REF!</definedName>
    <definedName localSheetId="2" name="JAWORSKI">#REF!</definedName>
    <definedName localSheetId="3" name="BusinessName">#REF!</definedName>
    <definedName localSheetId="3" name="LOAN">#REF!</definedName>
    <definedName localSheetId="3" name="oki">#REF!</definedName>
    <definedName name="XRefCopy2">#REF!</definedName>
    <definedName localSheetId="1" name="_Col1">#REF!</definedName>
    <definedName localSheetId="1" name="BusinessSummaryNameQ">#REF!</definedName>
    <definedName localSheetId="2" name="LOAN.DAN">#REF!</definedName>
    <definedName localSheetId="1" name="FY00RegAvg">#REF!</definedName>
    <definedName localSheetId="1" name="StandAloneUpgradeLookup">#REF!</definedName>
    <definedName localSheetId="1" name="AuditSP">#REF!</definedName>
    <definedName localSheetId="3" name="Cash">#REF!</definedName>
    <definedName localSheetId="1" name="SalesLocationQ">#REF!</definedName>
    <definedName localSheetId="2" name="SP">#REF!</definedName>
    <definedName localSheetId="2" name="MITCHELL">#REF!</definedName>
    <definedName localSheetId="2" name="ROEMSel">#REF!</definedName>
    <definedName localSheetId="1" name="summary">#REF!</definedName>
    <definedName localSheetId="3" name="A">#REF!</definedName>
    <definedName localSheetId="2" name="hansen">#REF!</definedName>
    <definedName localSheetId="2" name="AuditSP">#REF!</definedName>
    <definedName localSheetId="3" name="PAID.INT">#REF!</definedName>
    <definedName localSheetId="3" name="FY00RegAvg">#REF!</definedName>
    <definedName localSheetId="2" name="Area">#REF!</definedName>
    <definedName localSheetId="3" name="XRefCopy2">#REF!</definedName>
    <definedName localSheetId="1" name="Categories">#REF!</definedName>
    <definedName localSheetId="1" name="hanson">#REF!</definedName>
    <definedName localSheetId="1" name="LOAN.FRANK">#REF!</definedName>
    <definedName localSheetId="2" name="Product_Pricing">#REF!</definedName>
    <definedName localSheetId="3" name="XRefCopy1">#REF!</definedName>
    <definedName localSheetId="1" name="JAW">#REF!</definedName>
    <definedName localSheetId="1" name="PivotTable8.doc">#REF!</definedName>
    <definedName localSheetId="3" name="macintosh">#REF!</definedName>
    <definedName localSheetId="2" name="gaudette">#REF!</definedName>
    <definedName localSheetId="2" name="XRefCopy1">#REF!</definedName>
    <definedName localSheetId="1" name="BalSheet">#REF!</definedName>
    <definedName localSheetId="3" name="ChannelAggregate">#REF!</definedName>
    <definedName localSheetId="2" name="PivotTable8.doc">#REF!</definedName>
    <definedName localSheetId="1" name="BAKER">#REF!</definedName>
    <definedName localSheetId="3" name="Region">#REF!</definedName>
    <definedName localSheetId="2" name="View">#REF!</definedName>
    <definedName localSheetId="3" name="FY00OthAvg">#REF!</definedName>
    <definedName localSheetId="2" name="heading">#REF!</definedName>
    <definedName localSheetId="1" name="LOAN.HANSON">#REF!</definedName>
    <definedName localSheetId="2" name="Adjustments">#REF!</definedName>
    <definedName localSheetId="2" name="ConstantDollars">#REF!</definedName>
    <definedName localSheetId="1" name="BAL">#REF!</definedName>
    <definedName localSheetId="1" name="PAID.INT">#REF!</definedName>
    <definedName localSheetId="1" name="FiscalPeriod">#REF!</definedName>
    <definedName localSheetId="2" name="summary">#REF!</definedName>
    <definedName localSheetId="2" name="Channel">#REF!</definedName>
  </definedNames>
  <calcPr/>
</workbook>
</file>

<file path=xl/sharedStrings.xml><?xml version="1.0" encoding="utf-8"?>
<sst xmlns="http://schemas.openxmlformats.org/spreadsheetml/2006/main" count="229" uniqueCount="113">
  <si>
    <t>Netflix, Inc.</t>
  </si>
  <si>
    <t>Segment Information</t>
  </si>
  <si>
    <t>(unaudited)</t>
  </si>
  <si>
    <t>Consolidated Statements of Operations</t>
  </si>
  <si>
    <t>Consolidated Balance Sheets</t>
  </si>
  <si>
    <t>(in thousands, except per share data)</t>
  </si>
  <si>
    <t>(in thousands)</t>
  </si>
  <si>
    <t>March 31,</t>
  </si>
  <si>
    <t>Three Months Ended</t>
  </si>
  <si>
    <t>June 30,</t>
  </si>
  <si>
    <t>September 30,</t>
  </si>
  <si>
    <t>Twelve Months Ended</t>
  </si>
  <si>
    <t>December 31,</t>
  </si>
  <si>
    <t>As of / Three Months Ended</t>
  </si>
  <si>
    <t xml:space="preserve">September 30, </t>
  </si>
  <si>
    <t>Assets</t>
  </si>
  <si>
    <t>Current assets:</t>
  </si>
  <si>
    <t>Cash and cash equivalents</t>
  </si>
  <si>
    <t>Revenues</t>
  </si>
  <si>
    <t>Domestic Streaming</t>
  </si>
  <si>
    <t>Cost of revenues</t>
  </si>
  <si>
    <t>Short-term investments</t>
  </si>
  <si>
    <t>Marketing</t>
  </si>
  <si>
    <t>Technology and development</t>
  </si>
  <si>
    <t>General and administrative</t>
  </si>
  <si>
    <t>Current content assets, net</t>
  </si>
  <si>
    <t>Other current assets</t>
  </si>
  <si>
    <t>Paid memberships at end of period</t>
  </si>
  <si>
    <t>Paid net membership additions</t>
  </si>
  <si>
    <t>Operating income</t>
  </si>
  <si>
    <t>Total current assets</t>
  </si>
  <si>
    <t>Free trials</t>
  </si>
  <si>
    <t>Non-current content assets, net</t>
  </si>
  <si>
    <t>Property and equipment, net</t>
  </si>
  <si>
    <t>Other non-current assets</t>
  </si>
  <si>
    <t>Other income (expense):</t>
  </si>
  <si>
    <t>Total assets</t>
  </si>
  <si>
    <t xml:space="preserve">Interest expense </t>
  </si>
  <si>
    <t>Interest and other income (expense)</t>
  </si>
  <si>
    <t>Income before income taxes</t>
  </si>
  <si>
    <t>Liabilities and Stockholders' Equity</t>
  </si>
  <si>
    <t>Provision for (benefit from) income taxes</t>
  </si>
  <si>
    <t>Current liabilities:</t>
  </si>
  <si>
    <t>Net income</t>
  </si>
  <si>
    <t>Current content liabilities</t>
  </si>
  <si>
    <t>Accounts payable</t>
  </si>
  <si>
    <t>Accrued expenses</t>
  </si>
  <si>
    <t>Contribution profit</t>
  </si>
  <si>
    <t>Deferred revenue</t>
  </si>
  <si>
    <t>Total current liabilities</t>
  </si>
  <si>
    <t>Non-current content liabilities</t>
  </si>
  <si>
    <t>Long-term debt</t>
  </si>
  <si>
    <t>Other non-current liabilities</t>
  </si>
  <si>
    <t>Total liabilities</t>
  </si>
  <si>
    <t>Contribution margin</t>
  </si>
  <si>
    <t>Earnings per share:</t>
  </si>
  <si>
    <t>Stockholders' equity:</t>
  </si>
  <si>
    <t>Common stock</t>
  </si>
  <si>
    <t>Basic</t>
  </si>
  <si>
    <t>Accumulated other comprehensive income (loss)</t>
  </si>
  <si>
    <t>Retained earnings</t>
  </si>
  <si>
    <t>Total stockholders' equity</t>
  </si>
  <si>
    <t>International Streaming</t>
  </si>
  <si>
    <t>Total liabilities and stockholders' equity</t>
  </si>
  <si>
    <t>Diluted</t>
  </si>
  <si>
    <t>Weighted-average common shares outstanding:</t>
  </si>
  <si>
    <t>* Certain prior period amounts have been reclassified from General and administrative to Cost of revenues and Marketing and from Technology and development to Cost of revenues to conform to current period presentation</t>
  </si>
  <si>
    <t>Contribution profit (loss)</t>
  </si>
  <si>
    <t>Total Streaming</t>
  </si>
  <si>
    <t>Revenue</t>
  </si>
  <si>
    <t xml:space="preserve">Contribution profit </t>
  </si>
  <si>
    <t>Domestic DVD</t>
  </si>
  <si>
    <t>Consolidated</t>
  </si>
  <si>
    <t>Other operating expenses</t>
  </si>
  <si>
    <t>Other expense</t>
  </si>
  <si>
    <t>Net Income</t>
  </si>
  <si>
    <t>Consolidated Statements of Cash Flows</t>
  </si>
  <si>
    <t>Cash flows from operating activities:</t>
  </si>
  <si>
    <t>Adjustments to reconcile net income to net cash</t>
  </si>
  <si>
    <t>used in operating activities:</t>
  </si>
  <si>
    <t>Additions to streaming content assets</t>
  </si>
  <si>
    <t>Change in streaming content liabilities</t>
  </si>
  <si>
    <t>Amortization of streaming content assets</t>
  </si>
  <si>
    <t>Amortization of DVD content assets</t>
  </si>
  <si>
    <t>Depreciation and amortization of property, equipment and intangibles</t>
  </si>
  <si>
    <t>Stock-based compensation expense</t>
  </si>
  <si>
    <t>Excess tax benefits from stock-based compensation</t>
  </si>
  <si>
    <t>Other non-cash items</t>
  </si>
  <si>
    <t>Foreign currency remeasurement loss (gain) on long-term debt</t>
  </si>
  <si>
    <t>Deferred taxes</t>
  </si>
  <si>
    <t>Changes in operating assets and liabilities:</t>
  </si>
  <si>
    <t>Other non-current assets and liabilities</t>
  </si>
  <si>
    <t>Net cash used in operating activities</t>
  </si>
  <si>
    <t>Cash flows from investing activities:</t>
  </si>
  <si>
    <t>Acquisition of DVD content assets</t>
  </si>
  <si>
    <t>Purchases of property and equipment</t>
  </si>
  <si>
    <t>Change in other assets</t>
  </si>
  <si>
    <t>Purchases of short-term investments</t>
  </si>
  <si>
    <t>Proceeds from sale of short-term investments</t>
  </si>
  <si>
    <t>Proceeds from maturities of short-term investments</t>
  </si>
  <si>
    <t>Net cash provided by (used in) investing activities</t>
  </si>
  <si>
    <t>Cash flows from financing activities:</t>
  </si>
  <si>
    <t>Proceeds from issuance of debt</t>
  </si>
  <si>
    <t>Issuance costs</t>
  </si>
  <si>
    <t>Proceeds from issuance of common stock</t>
  </si>
  <si>
    <t>Other financing activities</t>
  </si>
  <si>
    <t>Net cash provided by financing activities</t>
  </si>
  <si>
    <t>Effect of exchange rate changes on cash, cash equivalents, and restricted cash</t>
  </si>
  <si>
    <t>Net increase (decrease) in cash, cash equivalents, and restricted cash</t>
  </si>
  <si>
    <t>Cash, cash equivalents, and restricted cash beginning of period</t>
  </si>
  <si>
    <t xml:space="preserve"> Cash, cash equivalents, and restricted cash end of period</t>
  </si>
  <si>
    <t>Non-GAAP free cash flow reconciliation:</t>
  </si>
  <si>
    <t>Non-GAAP free cash flow</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</si>
</sst>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_([$€-2]* #,##0.00_);_([$€-2]* \(#,##0.00\);_([$€-2]* &quot;-&quot;??_)"/>
    <numFmt numFmtId="165" formatCode="#,##0.0\ ;\(#,##0.0\)"/>
    <numFmt numFmtId="166" formatCode="&quot;$&quot;#,##0\ ;\(&quot;$&quot;#,##0.0\)"/>
    <numFmt numFmtId="167" formatCode="&quot;$&quot;#,##0_);[Red]\(&quot;$&quot;#,##0\)"/>
    <numFmt numFmtId="168" formatCode="&quot;$&quot;* #,###\ ;&quot;$&quot;* \(#,###\);&quot;$&quot;* \-\ "/>
    <numFmt numFmtId="169" formatCode="_(* #,##0_);_(* \(#,##0\);_(* &quot;-&quot;??_);_(@_)"/>
    <numFmt numFmtId="170" formatCode="_(&quot;$&quot;* #,##0_);_(&quot;$&quot;* \(#,##0\);_(&quot;$&quot;* &quot;-&quot;_);_(@_)"/>
    <numFmt numFmtId="171" formatCode="_(&quot;$&quot;* #,##0_);_(&quot;$&quot;* \(#,##0\);_(&quot;$&quot;* &quot;-&quot;??_);_(@_)"/>
    <numFmt numFmtId="172" formatCode="#,##0\ ;\(#,##0.0\)"/>
    <numFmt numFmtId="173" formatCode="0.0%"/>
    <numFmt numFmtId="174" formatCode="&quot;$&quot;* #,###.00\ ;&quot;$&quot;* \(#,###.00\);&quot;$&quot;* \-\ "/>
    <numFmt numFmtId="175" formatCode="0.0%;[Red]\(0.0%\)"/>
    <numFmt numFmtId="176" formatCode="_(* #,##0.00_);_(* \(#,##0.00\);_(* &quot;-&quot;??_);_(@_)"/>
  </numFmts>
  <fonts count="22">
    <font>
      <sz val="10.0"/>
      <color rgb="FF000000"/>
      <name val="Arial"/>
    </font>
    <font>
      <b/>
      <sz val="12.0"/>
      <name val="Calibri"/>
    </font>
    <font>
      <b/>
      <sz val="11.0"/>
      <name val="Calibri"/>
    </font>
    <font>
      <sz val="10.0"/>
      <name val="Calibri"/>
    </font>
    <font>
      <b/>
      <sz val="10.0"/>
      <name val="Calibri"/>
    </font>
    <font>
      <b/>
      <u/>
      <sz val="10.0"/>
      <name val="Calibri"/>
    </font>
    <font>
      <b/>
      <u/>
      <sz val="10.0"/>
      <name val="Calibri"/>
    </font>
    <font>
      <b/>
      <u/>
      <sz val="10.0"/>
      <name val="Calibri"/>
    </font>
    <font>
      <b/>
      <u/>
      <sz val="10.0"/>
      <name val="Calibri"/>
    </font>
    <font>
      <b/>
      <u/>
      <sz val="10.0"/>
      <name val="Calibri"/>
    </font>
    <font>
      <b/>
      <u/>
      <sz val="10.0"/>
      <name val="Calibri"/>
    </font>
    <font>
      <b/>
      <u/>
      <sz val="10.0"/>
      <name val="Calibri"/>
    </font>
    <font>
      <b/>
      <sz val="10.0"/>
      <color rgb="FF000000"/>
      <name val="Calibri"/>
    </font>
    <font>
      <sz val="10.0"/>
      <color rgb="FF000000"/>
      <name val="Calibri"/>
    </font>
    <font>
      <b/>
      <i/>
      <sz val="10.0"/>
      <name val="Calibri"/>
    </font>
    <font>
      <sz val="13.0"/>
      <name val="Arial"/>
    </font>
    <font>
      <sz val="10.0"/>
      <color rgb="FF222222"/>
      <name val="Calibri"/>
    </font>
    <font>
      <i/>
      <sz val="10.0"/>
      <name val="Calibri"/>
    </font>
    <font>
      <sz val="10.0"/>
      <color rgb="FF0000FF"/>
      <name val="Calibri"/>
    </font>
    <font>
      <b/>
      <u/>
      <sz val="10.0"/>
      <name val="Calibri"/>
    </font>
    <font>
      <b/>
      <i/>
      <sz val="10.0"/>
      <color rgb="FF000000"/>
      <name val="Calibri"/>
    </font>
    <font>
      <sz val="10.0"/>
      <color rgb="FF008000"/>
      <name val="Calibri"/>
    </font>
  </fonts>
  <fills count="4">
    <fill>
      <patternFill patternType="none"/>
    </fill>
    <fill>
      <patternFill patternType="lightGray"/>
    </fill>
    <fill>
      <patternFill patternType="solid">
        <fgColor rgb="FFBFBFBF"/>
        <bgColor rgb="FFBFBFBF"/>
      </patternFill>
    </fill>
    <fill>
      <patternFill patternType="solid">
        <fgColor rgb="FFFFFFFF"/>
        <bgColor rgb="FFFFFFFF"/>
      </patternFill>
    </fill>
  </fills>
  <borders count="12">
    <border/>
    <border>
      <left/>
      <right/>
      <top/>
      <bottom/>
    </border>
    <border>
      <bottom style="thin">
        <color rgb="FF000000"/>
      </bottom>
    </border>
    <border>
      <left/>
      <right/>
      <top/>
      <bottom style="thin">
        <color rgb="FF000000"/>
      </bottom>
    </border>
    <border>
      <top style="thin">
        <color rgb="FF000000"/>
      </top>
    </border>
    <border>
      <left/>
      <right/>
      <top style="thin">
        <color rgb="FF000000"/>
      </top>
      <bottom/>
    </border>
    <border>
      <top style="thin">
        <color rgb="FF000000"/>
      </top>
      <bottom style="medium">
        <color rgb="FF000000"/>
      </bottom>
    </border>
    <border>
      <left/>
      <right/>
      <top style="thin">
        <color rgb="FF000000"/>
      </top>
      <bottom style="medium">
        <color rgb="FF000000"/>
      </bottom>
    </border>
    <border>
      <top style="thin">
        <color rgb="FF000000"/>
      </top>
      <bottom style="double">
        <color rgb="FF000000"/>
      </bottom>
    </border>
    <border>
      <left/>
      <right/>
      <top style="thin">
        <color rgb="FF000000"/>
      </top>
      <bottom style="double">
        <color rgb="FF000000"/>
      </bottom>
    </border>
    <border>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164" xfId="0" applyFont="1" applyNumberFormat="1"/>
    <xf borderId="0" fillId="0" fontId="4" numFmtId="0" xfId="0" applyFont="1"/>
    <xf borderId="0" fillId="0" fontId="2" numFmtId="0" xfId="0" applyFont="1"/>
    <xf borderId="0" fillId="0" fontId="3" numFmtId="0" xfId="0" applyFont="1"/>
    <xf borderId="0" fillId="0" fontId="1" numFmtId="164" xfId="0" applyFont="1" applyNumberFormat="1"/>
    <xf borderId="0" fillId="0" fontId="5" numFmtId="165" xfId="0" applyAlignment="1" applyFont="1" applyNumberFormat="1">
      <alignment horizontal="center"/>
    </xf>
    <xf borderId="0" fillId="0" fontId="4" numFmtId="165" xfId="0" applyAlignment="1" applyFont="1" applyNumberFormat="1">
      <alignment horizontal="center"/>
    </xf>
    <xf borderId="0" fillId="0" fontId="6" numFmtId="0" xfId="0" applyAlignment="1" applyFont="1">
      <alignment horizontal="center"/>
    </xf>
    <xf borderId="0" fillId="0" fontId="3" numFmtId="164" xfId="0" applyAlignment="1" applyFont="1" applyNumberFormat="1">
      <alignment shrinkToFit="0" wrapText="1"/>
    </xf>
    <xf borderId="1" fillId="2" fontId="7" numFmtId="165" xfId="0" applyAlignment="1" applyBorder="1" applyFill="1" applyFont="1" applyNumberFormat="1">
      <alignment horizontal="center"/>
    </xf>
    <xf quotePrefix="1" borderId="0" fillId="0" fontId="4" numFmtId="165" xfId="0" applyAlignment="1" applyFont="1" applyNumberFormat="1">
      <alignment horizontal="center"/>
    </xf>
    <xf borderId="0" fillId="0" fontId="8" numFmtId="165" xfId="0" applyFont="1" applyNumberFormat="1"/>
    <xf borderId="1" fillId="2" fontId="4" numFmtId="165" xfId="0" applyAlignment="1" applyBorder="1" applyFont="1" applyNumberFormat="1">
      <alignment horizontal="center"/>
    </xf>
    <xf borderId="1" fillId="2" fontId="4" numFmtId="0" xfId="0" applyAlignment="1" applyBorder="1" applyFont="1">
      <alignment horizontal="center"/>
    </xf>
    <xf borderId="1" fillId="2" fontId="9" numFmtId="0" xfId="0" applyAlignment="1" applyBorder="1" applyFont="1">
      <alignment horizontal="center"/>
    </xf>
    <xf borderId="0" fillId="0" fontId="10" numFmtId="165" xfId="0" applyAlignment="1" applyFont="1" applyNumberFormat="1">
      <alignment horizontal="center" shrinkToFit="0" wrapText="1"/>
    </xf>
    <xf borderId="1" fillId="2" fontId="4" numFmtId="0" xfId="0" applyBorder="1" applyFont="1"/>
    <xf borderId="0" fillId="0" fontId="3" numFmtId="166" xfId="0" applyFont="1" applyNumberFormat="1"/>
    <xf borderId="0" fillId="0" fontId="3" numFmtId="167" xfId="0" applyAlignment="1" applyFont="1" applyNumberFormat="1">
      <alignment horizontal="right"/>
    </xf>
    <xf borderId="0" fillId="0" fontId="3" numFmtId="168" xfId="0" applyFont="1" applyNumberFormat="1"/>
    <xf borderId="1" fillId="2" fontId="11" numFmtId="165" xfId="0" applyAlignment="1" applyBorder="1" applyFont="1" applyNumberFormat="1">
      <alignment horizontal="center" shrinkToFit="0" wrapText="1"/>
    </xf>
    <xf borderId="1" fillId="2" fontId="4" numFmtId="167" xfId="0" applyAlignment="1" applyBorder="1" applyFont="1" applyNumberFormat="1">
      <alignment horizontal="right"/>
    </xf>
    <xf borderId="0" fillId="0" fontId="4" numFmtId="164" xfId="0" applyFont="1" applyNumberFormat="1"/>
    <xf borderId="1" fillId="2" fontId="12" numFmtId="168" xfId="0" applyBorder="1" applyFont="1" applyNumberFormat="1"/>
    <xf borderId="0" fillId="0" fontId="3" numFmtId="3" xfId="0" applyAlignment="1" applyFont="1" applyNumberFormat="1">
      <alignment horizontal="right" shrinkToFit="0" wrapText="1"/>
    </xf>
    <xf borderId="0" fillId="0" fontId="3" numFmtId="167" xfId="0" applyFont="1" applyNumberFormat="1"/>
    <xf borderId="1" fillId="2" fontId="4" numFmtId="169" xfId="0" applyBorder="1" applyFont="1" applyNumberFormat="1"/>
    <xf borderId="0" fillId="0" fontId="13" numFmtId="169" xfId="0" applyFont="1" applyNumberFormat="1"/>
    <xf borderId="0" fillId="0" fontId="3" numFmtId="169" xfId="0" applyFont="1" applyNumberFormat="1"/>
    <xf borderId="0" fillId="0" fontId="14" numFmtId="164" xfId="0" applyFont="1" applyNumberFormat="1"/>
    <xf borderId="1" fillId="2" fontId="12" numFmtId="169" xfId="0" applyBorder="1" applyFont="1" applyNumberFormat="1"/>
    <xf borderId="1" fillId="2" fontId="4" numFmtId="164" xfId="0" applyBorder="1" applyFont="1" applyNumberFormat="1"/>
    <xf borderId="2" fillId="0" fontId="3" numFmtId="3" xfId="0" applyAlignment="1" applyBorder="1" applyFont="1" applyNumberFormat="1">
      <alignment horizontal="right" shrinkToFit="0" wrapText="1"/>
    </xf>
    <xf borderId="0" fillId="0" fontId="3" numFmtId="0" xfId="0" applyAlignment="1" applyFont="1">
      <alignment horizontal="left"/>
    </xf>
    <xf borderId="2" fillId="0" fontId="13" numFmtId="169" xfId="0" applyBorder="1" applyFont="1" applyNumberFormat="1"/>
    <xf borderId="3" fillId="2" fontId="4" numFmtId="169" xfId="0" applyBorder="1" applyFont="1" applyNumberFormat="1"/>
    <xf borderId="3" fillId="2" fontId="12" numFmtId="169" xfId="0" applyBorder="1" applyFont="1" applyNumberFormat="1"/>
    <xf borderId="2" fillId="0" fontId="3" numFmtId="169" xfId="0" applyBorder="1" applyFont="1" applyNumberFormat="1"/>
    <xf borderId="4" fillId="0" fontId="3" numFmtId="169" xfId="0" applyBorder="1" applyFont="1" applyNumberFormat="1"/>
    <xf borderId="1" fillId="3" fontId="3" numFmtId="0" xfId="0" applyBorder="1" applyFill="1" applyFont="1"/>
    <xf borderId="5" fillId="2" fontId="4" numFmtId="169" xfId="0" applyBorder="1" applyFont="1" applyNumberFormat="1"/>
    <xf borderId="6" fillId="0" fontId="12" numFmtId="168" xfId="0" applyBorder="1" applyFont="1" applyNumberFormat="1"/>
    <xf borderId="0" fillId="0" fontId="3" numFmtId="164" xfId="0" applyAlignment="1" applyFont="1" applyNumberFormat="1">
      <alignment horizontal="left"/>
    </xf>
    <xf borderId="7" fillId="2" fontId="12" numFmtId="168" xfId="0" applyBorder="1" applyFont="1" applyNumberFormat="1"/>
    <xf borderId="0" fillId="0" fontId="3" numFmtId="170" xfId="0" applyFont="1" applyNumberFormat="1"/>
    <xf borderId="1" fillId="2" fontId="4" numFmtId="171" xfId="0" applyBorder="1" applyFont="1" applyNumberFormat="1"/>
    <xf borderId="0" fillId="0" fontId="4" numFmtId="169" xfId="0" applyFont="1" applyNumberFormat="1"/>
    <xf borderId="0" fillId="0" fontId="13" numFmtId="168" xfId="0" applyFont="1" applyNumberFormat="1"/>
    <xf borderId="1" fillId="2" fontId="13" numFmtId="168" xfId="0" applyBorder="1" applyFont="1" applyNumberFormat="1"/>
    <xf borderId="6" fillId="0" fontId="3" numFmtId="168" xfId="0" applyBorder="1" applyFont="1" applyNumberFormat="1"/>
    <xf borderId="7" fillId="2" fontId="4" numFmtId="168" xfId="0" applyBorder="1" applyFont="1" applyNumberFormat="1"/>
    <xf borderId="0" fillId="0" fontId="3" numFmtId="172" xfId="0" applyFont="1" applyNumberFormat="1"/>
    <xf borderId="0" fillId="0" fontId="3" numFmtId="173" xfId="0" applyFont="1" applyNumberFormat="1"/>
    <xf borderId="1" fillId="2" fontId="4" numFmtId="172" xfId="0" applyBorder="1" applyFont="1" applyNumberFormat="1"/>
    <xf borderId="1" fillId="2" fontId="4" numFmtId="173" xfId="0" applyBorder="1" applyFont="1" applyNumberFormat="1"/>
    <xf borderId="0" fillId="0" fontId="3" numFmtId="0" xfId="0" applyAlignment="1" applyFont="1">
      <alignment horizontal="left" shrinkToFit="0" wrapText="1"/>
    </xf>
    <xf borderId="0" fillId="0" fontId="3" numFmtId="174" xfId="0" applyFont="1" applyNumberFormat="1"/>
    <xf borderId="1" fillId="2" fontId="4" numFmtId="174" xfId="0" applyBorder="1" applyFont="1" applyNumberFormat="1"/>
    <xf borderId="0" fillId="0" fontId="3" numFmtId="37" xfId="0" applyFont="1" applyNumberFormat="1"/>
    <xf borderId="1" fillId="2" fontId="4" numFmtId="165" xfId="0" applyBorder="1" applyFont="1" applyNumberFormat="1"/>
    <xf borderId="0" fillId="0" fontId="15" numFmtId="0" xfId="0" applyFont="1"/>
    <xf borderId="0" fillId="0" fontId="12" numFmtId="168" xfId="0" applyFont="1" applyNumberFormat="1"/>
    <xf borderId="0" fillId="0" fontId="3" numFmtId="3" xfId="0" applyFont="1" applyNumberFormat="1"/>
    <xf borderId="0" fillId="0" fontId="3" numFmtId="0" xfId="0" applyAlignment="1" applyFont="1">
      <alignment horizontal="right"/>
    </xf>
    <xf borderId="0" fillId="0" fontId="16" numFmtId="0" xfId="0" applyFont="1"/>
    <xf borderId="0" fillId="0" fontId="3" numFmtId="0" xfId="0" applyAlignment="1" applyFont="1">
      <alignment horizontal="center"/>
    </xf>
    <xf borderId="1" fillId="2" fontId="4" numFmtId="170" xfId="0" applyBorder="1" applyFont="1" applyNumberFormat="1"/>
    <xf borderId="0" fillId="0" fontId="17" numFmtId="164" xfId="0" applyFont="1" applyNumberFormat="1"/>
    <xf borderId="1" fillId="2" fontId="4" numFmtId="175" xfId="0" applyBorder="1" applyFont="1" applyNumberFormat="1"/>
    <xf borderId="0" fillId="0" fontId="3" numFmtId="171" xfId="0" applyFont="1" applyNumberFormat="1"/>
    <xf borderId="5" fillId="2" fontId="4" numFmtId="171" xfId="0" applyBorder="1" applyFont="1" applyNumberFormat="1"/>
    <xf borderId="0" fillId="0" fontId="3" numFmtId="176" xfId="0" applyFont="1" applyNumberFormat="1"/>
    <xf borderId="8" fillId="0" fontId="4" numFmtId="171" xfId="0" applyBorder="1" applyFont="1" applyNumberFormat="1"/>
    <xf borderId="9" fillId="2" fontId="4" numFmtId="171" xfId="0" applyBorder="1" applyFont="1" applyNumberFormat="1"/>
    <xf borderId="0" fillId="0" fontId="18" numFmtId="169" xfId="0" applyFont="1" applyNumberFormat="1"/>
    <xf borderId="1" fillId="2" fontId="19" numFmtId="1" xfId="0" applyAlignment="1" applyBorder="1" applyFont="1" applyNumberFormat="1">
      <alignment horizontal="center"/>
    </xf>
    <xf borderId="10" fillId="0" fontId="3" numFmtId="169" xfId="0" applyBorder="1" applyFont="1" applyNumberFormat="1"/>
    <xf borderId="11" fillId="2" fontId="4" numFmtId="169" xfId="0" applyBorder="1" applyFont="1" applyNumberFormat="1"/>
    <xf borderId="0" fillId="0" fontId="12" numFmtId="169" xfId="0" applyFont="1" applyNumberFormat="1"/>
    <xf borderId="0" fillId="0" fontId="20" numFmtId="175" xfId="0" applyFont="1" applyNumberFormat="1"/>
    <xf borderId="0" fillId="0" fontId="4" numFmtId="175" xfId="0" applyFont="1" applyNumberFormat="1"/>
    <xf borderId="0" fillId="0" fontId="14" numFmtId="175" xfId="0" applyFont="1" applyNumberFormat="1"/>
    <xf borderId="0" fillId="0" fontId="21" numFmtId="168" xfId="0" applyFont="1" applyNumberFormat="1"/>
    <xf borderId="0" fillId="0" fontId="21" numFmtId="16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71"/>
    <col customWidth="1" min="2" max="5" width="1.43"/>
    <col customWidth="1" min="6" max="6" width="38.86"/>
    <col customWidth="1" min="7" max="8" width="12.0"/>
    <col customWidth="1" min="9" max="9" width="12.71"/>
    <col customWidth="1" min="10" max="14" width="12.0"/>
    <col customWidth="1" min="15" max="16" width="11.29"/>
    <col customWidth="1" min="17" max="18" width="13.29"/>
    <col customWidth="1" min="19" max="26" width="9.14"/>
  </cols>
  <sheetData>
    <row r="1" ht="12.75" customHeight="1">
      <c r="A1" s="1" t="s">
        <v>0</v>
      </c>
      <c r="B1" s="1"/>
      <c r="C1" s="4"/>
      <c r="D1" s="4"/>
      <c r="E1" s="4"/>
      <c r="F1" s="4"/>
      <c r="G1" s="6"/>
      <c r="H1" s="6"/>
      <c r="I1" s="6"/>
      <c r="J1" s="6"/>
      <c r="K1" s="6"/>
      <c r="L1" s="6"/>
      <c r="M1" s="6"/>
      <c r="N1" s="6"/>
      <c r="O1" s="6"/>
      <c r="P1" s="6"/>
      <c r="Q1" s="6"/>
      <c r="R1" s="6"/>
      <c r="S1" s="6"/>
      <c r="T1" s="6"/>
      <c r="U1" s="6"/>
      <c r="V1" s="6"/>
      <c r="W1" s="6"/>
      <c r="X1" s="6"/>
      <c r="Y1" s="6"/>
      <c r="Z1" s="6"/>
    </row>
    <row r="2" ht="12.75" customHeight="1">
      <c r="A2" s="1" t="s">
        <v>4</v>
      </c>
      <c r="B2" s="1"/>
      <c r="C2" s="4"/>
      <c r="D2" s="4"/>
      <c r="E2" s="4"/>
      <c r="F2" s="4"/>
      <c r="G2" s="6"/>
      <c r="H2" s="6"/>
      <c r="I2" s="6"/>
      <c r="J2" s="6"/>
      <c r="K2" s="6"/>
      <c r="L2" s="6"/>
      <c r="M2" s="6"/>
      <c r="N2" s="6"/>
      <c r="O2" s="6"/>
      <c r="P2" s="6"/>
      <c r="Q2" s="6"/>
      <c r="R2" s="6"/>
      <c r="S2" s="6"/>
      <c r="T2" s="6"/>
      <c r="U2" s="6"/>
      <c r="V2" s="6"/>
      <c r="W2" s="6"/>
      <c r="X2" s="6"/>
      <c r="Y2" s="6"/>
      <c r="Z2" s="6"/>
    </row>
    <row r="3" ht="12.75" customHeight="1">
      <c r="A3" s="6" t="s">
        <v>2</v>
      </c>
      <c r="B3" s="6"/>
      <c r="C3" s="4"/>
      <c r="D3" s="4"/>
      <c r="E3" s="4"/>
      <c r="F3" s="4"/>
      <c r="G3" s="6"/>
      <c r="H3" s="6"/>
      <c r="I3" s="6"/>
      <c r="J3" s="6"/>
      <c r="K3" s="6"/>
      <c r="L3" s="6"/>
      <c r="M3" s="6"/>
      <c r="N3" s="6"/>
      <c r="O3" s="6"/>
      <c r="P3" s="6"/>
      <c r="Q3" s="6"/>
      <c r="R3" s="6"/>
      <c r="S3" s="6"/>
      <c r="T3" s="6"/>
      <c r="U3" s="6"/>
      <c r="V3" s="6"/>
      <c r="W3" s="6"/>
      <c r="X3" s="6"/>
      <c r="Y3" s="6"/>
      <c r="Z3" s="6"/>
    </row>
    <row r="4" ht="12.75" customHeight="1">
      <c r="A4" s="6" t="s">
        <v>6</v>
      </c>
      <c r="B4" s="6"/>
      <c r="C4" s="6"/>
      <c r="D4" s="6"/>
      <c r="E4" s="6"/>
      <c r="F4" s="6"/>
      <c r="G4" s="6"/>
      <c r="H4" s="6"/>
      <c r="I4" s="6"/>
      <c r="J4" s="6"/>
      <c r="K4" s="6"/>
      <c r="L4" s="6"/>
      <c r="M4" s="6"/>
      <c r="N4" s="6"/>
      <c r="O4" s="6"/>
      <c r="P4" s="6"/>
      <c r="Q4" s="6"/>
      <c r="R4" s="6"/>
      <c r="S4" s="6"/>
      <c r="T4" s="6"/>
      <c r="U4" s="6"/>
      <c r="V4" s="6"/>
      <c r="W4" s="6"/>
      <c r="X4" s="6"/>
      <c r="Y4" s="6"/>
      <c r="Z4" s="6"/>
    </row>
    <row r="5" ht="12.75" customHeight="1">
      <c r="A5" s="6"/>
      <c r="B5" s="6"/>
      <c r="C5" s="6"/>
      <c r="D5" s="6"/>
      <c r="E5" s="6"/>
      <c r="F5" s="6"/>
      <c r="G5" s="6"/>
      <c r="H5" s="6"/>
      <c r="I5" s="6"/>
      <c r="J5" s="6"/>
      <c r="K5" s="6"/>
      <c r="L5" s="6"/>
      <c r="M5" s="6"/>
      <c r="N5" s="6"/>
      <c r="O5" s="6"/>
      <c r="P5" s="6"/>
      <c r="Q5" s="6"/>
      <c r="R5" s="6"/>
      <c r="S5" s="6"/>
      <c r="T5" s="6"/>
      <c r="U5" s="6"/>
      <c r="V5" s="6"/>
      <c r="W5" s="6"/>
      <c r="X5" s="6"/>
      <c r="Y5" s="6"/>
      <c r="Z5" s="6"/>
    </row>
    <row r="6" ht="12.75" customHeight="1">
      <c r="A6" s="6"/>
      <c r="B6" s="6"/>
      <c r="C6" s="6"/>
      <c r="D6" s="6"/>
      <c r="E6" s="6"/>
      <c r="F6" s="6"/>
      <c r="G6" s="9" t="s">
        <v>7</v>
      </c>
      <c r="H6" s="9" t="s">
        <v>9</v>
      </c>
      <c r="I6" s="13" t="s">
        <v>10</v>
      </c>
      <c r="J6" s="16" t="s">
        <v>12</v>
      </c>
      <c r="K6" s="9" t="s">
        <v>7</v>
      </c>
      <c r="L6" s="9" t="s">
        <v>9</v>
      </c>
      <c r="M6" s="9" t="s">
        <v>14</v>
      </c>
      <c r="N6" s="16" t="s">
        <v>12</v>
      </c>
      <c r="O6" s="9" t="s">
        <v>7</v>
      </c>
      <c r="P6" s="9" t="s">
        <v>9</v>
      </c>
      <c r="Q6" s="9" t="s">
        <v>14</v>
      </c>
      <c r="R6" s="16" t="s">
        <v>12</v>
      </c>
      <c r="S6" s="6"/>
      <c r="T6" s="6"/>
      <c r="U6" s="6"/>
      <c r="V6" s="6"/>
      <c r="W6" s="6"/>
      <c r="X6" s="6"/>
      <c r="Y6" s="6"/>
      <c r="Z6" s="6"/>
    </row>
    <row r="7" ht="12.75" customHeight="1">
      <c r="A7" s="6"/>
      <c r="B7" s="6"/>
      <c r="C7" s="6"/>
      <c r="D7" s="6"/>
      <c r="E7" s="6"/>
      <c r="F7" s="6"/>
      <c r="G7" s="10">
        <v>2016.0</v>
      </c>
      <c r="H7" s="10">
        <v>2016.0</v>
      </c>
      <c r="I7" s="10">
        <v>2016.0</v>
      </c>
      <c r="J7" s="17">
        <v>2016.0</v>
      </c>
      <c r="K7" s="10">
        <v>2017.0</v>
      </c>
      <c r="L7" s="10">
        <v>2017.0</v>
      </c>
      <c r="M7" s="10">
        <v>2017.0</v>
      </c>
      <c r="N7" s="17">
        <v>2017.0</v>
      </c>
      <c r="O7" s="10">
        <v>2018.0</v>
      </c>
      <c r="P7" s="10">
        <v>2018.0</v>
      </c>
      <c r="Q7" s="10">
        <v>2018.0</v>
      </c>
      <c r="R7" s="17">
        <v>2018.0</v>
      </c>
      <c r="S7" s="6"/>
      <c r="T7" s="6"/>
      <c r="U7" s="6"/>
      <c r="V7" s="6"/>
      <c r="W7" s="6"/>
      <c r="X7" s="6"/>
      <c r="Y7" s="6"/>
      <c r="Z7" s="6"/>
    </row>
    <row r="8" ht="12.75" customHeight="1">
      <c r="A8" s="4" t="s">
        <v>15</v>
      </c>
      <c r="B8" s="4"/>
      <c r="C8" s="6"/>
      <c r="D8" s="6"/>
      <c r="E8" s="6"/>
      <c r="F8" s="6"/>
      <c r="G8" s="6"/>
      <c r="H8" s="6"/>
      <c r="I8" s="6"/>
      <c r="J8" s="19"/>
      <c r="K8" s="6"/>
      <c r="L8" s="6"/>
      <c r="M8" s="6"/>
      <c r="N8" s="19"/>
      <c r="O8" s="6"/>
      <c r="P8" s="6"/>
      <c r="Q8" s="6"/>
      <c r="R8" s="19"/>
      <c r="S8" s="6"/>
      <c r="T8" s="6"/>
      <c r="U8" s="6"/>
      <c r="V8" s="6"/>
      <c r="W8" s="6"/>
      <c r="X8" s="6"/>
      <c r="Y8" s="6"/>
      <c r="Z8" s="6"/>
    </row>
    <row r="9" ht="12.75" customHeight="1">
      <c r="A9" s="6" t="s">
        <v>16</v>
      </c>
      <c r="B9" s="6"/>
      <c r="C9" s="6"/>
      <c r="D9" s="6"/>
      <c r="E9" s="6"/>
      <c r="F9" s="6"/>
      <c r="G9" s="6"/>
      <c r="H9" s="6"/>
      <c r="I9" s="6"/>
      <c r="J9" s="19"/>
      <c r="K9" s="6"/>
      <c r="L9" s="6"/>
      <c r="M9" s="6"/>
      <c r="N9" s="19"/>
      <c r="O9" s="6"/>
      <c r="P9" s="6"/>
      <c r="Q9" s="6"/>
      <c r="R9" s="19"/>
      <c r="S9" s="6"/>
      <c r="T9" s="6"/>
      <c r="U9" s="6"/>
      <c r="V9" s="6"/>
      <c r="W9" s="6"/>
      <c r="X9" s="6"/>
      <c r="Y9" s="6"/>
      <c r="Z9" s="6"/>
    </row>
    <row r="10" ht="12.75" customHeight="1">
      <c r="A10" s="6"/>
      <c r="B10" s="6"/>
      <c r="C10" s="6" t="s">
        <v>17</v>
      </c>
      <c r="D10" s="6"/>
      <c r="E10" s="6"/>
      <c r="F10" s="6"/>
      <c r="G10" s="21">
        <v>1605244.0</v>
      </c>
      <c r="H10" s="21">
        <v>1390925.0</v>
      </c>
      <c r="I10" s="21">
        <v>969158.0</v>
      </c>
      <c r="J10" s="26">
        <v>1467576.0</v>
      </c>
      <c r="K10" s="21">
        <v>1077824.0</v>
      </c>
      <c r="L10" s="21">
        <v>1918777.0</v>
      </c>
      <c r="M10" s="21">
        <v>1746469.0</v>
      </c>
      <c r="N10" s="26">
        <v>2822795.0</v>
      </c>
      <c r="O10" s="21">
        <v>2593666.0</v>
      </c>
      <c r="P10" s="21">
        <v>3906357.0</v>
      </c>
      <c r="Q10" s="28">
        <v>3067534.0</v>
      </c>
      <c r="R10" s="26">
        <v>3794483.0</v>
      </c>
      <c r="S10" s="6"/>
      <c r="T10" s="6"/>
      <c r="U10" s="6"/>
      <c r="V10" s="6"/>
      <c r="W10" s="6"/>
      <c r="X10" s="6"/>
      <c r="Y10" s="6"/>
      <c r="Z10" s="6"/>
    </row>
    <row r="11" ht="12.75" customHeight="1">
      <c r="A11" s="6"/>
      <c r="B11" s="6"/>
      <c r="C11" s="6" t="s">
        <v>21</v>
      </c>
      <c r="D11" s="6"/>
      <c r="E11" s="6"/>
      <c r="F11" s="6"/>
      <c r="G11" s="30">
        <v>467227.0</v>
      </c>
      <c r="H11" s="30">
        <v>443303.0</v>
      </c>
      <c r="I11" s="30">
        <v>374098.0</v>
      </c>
      <c r="J11" s="33">
        <v>266206.0</v>
      </c>
      <c r="K11" s="31">
        <v>263405.0</v>
      </c>
      <c r="L11" s="31">
        <v>246125.0</v>
      </c>
      <c r="M11" s="31">
        <v>0.0</v>
      </c>
      <c r="N11" s="33">
        <v>0.0</v>
      </c>
      <c r="O11" s="31">
        <v>0.0</v>
      </c>
      <c r="P11" s="31">
        <v>0.0</v>
      </c>
      <c r="Q11" s="31">
        <v>0.0</v>
      </c>
      <c r="R11" s="33">
        <v>0.0</v>
      </c>
      <c r="S11" s="6"/>
      <c r="T11" s="6"/>
      <c r="U11" s="6"/>
      <c r="V11" s="6"/>
      <c r="W11" s="6"/>
      <c r="X11" s="6"/>
      <c r="Y11" s="6"/>
      <c r="Z11" s="6"/>
    </row>
    <row r="12" ht="12.75" customHeight="1">
      <c r="A12" s="6"/>
      <c r="B12" s="6"/>
      <c r="C12" s="6" t="s">
        <v>25</v>
      </c>
      <c r="D12" s="6"/>
      <c r="E12" s="6"/>
      <c r="F12" s="6"/>
      <c r="G12" s="30">
        <v>3258641.0</v>
      </c>
      <c r="H12" s="30">
        <v>3349262.0</v>
      </c>
      <c r="I12" s="30">
        <v>3632399.0</v>
      </c>
      <c r="J12" s="33">
        <v>3726307.0</v>
      </c>
      <c r="K12" s="31">
        <v>4026615.0</v>
      </c>
      <c r="L12" s="31">
        <v>4149111.0</v>
      </c>
      <c r="M12" s="31">
        <v>4223387.0</v>
      </c>
      <c r="N12" s="33">
        <v>4310934.0</v>
      </c>
      <c r="O12" s="31">
        <v>4626522.0</v>
      </c>
      <c r="P12" s="31">
        <v>4803663.0</v>
      </c>
      <c r="Q12" s="31">
        <v>4987916.0</v>
      </c>
      <c r="R12" s="33">
        <v>5151186.0</v>
      </c>
      <c r="S12" s="6"/>
      <c r="T12" s="6"/>
      <c r="U12" s="6"/>
      <c r="V12" s="6"/>
      <c r="W12" s="6"/>
      <c r="X12" s="6"/>
      <c r="Y12" s="6"/>
      <c r="Z12" s="6"/>
    </row>
    <row r="13" ht="12.75" customHeight="1">
      <c r="A13" s="6"/>
      <c r="B13" s="6"/>
      <c r="C13" s="6" t="s">
        <v>26</v>
      </c>
      <c r="D13" s="6"/>
      <c r="E13" s="6"/>
      <c r="F13" s="6"/>
      <c r="G13" s="37">
        <v>212724.0</v>
      </c>
      <c r="H13" s="37">
        <v>203428.0</v>
      </c>
      <c r="I13" s="37">
        <v>218238.0</v>
      </c>
      <c r="J13" s="39">
        <v>260202.0</v>
      </c>
      <c r="K13" s="40">
        <v>292486.0</v>
      </c>
      <c r="L13" s="40">
        <v>386772.0</v>
      </c>
      <c r="M13" s="40">
        <v>415492.0</v>
      </c>
      <c r="N13" s="39">
        <v>536245.0</v>
      </c>
      <c r="O13" s="40">
        <v>597388.0</v>
      </c>
      <c r="P13" s="40">
        <v>636869.0</v>
      </c>
      <c r="Q13" s="40">
        <v>674531.0</v>
      </c>
      <c r="R13" s="39">
        <v>748466.0</v>
      </c>
      <c r="S13" s="6"/>
      <c r="T13" s="6"/>
      <c r="U13" s="6"/>
      <c r="V13" s="6"/>
      <c r="W13" s="6"/>
      <c r="X13" s="6"/>
      <c r="Y13" s="6"/>
      <c r="Z13" s="6"/>
    </row>
    <row r="14" ht="12.75" customHeight="1">
      <c r="A14" s="6"/>
      <c r="B14" s="6"/>
      <c r="C14" s="6"/>
      <c r="D14" s="6"/>
      <c r="E14" s="6"/>
      <c r="F14" s="6" t="s">
        <v>30</v>
      </c>
      <c r="G14" s="30">
        <f t="shared" ref="G14:R14" si="1">SUM(G10:G13)</f>
        <v>5543836</v>
      </c>
      <c r="H14" s="30">
        <f t="shared" si="1"/>
        <v>5386918</v>
      </c>
      <c r="I14" s="30">
        <f t="shared" si="1"/>
        <v>5193893</v>
      </c>
      <c r="J14" s="33">
        <f t="shared" si="1"/>
        <v>5720291</v>
      </c>
      <c r="K14" s="30">
        <f t="shared" si="1"/>
        <v>5660330</v>
      </c>
      <c r="L14" s="30">
        <f t="shared" si="1"/>
        <v>6700785</v>
      </c>
      <c r="M14" s="30">
        <f t="shared" si="1"/>
        <v>6385348</v>
      </c>
      <c r="N14" s="33">
        <f t="shared" si="1"/>
        <v>7669974</v>
      </c>
      <c r="O14" s="30">
        <f t="shared" si="1"/>
        <v>7817576</v>
      </c>
      <c r="P14" s="30">
        <f t="shared" si="1"/>
        <v>9346889</v>
      </c>
      <c r="Q14" s="30">
        <f t="shared" si="1"/>
        <v>8729981</v>
      </c>
      <c r="R14" s="33">
        <f t="shared" si="1"/>
        <v>9694135</v>
      </c>
      <c r="S14" s="22"/>
      <c r="T14" s="22"/>
      <c r="U14" s="22"/>
      <c r="V14" s="22"/>
      <c r="W14" s="22"/>
      <c r="X14" s="22"/>
      <c r="Y14" s="6"/>
      <c r="Z14" s="6"/>
    </row>
    <row r="15" ht="12.75" customHeight="1">
      <c r="A15" s="42" t="s">
        <v>32</v>
      </c>
      <c r="B15" s="6"/>
      <c r="C15" s="6"/>
      <c r="D15" s="6"/>
      <c r="E15" s="6"/>
      <c r="F15" s="6"/>
      <c r="G15" s="30">
        <v>5260160.0</v>
      </c>
      <c r="H15" s="30">
        <v>5742938.0</v>
      </c>
      <c r="I15" s="30">
        <v>6677674.0</v>
      </c>
      <c r="J15" s="33">
        <v>7274501.0</v>
      </c>
      <c r="K15" s="30">
        <v>8029112.0</v>
      </c>
      <c r="L15" s="30">
        <v>9078474.0</v>
      </c>
      <c r="M15" s="30">
        <v>9739704.0</v>
      </c>
      <c r="N15" s="33">
        <v>1.0371055E7</v>
      </c>
      <c r="O15" s="30">
        <v>1.1314803E7</v>
      </c>
      <c r="P15" s="30">
        <v>1.229207E7</v>
      </c>
      <c r="Q15" s="30">
        <v>1.3408443E7</v>
      </c>
      <c r="R15" s="33">
        <v>1.4960954E7</v>
      </c>
      <c r="S15" s="6"/>
      <c r="T15" s="6"/>
      <c r="U15" s="6"/>
      <c r="V15" s="6"/>
      <c r="W15" s="6"/>
      <c r="X15" s="6"/>
      <c r="Y15" s="6"/>
      <c r="Z15" s="6"/>
    </row>
    <row r="16" ht="12.75" customHeight="1">
      <c r="A16" s="6" t="s">
        <v>33</v>
      </c>
      <c r="B16" s="6"/>
      <c r="C16" s="6"/>
      <c r="D16" s="6"/>
      <c r="E16" s="6"/>
      <c r="F16" s="6"/>
      <c r="G16" s="30">
        <v>166254.0</v>
      </c>
      <c r="H16" s="30">
        <v>162864.0</v>
      </c>
      <c r="I16" s="30">
        <v>191876.0</v>
      </c>
      <c r="J16" s="33">
        <v>250395.0</v>
      </c>
      <c r="K16" s="30">
        <v>275083.0</v>
      </c>
      <c r="L16" s="30">
        <v>309831.0</v>
      </c>
      <c r="M16" s="30">
        <v>322421.0</v>
      </c>
      <c r="N16" s="33">
        <v>319404.0</v>
      </c>
      <c r="O16" s="30">
        <v>341932.0</v>
      </c>
      <c r="P16" s="30">
        <v>349646.0</v>
      </c>
      <c r="Q16" s="30">
        <v>371152.0</v>
      </c>
      <c r="R16" s="33">
        <v>418281.0</v>
      </c>
      <c r="S16" s="6"/>
      <c r="T16" s="6"/>
      <c r="U16" s="6"/>
      <c r="V16" s="6"/>
      <c r="W16" s="6"/>
      <c r="X16" s="6"/>
      <c r="Y16" s="6"/>
      <c r="Z16" s="6"/>
    </row>
    <row r="17" ht="12.75" customHeight="1">
      <c r="A17" s="6" t="s">
        <v>34</v>
      </c>
      <c r="B17" s="6"/>
      <c r="C17" s="6"/>
      <c r="D17" s="6"/>
      <c r="E17" s="6"/>
      <c r="F17" s="6"/>
      <c r="G17" s="30">
        <v>292024.0</v>
      </c>
      <c r="H17" s="30">
        <v>300787.0</v>
      </c>
      <c r="I17" s="30">
        <v>283895.0</v>
      </c>
      <c r="J17" s="33">
        <v>341423.0</v>
      </c>
      <c r="K17" s="30">
        <v>394571.0</v>
      </c>
      <c r="L17" s="30">
        <v>428133.0</v>
      </c>
      <c r="M17" s="30">
        <v>504067.0</v>
      </c>
      <c r="N17" s="33">
        <v>652309.0</v>
      </c>
      <c r="O17" s="30">
        <v>678486.0</v>
      </c>
      <c r="P17" s="30">
        <v>674932.0</v>
      </c>
      <c r="Q17" s="30">
        <v>856653.0</v>
      </c>
      <c r="R17" s="33">
        <v>901030.0</v>
      </c>
      <c r="S17" s="6"/>
      <c r="T17" s="6"/>
      <c r="U17" s="6"/>
      <c r="V17" s="6"/>
      <c r="W17" s="6"/>
      <c r="X17" s="6"/>
      <c r="Y17" s="6"/>
      <c r="Z17" s="6"/>
    </row>
    <row r="18" ht="12.75" customHeight="1">
      <c r="A18" s="4"/>
      <c r="B18" s="4"/>
      <c r="C18" s="4"/>
      <c r="D18" s="4"/>
      <c r="E18" s="4"/>
      <c r="F18" s="4" t="s">
        <v>36</v>
      </c>
      <c r="G18" s="44">
        <f t="shared" ref="G18:R18" si="2">SUM(G14:G17)</f>
        <v>11262274</v>
      </c>
      <c r="H18" s="44">
        <f t="shared" si="2"/>
        <v>11593507</v>
      </c>
      <c r="I18" s="44">
        <f t="shared" si="2"/>
        <v>12347338</v>
      </c>
      <c r="J18" s="46">
        <f t="shared" si="2"/>
        <v>13586610</v>
      </c>
      <c r="K18" s="44">
        <f t="shared" si="2"/>
        <v>14359096</v>
      </c>
      <c r="L18" s="44">
        <f t="shared" si="2"/>
        <v>16517223</v>
      </c>
      <c r="M18" s="44">
        <f t="shared" si="2"/>
        <v>16951540</v>
      </c>
      <c r="N18" s="46">
        <f t="shared" si="2"/>
        <v>19012742</v>
      </c>
      <c r="O18" s="44">
        <f t="shared" si="2"/>
        <v>20152797</v>
      </c>
      <c r="P18" s="44">
        <f t="shared" si="2"/>
        <v>22663537</v>
      </c>
      <c r="Q18" s="44">
        <f t="shared" si="2"/>
        <v>23366229</v>
      </c>
      <c r="R18" s="46">
        <f t="shared" si="2"/>
        <v>25974400</v>
      </c>
      <c r="S18" s="49"/>
      <c r="T18" s="49"/>
      <c r="U18" s="49"/>
      <c r="V18" s="49"/>
      <c r="W18" s="49"/>
      <c r="X18" s="49"/>
      <c r="Y18" s="4"/>
      <c r="Z18" s="4"/>
    </row>
    <row r="19" ht="12.75" customHeight="1">
      <c r="A19" s="4" t="s">
        <v>40</v>
      </c>
      <c r="B19" s="4"/>
      <c r="C19" s="6"/>
      <c r="D19" s="6"/>
      <c r="E19" s="6"/>
      <c r="F19" s="6"/>
      <c r="G19" s="50"/>
      <c r="H19" s="50"/>
      <c r="I19" s="50"/>
      <c r="J19" s="51"/>
      <c r="K19" s="50"/>
      <c r="L19" s="50"/>
      <c r="M19" s="50"/>
      <c r="N19" s="51"/>
      <c r="O19" s="50"/>
      <c r="P19" s="50"/>
      <c r="Q19" s="50"/>
      <c r="R19" s="51"/>
      <c r="S19" s="6"/>
      <c r="T19" s="6"/>
      <c r="U19" s="6"/>
      <c r="V19" s="6"/>
      <c r="W19" s="6"/>
      <c r="X19" s="6"/>
      <c r="Y19" s="6"/>
      <c r="Z19" s="6"/>
    </row>
    <row r="20" ht="12.75" customHeight="1">
      <c r="A20" s="6" t="s">
        <v>42</v>
      </c>
      <c r="B20" s="6"/>
      <c r="C20" s="6"/>
      <c r="D20" s="6"/>
      <c r="E20" s="6"/>
      <c r="F20" s="6"/>
      <c r="G20" s="30"/>
      <c r="H20" s="30"/>
      <c r="I20" s="30"/>
      <c r="J20" s="33"/>
      <c r="K20" s="30"/>
      <c r="L20" s="30"/>
      <c r="M20" s="30"/>
      <c r="N20" s="33"/>
      <c r="O20" s="30"/>
      <c r="P20" s="30"/>
      <c r="Q20" s="30"/>
      <c r="R20" s="33"/>
      <c r="S20" s="6"/>
      <c r="T20" s="6"/>
      <c r="U20" s="6"/>
      <c r="V20" s="6"/>
      <c r="W20" s="6"/>
      <c r="X20" s="6"/>
      <c r="Y20" s="6"/>
      <c r="Z20" s="6"/>
    </row>
    <row r="21" ht="12.75" customHeight="1">
      <c r="A21" s="6"/>
      <c r="B21" s="6"/>
      <c r="C21" s="6" t="s">
        <v>44</v>
      </c>
      <c r="D21" s="6"/>
      <c r="E21" s="6"/>
      <c r="F21" s="6"/>
      <c r="G21" s="50">
        <v>3145861.0</v>
      </c>
      <c r="H21" s="50">
        <v>3242330.0</v>
      </c>
      <c r="I21" s="50">
        <v>3497214.0</v>
      </c>
      <c r="J21" s="26">
        <v>3632711.0</v>
      </c>
      <c r="K21" s="50">
        <v>3861447.0</v>
      </c>
      <c r="L21" s="50">
        <v>4095374.0</v>
      </c>
      <c r="M21" s="50">
        <v>4142086.0</v>
      </c>
      <c r="N21" s="26">
        <v>4173041.0</v>
      </c>
      <c r="O21" s="50">
        <v>4466081.0</v>
      </c>
      <c r="P21" s="50">
        <v>4541087.0</v>
      </c>
      <c r="Q21" s="50">
        <v>4613011.0</v>
      </c>
      <c r="R21" s="26">
        <v>4686019.0</v>
      </c>
      <c r="S21" s="6"/>
      <c r="T21" s="6"/>
      <c r="U21" s="6"/>
      <c r="V21" s="6"/>
      <c r="W21" s="6"/>
      <c r="X21" s="6"/>
      <c r="Y21" s="6"/>
      <c r="Z21" s="6"/>
    </row>
    <row r="22" ht="12.75" customHeight="1">
      <c r="A22" s="6"/>
      <c r="B22" s="6"/>
      <c r="C22" s="6" t="s">
        <v>45</v>
      </c>
      <c r="D22" s="6"/>
      <c r="E22" s="6"/>
      <c r="F22" s="6"/>
      <c r="G22" s="30">
        <v>231914.0</v>
      </c>
      <c r="H22" s="30">
        <v>240458.0</v>
      </c>
      <c r="I22" s="30">
        <v>285753.0</v>
      </c>
      <c r="J22" s="33">
        <v>312842.0</v>
      </c>
      <c r="K22" s="30">
        <v>294831.0</v>
      </c>
      <c r="L22" s="30">
        <v>273398.0</v>
      </c>
      <c r="M22" s="30">
        <v>301443.0</v>
      </c>
      <c r="N22" s="33">
        <v>359555.0</v>
      </c>
      <c r="O22" s="30">
        <v>436183.0</v>
      </c>
      <c r="P22" s="30">
        <v>448219.0</v>
      </c>
      <c r="Q22" s="30">
        <v>441427.0</v>
      </c>
      <c r="R22" s="33">
        <v>562985.0</v>
      </c>
      <c r="S22" s="6"/>
      <c r="T22" s="6"/>
      <c r="U22" s="6"/>
      <c r="V22" s="6"/>
      <c r="W22" s="6"/>
      <c r="X22" s="6"/>
      <c r="Y22" s="6"/>
      <c r="Z22" s="6"/>
    </row>
    <row r="23" ht="12.75" customHeight="1">
      <c r="A23" s="6"/>
      <c r="B23" s="6"/>
      <c r="C23" s="6" t="s">
        <v>46</v>
      </c>
      <c r="D23" s="6"/>
      <c r="E23" s="6"/>
      <c r="F23" s="6"/>
      <c r="G23" s="30">
        <v>181634.0</v>
      </c>
      <c r="H23" s="30">
        <v>172073.0</v>
      </c>
      <c r="I23" s="30">
        <v>201232.0</v>
      </c>
      <c r="J23" s="33">
        <v>197632.0</v>
      </c>
      <c r="K23" s="30">
        <v>296258.0</v>
      </c>
      <c r="L23" s="30">
        <v>248871.0</v>
      </c>
      <c r="M23" s="30">
        <v>331723.0</v>
      </c>
      <c r="N23" s="33">
        <v>315094.0</v>
      </c>
      <c r="O23" s="30">
        <v>429431.0</v>
      </c>
      <c r="P23" s="30">
        <v>392595.0</v>
      </c>
      <c r="Q23" s="30">
        <v>527079.0</v>
      </c>
      <c r="R23" s="33">
        <v>477417.0</v>
      </c>
      <c r="S23" s="6"/>
      <c r="T23" s="6"/>
      <c r="U23" s="6"/>
      <c r="V23" s="6"/>
      <c r="W23" s="6"/>
      <c r="X23" s="6"/>
      <c r="Y23" s="6"/>
      <c r="Z23" s="6"/>
    </row>
    <row r="24" ht="12.75" customHeight="1">
      <c r="A24" s="6"/>
      <c r="B24" s="6"/>
      <c r="C24" s="6" t="s">
        <v>48</v>
      </c>
      <c r="D24" s="6"/>
      <c r="E24" s="6"/>
      <c r="F24" s="6"/>
      <c r="G24" s="37">
        <v>374223.0</v>
      </c>
      <c r="H24" s="37">
        <v>396976.0</v>
      </c>
      <c r="I24" s="37">
        <v>427206.0</v>
      </c>
      <c r="J24" s="39">
        <v>443472.0</v>
      </c>
      <c r="K24" s="37">
        <v>458693.0</v>
      </c>
      <c r="L24" s="37">
        <v>505302.0</v>
      </c>
      <c r="M24" s="37">
        <v>535425.0</v>
      </c>
      <c r="N24" s="39">
        <v>618622.0</v>
      </c>
      <c r="O24" s="37">
        <v>673892.0</v>
      </c>
      <c r="P24" s="37">
        <v>697740.0</v>
      </c>
      <c r="Q24" s="37">
        <v>716723.0</v>
      </c>
      <c r="R24" s="39">
        <v>760899.0</v>
      </c>
      <c r="S24" s="6"/>
      <c r="T24" s="6"/>
      <c r="U24" s="6"/>
      <c r="V24" s="6"/>
      <c r="W24" s="6"/>
      <c r="X24" s="6"/>
      <c r="Y24" s="6"/>
      <c r="Z24" s="6"/>
    </row>
    <row r="25" ht="12.75" customHeight="1">
      <c r="A25" s="6"/>
      <c r="B25" s="6"/>
      <c r="C25" s="6"/>
      <c r="D25" s="6"/>
      <c r="E25" s="6"/>
      <c r="F25" s="6" t="s">
        <v>49</v>
      </c>
      <c r="G25" s="30">
        <f t="shared" ref="G25:R25" si="3">SUM(G21:G24)</f>
        <v>3933632</v>
      </c>
      <c r="H25" s="30">
        <f t="shared" si="3"/>
        <v>4051837</v>
      </c>
      <c r="I25" s="30">
        <f t="shared" si="3"/>
        <v>4411405</v>
      </c>
      <c r="J25" s="33">
        <f t="shared" si="3"/>
        <v>4586657</v>
      </c>
      <c r="K25" s="30">
        <f t="shared" si="3"/>
        <v>4911229</v>
      </c>
      <c r="L25" s="30">
        <f t="shared" si="3"/>
        <v>5122945</v>
      </c>
      <c r="M25" s="30">
        <f t="shared" si="3"/>
        <v>5310677</v>
      </c>
      <c r="N25" s="33">
        <f t="shared" si="3"/>
        <v>5466312</v>
      </c>
      <c r="O25" s="30">
        <f t="shared" si="3"/>
        <v>6005587</v>
      </c>
      <c r="P25" s="30">
        <f t="shared" si="3"/>
        <v>6079641</v>
      </c>
      <c r="Q25" s="30">
        <f t="shared" si="3"/>
        <v>6298240</v>
      </c>
      <c r="R25" s="33">
        <f t="shared" si="3"/>
        <v>6487320</v>
      </c>
      <c r="S25" s="31"/>
      <c r="T25" s="31"/>
      <c r="U25" s="31"/>
      <c r="V25" s="31"/>
      <c r="W25" s="31"/>
      <c r="X25" s="31"/>
      <c r="Y25" s="6"/>
      <c r="Z25" s="6"/>
    </row>
    <row r="26" ht="12.75" customHeight="1">
      <c r="A26" s="42" t="s">
        <v>50</v>
      </c>
      <c r="B26" s="6"/>
      <c r="C26" s="6"/>
      <c r="D26" s="6"/>
      <c r="E26" s="6"/>
      <c r="F26" s="6"/>
      <c r="G26" s="30">
        <v>2586098.0</v>
      </c>
      <c r="H26" s="30">
        <v>2698520.0</v>
      </c>
      <c r="I26" s="30">
        <v>2975189.0</v>
      </c>
      <c r="J26" s="33">
        <v>2894654.0</v>
      </c>
      <c r="K26" s="30">
        <v>3035430.0</v>
      </c>
      <c r="L26" s="30">
        <v>3356090.0</v>
      </c>
      <c r="M26" s="30">
        <v>3296504.0</v>
      </c>
      <c r="N26" s="33">
        <v>3329796.0</v>
      </c>
      <c r="O26" s="30">
        <v>3444476.0</v>
      </c>
      <c r="P26" s="30">
        <v>3604158.0</v>
      </c>
      <c r="Q26" s="30">
        <v>3593823.0</v>
      </c>
      <c r="R26" s="33">
        <v>3759026.0</v>
      </c>
      <c r="S26" s="6"/>
      <c r="T26" s="6"/>
      <c r="U26" s="6"/>
      <c r="V26" s="6"/>
      <c r="W26" s="6"/>
      <c r="X26" s="6"/>
      <c r="Y26" s="6"/>
      <c r="Z26" s="6"/>
    </row>
    <row r="27" ht="12.75" customHeight="1">
      <c r="A27" s="6" t="s">
        <v>51</v>
      </c>
      <c r="B27" s="6"/>
      <c r="C27" s="6"/>
      <c r="D27" s="6"/>
      <c r="E27" s="6"/>
      <c r="F27" s="6"/>
      <c r="G27" s="30">
        <v>2372218.0</v>
      </c>
      <c r="H27" s="30">
        <v>2373085.0</v>
      </c>
      <c r="I27" s="30">
        <v>2373966.0</v>
      </c>
      <c r="J27" s="33">
        <v>3364311.0</v>
      </c>
      <c r="K27" s="30">
        <v>3365431.0</v>
      </c>
      <c r="L27" s="30">
        <v>4836502.0</v>
      </c>
      <c r="M27" s="30">
        <v>4888783.0</v>
      </c>
      <c r="N27" s="33">
        <v>6499432.0</v>
      </c>
      <c r="O27" s="30">
        <v>6542373.0</v>
      </c>
      <c r="P27" s="30">
        <v>8342067.0</v>
      </c>
      <c r="Q27" s="30">
        <v>8336586.0</v>
      </c>
      <c r="R27" s="33">
        <v>1.0360058E7</v>
      </c>
      <c r="S27" s="6"/>
      <c r="T27" s="6"/>
      <c r="U27" s="6"/>
      <c r="V27" s="6"/>
      <c r="W27" s="6"/>
      <c r="X27" s="6"/>
      <c r="Y27" s="6"/>
      <c r="Z27" s="6"/>
    </row>
    <row r="28" ht="12.75" customHeight="1">
      <c r="A28" s="6" t="s">
        <v>52</v>
      </c>
      <c r="B28" s="6"/>
      <c r="C28" s="6"/>
      <c r="D28" s="6"/>
      <c r="E28" s="6"/>
      <c r="F28" s="6"/>
      <c r="G28" s="37">
        <v>53093.0</v>
      </c>
      <c r="H28" s="37">
        <v>54231.0</v>
      </c>
      <c r="I28" s="37">
        <v>57812.0</v>
      </c>
      <c r="J28" s="39">
        <v>61188.0</v>
      </c>
      <c r="K28" s="37">
        <v>73323.0</v>
      </c>
      <c r="L28" s="37">
        <v>89186.0</v>
      </c>
      <c r="M28" s="37">
        <v>128215.0</v>
      </c>
      <c r="N28" s="39">
        <v>135246.0</v>
      </c>
      <c r="O28" s="37">
        <v>139631.0</v>
      </c>
      <c r="P28" s="37">
        <v>141071.0</v>
      </c>
      <c r="Q28" s="37">
        <v>127927.0</v>
      </c>
      <c r="R28" s="39">
        <v>129231.0</v>
      </c>
      <c r="S28" s="6"/>
      <c r="T28" s="6"/>
      <c r="U28" s="6"/>
      <c r="V28" s="6"/>
      <c r="W28" s="6"/>
      <c r="X28" s="6"/>
      <c r="Y28" s="6"/>
      <c r="Z28" s="6"/>
    </row>
    <row r="29" ht="12.75" customHeight="1">
      <c r="A29" s="6"/>
      <c r="B29" s="6"/>
      <c r="C29" s="6"/>
      <c r="D29" s="6"/>
      <c r="E29" s="6"/>
      <c r="F29" s="6" t="s">
        <v>53</v>
      </c>
      <c r="G29" s="30">
        <f t="shared" ref="G29:R29" si="4">SUM(G25:G28)</f>
        <v>8945041</v>
      </c>
      <c r="H29" s="30">
        <f t="shared" si="4"/>
        <v>9177673</v>
      </c>
      <c r="I29" s="30">
        <f t="shared" si="4"/>
        <v>9818372</v>
      </c>
      <c r="J29" s="33">
        <f t="shared" si="4"/>
        <v>10906810</v>
      </c>
      <c r="K29" s="30">
        <f t="shared" si="4"/>
        <v>11385413</v>
      </c>
      <c r="L29" s="30">
        <f t="shared" si="4"/>
        <v>13404723</v>
      </c>
      <c r="M29" s="30">
        <f t="shared" si="4"/>
        <v>13624179</v>
      </c>
      <c r="N29" s="33">
        <f t="shared" si="4"/>
        <v>15430786</v>
      </c>
      <c r="O29" s="30">
        <f t="shared" si="4"/>
        <v>16132067</v>
      </c>
      <c r="P29" s="30">
        <f t="shared" si="4"/>
        <v>18166937</v>
      </c>
      <c r="Q29" s="30">
        <f t="shared" si="4"/>
        <v>18356576</v>
      </c>
      <c r="R29" s="33">
        <f t="shared" si="4"/>
        <v>20735635</v>
      </c>
      <c r="S29" s="31"/>
      <c r="T29" s="31"/>
      <c r="U29" s="31"/>
      <c r="V29" s="31"/>
      <c r="W29" s="31"/>
      <c r="X29" s="31"/>
      <c r="Y29" s="6"/>
      <c r="Z29" s="6"/>
    </row>
    <row r="30" ht="12.75" customHeight="1">
      <c r="A30" s="6" t="s">
        <v>56</v>
      </c>
      <c r="B30" s="6"/>
      <c r="C30" s="6"/>
      <c r="D30" s="6"/>
      <c r="E30" s="6"/>
      <c r="F30" s="6"/>
      <c r="G30" s="30"/>
      <c r="H30" s="30"/>
      <c r="I30" s="30"/>
      <c r="J30" s="33"/>
      <c r="K30" s="30"/>
      <c r="L30" s="30"/>
      <c r="M30" s="30"/>
      <c r="N30" s="33"/>
      <c r="O30" s="30"/>
      <c r="P30" s="30"/>
      <c r="Q30" s="30"/>
      <c r="R30" s="33"/>
      <c r="S30" s="6"/>
      <c r="T30" s="6"/>
      <c r="U30" s="6"/>
      <c r="V30" s="6"/>
      <c r="W30" s="6"/>
      <c r="X30" s="6"/>
      <c r="Y30" s="6"/>
      <c r="Z30" s="6"/>
    </row>
    <row r="31" ht="12.75" customHeight="1">
      <c r="A31" s="6"/>
      <c r="B31" s="6" t="s">
        <v>57</v>
      </c>
      <c r="C31" s="58"/>
      <c r="D31" s="58"/>
      <c r="E31" s="58"/>
      <c r="F31" s="58"/>
      <c r="G31" s="30">
        <v>1382051.0</v>
      </c>
      <c r="H31" s="30">
        <v>1443707.0</v>
      </c>
      <c r="I31" s="30">
        <v>1503641.0</v>
      </c>
      <c r="J31" s="33">
        <v>1599762.0</v>
      </c>
      <c r="K31" s="30">
        <v>1669132.0</v>
      </c>
      <c r="L31" s="30">
        <v>1727858.0</v>
      </c>
      <c r="M31" s="30">
        <v>1807123.0</v>
      </c>
      <c r="N31" s="33">
        <v>1871396.0</v>
      </c>
      <c r="O31" s="30">
        <v>1995225.0</v>
      </c>
      <c r="P31" s="30">
        <v>2103437.0</v>
      </c>
      <c r="Q31" s="30">
        <v>2215736.0</v>
      </c>
      <c r="R31" s="33">
        <v>2315988.0</v>
      </c>
      <c r="S31" s="6"/>
      <c r="T31" s="6"/>
      <c r="U31" s="6"/>
      <c r="V31" s="6"/>
      <c r="W31" s="6"/>
      <c r="X31" s="6"/>
      <c r="Y31" s="6"/>
      <c r="Z31" s="6"/>
    </row>
    <row r="32" ht="12.75" customHeight="1">
      <c r="A32" s="6"/>
      <c r="B32" s="6" t="s">
        <v>59</v>
      </c>
      <c r="C32" s="6"/>
      <c r="D32" s="6"/>
      <c r="E32" s="6"/>
      <c r="F32" s="6"/>
      <c r="G32" s="30">
        <v>-34401.0</v>
      </c>
      <c r="H32" s="30">
        <v>-38211.0</v>
      </c>
      <c r="I32" s="30">
        <v>-36530.0</v>
      </c>
      <c r="J32" s="33">
        <v>-48565.0</v>
      </c>
      <c r="K32" s="30">
        <v>-45859.0</v>
      </c>
      <c r="L32" s="30">
        <v>-31368.0</v>
      </c>
      <c r="M32" s="30">
        <v>-25362.0</v>
      </c>
      <c r="N32" s="33">
        <v>-20557.0</v>
      </c>
      <c r="O32" s="30">
        <v>4264.0</v>
      </c>
      <c r="P32" s="30">
        <v>-12427.0</v>
      </c>
      <c r="Q32" s="30">
        <v>-14508.0</v>
      </c>
      <c r="R32" s="33">
        <v>-19582.0</v>
      </c>
      <c r="S32" s="6"/>
      <c r="T32" s="6"/>
      <c r="U32" s="6"/>
      <c r="V32" s="6"/>
      <c r="W32" s="6"/>
      <c r="X32" s="6"/>
      <c r="Y32" s="6"/>
      <c r="Z32" s="6"/>
    </row>
    <row r="33" ht="12.75" customHeight="1">
      <c r="A33" s="6"/>
      <c r="B33" s="6" t="s">
        <v>60</v>
      </c>
      <c r="C33" s="6"/>
      <c r="D33" s="6"/>
      <c r="E33" s="6"/>
      <c r="F33" s="6"/>
      <c r="G33" s="37">
        <v>969583.0</v>
      </c>
      <c r="H33" s="37">
        <v>1010338.0</v>
      </c>
      <c r="I33" s="37">
        <v>1061855.0</v>
      </c>
      <c r="J33" s="39">
        <v>1128603.0</v>
      </c>
      <c r="K33" s="37">
        <v>1350410.0</v>
      </c>
      <c r="L33" s="37">
        <v>1416010.0</v>
      </c>
      <c r="M33" s="37">
        <v>1545600.0</v>
      </c>
      <c r="N33" s="39">
        <v>1731117.0</v>
      </c>
      <c r="O33" s="37">
        <v>2021241.0</v>
      </c>
      <c r="P33" s="37">
        <v>2405590.0</v>
      </c>
      <c r="Q33" s="37">
        <v>2808425.0</v>
      </c>
      <c r="R33" s="39">
        <v>2942359.0</v>
      </c>
      <c r="S33" s="6"/>
      <c r="T33" s="6"/>
      <c r="U33" s="6"/>
      <c r="V33" s="6"/>
      <c r="W33" s="6"/>
      <c r="X33" s="6"/>
      <c r="Y33" s="6"/>
      <c r="Z33" s="6"/>
    </row>
    <row r="34" ht="13.5" customHeight="1">
      <c r="A34" s="6"/>
      <c r="B34" s="6"/>
      <c r="C34" s="6"/>
      <c r="D34" s="6"/>
      <c r="E34" s="6"/>
      <c r="F34" s="6" t="s">
        <v>61</v>
      </c>
      <c r="G34" s="30">
        <f t="shared" ref="G34:R34" si="5">SUM(G31:G33)</f>
        <v>2317233</v>
      </c>
      <c r="H34" s="30">
        <f t="shared" si="5"/>
        <v>2415834</v>
      </c>
      <c r="I34" s="30">
        <f t="shared" si="5"/>
        <v>2528966</v>
      </c>
      <c r="J34" s="33">
        <f t="shared" si="5"/>
        <v>2679800</v>
      </c>
      <c r="K34" s="30">
        <f t="shared" si="5"/>
        <v>2973683</v>
      </c>
      <c r="L34" s="30">
        <f t="shared" si="5"/>
        <v>3112500</v>
      </c>
      <c r="M34" s="30">
        <f t="shared" si="5"/>
        <v>3327361</v>
      </c>
      <c r="N34" s="33">
        <f t="shared" si="5"/>
        <v>3581956</v>
      </c>
      <c r="O34" s="30">
        <f t="shared" si="5"/>
        <v>4020730</v>
      </c>
      <c r="P34" s="30">
        <f t="shared" si="5"/>
        <v>4496600</v>
      </c>
      <c r="Q34" s="30">
        <f t="shared" si="5"/>
        <v>5009653</v>
      </c>
      <c r="R34" s="33">
        <f t="shared" si="5"/>
        <v>5238765</v>
      </c>
      <c r="S34" s="31"/>
      <c r="T34" s="31"/>
      <c r="U34" s="31"/>
      <c r="V34" s="31"/>
      <c r="W34" s="31"/>
      <c r="X34" s="31"/>
      <c r="Y34" s="6"/>
      <c r="Z34" s="6"/>
    </row>
    <row r="35" ht="12.75" customHeight="1">
      <c r="A35" s="4"/>
      <c r="B35" s="4"/>
      <c r="C35" s="4"/>
      <c r="D35" s="4"/>
      <c r="E35" s="4"/>
      <c r="F35" s="4" t="s">
        <v>63</v>
      </c>
      <c r="G35" s="44">
        <f t="shared" ref="G35:R35" si="6">G29+G34</f>
        <v>11262274</v>
      </c>
      <c r="H35" s="44">
        <f t="shared" si="6"/>
        <v>11593507</v>
      </c>
      <c r="I35" s="44">
        <f t="shared" si="6"/>
        <v>12347338</v>
      </c>
      <c r="J35" s="46">
        <f t="shared" si="6"/>
        <v>13586610</v>
      </c>
      <c r="K35" s="44">
        <f t="shared" si="6"/>
        <v>14359096</v>
      </c>
      <c r="L35" s="44">
        <f t="shared" si="6"/>
        <v>16517223</v>
      </c>
      <c r="M35" s="44">
        <f t="shared" si="6"/>
        <v>16951540</v>
      </c>
      <c r="N35" s="46">
        <f t="shared" si="6"/>
        <v>19012742</v>
      </c>
      <c r="O35" s="44">
        <f t="shared" si="6"/>
        <v>20152797</v>
      </c>
      <c r="P35" s="44">
        <f t="shared" si="6"/>
        <v>22663537</v>
      </c>
      <c r="Q35" s="44">
        <f t="shared" si="6"/>
        <v>23366229</v>
      </c>
      <c r="R35" s="46">
        <f t="shared" si="6"/>
        <v>25974400</v>
      </c>
      <c r="S35" s="49"/>
      <c r="T35" s="49"/>
      <c r="U35" s="49"/>
      <c r="V35" s="49"/>
      <c r="W35" s="49"/>
      <c r="X35" s="49"/>
      <c r="Y35" s="4"/>
      <c r="Z35" s="4"/>
    </row>
    <row r="36" ht="12.75" customHeight="1">
      <c r="A36" s="4"/>
      <c r="B36" s="4"/>
      <c r="C36" s="4"/>
      <c r="D36" s="4"/>
      <c r="E36" s="4"/>
      <c r="F36" s="4"/>
      <c r="G36" s="49"/>
      <c r="H36" s="49"/>
      <c r="I36" s="63"/>
      <c r="J36" s="63"/>
      <c r="K36" s="64"/>
      <c r="L36" s="64"/>
      <c r="M36" s="64"/>
      <c r="N36" s="64"/>
      <c r="O36" s="49"/>
      <c r="P36" s="49"/>
      <c r="Q36" s="49"/>
      <c r="R36" s="49"/>
      <c r="S36" s="49"/>
      <c r="T36" s="49"/>
      <c r="U36" s="49"/>
      <c r="V36" s="49"/>
      <c r="W36" s="49"/>
      <c r="X36" s="49"/>
      <c r="Y36" s="4"/>
      <c r="Z36" s="4"/>
    </row>
    <row r="37" ht="12.75" customHeight="1">
      <c r="A37" s="6"/>
      <c r="B37" s="6"/>
      <c r="C37" s="6"/>
      <c r="D37" s="6"/>
      <c r="E37" s="6"/>
      <c r="F37" s="6"/>
      <c r="G37" s="22"/>
      <c r="H37" s="22"/>
      <c r="I37" s="63"/>
      <c r="J37" s="63"/>
      <c r="K37" s="64"/>
      <c r="L37" s="64"/>
      <c r="M37" s="64"/>
      <c r="N37" s="64"/>
      <c r="O37" s="22"/>
      <c r="P37" s="22"/>
      <c r="Q37" s="22"/>
      <c r="R37" s="22"/>
      <c r="S37" s="22"/>
      <c r="T37" s="22"/>
      <c r="U37" s="22"/>
      <c r="V37" s="22"/>
      <c r="W37" s="22"/>
      <c r="X37" s="22"/>
      <c r="Y37" s="6"/>
      <c r="Z37" s="6"/>
    </row>
    <row r="38" ht="12.75" customHeight="1">
      <c r="A38" s="6"/>
      <c r="B38" s="6"/>
      <c r="C38" s="6"/>
      <c r="D38" s="6"/>
      <c r="E38" s="6"/>
      <c r="F38" s="6"/>
      <c r="G38" s="6"/>
      <c r="H38" s="6"/>
      <c r="I38" s="28"/>
      <c r="J38" s="28"/>
      <c r="K38" s="31"/>
      <c r="L38" s="31"/>
      <c r="M38" s="31"/>
      <c r="N38" s="31"/>
      <c r="O38" s="6"/>
      <c r="P38" s="6"/>
      <c r="Q38" s="6"/>
      <c r="R38" s="6"/>
      <c r="S38" s="6"/>
      <c r="T38" s="6"/>
      <c r="U38" s="6"/>
      <c r="V38" s="6"/>
      <c r="W38" s="6"/>
      <c r="X38" s="6"/>
      <c r="Y38" s="6"/>
      <c r="Z38" s="6"/>
    </row>
    <row r="39" ht="12.75" customHeight="1">
      <c r="A39" s="6"/>
      <c r="B39" s="6"/>
      <c r="C39" s="6"/>
      <c r="D39" s="6"/>
      <c r="E39" s="6"/>
      <c r="F39" s="3"/>
      <c r="G39" s="6"/>
      <c r="H39" s="6"/>
      <c r="I39" s="65"/>
      <c r="J39" s="65"/>
      <c r="K39" s="22"/>
      <c r="L39" s="22"/>
      <c r="M39" s="22"/>
      <c r="N39" s="22"/>
      <c r="O39" s="6"/>
      <c r="P39" s="6"/>
      <c r="Q39" s="6"/>
      <c r="R39" s="6"/>
      <c r="S39" s="6"/>
      <c r="T39" s="6"/>
      <c r="U39" s="6"/>
      <c r="V39" s="6"/>
      <c r="W39" s="6"/>
      <c r="X39" s="6"/>
      <c r="Y39" s="6"/>
      <c r="Z39" s="6"/>
    </row>
    <row r="40" ht="12.75" customHeight="1">
      <c r="A40" s="6"/>
      <c r="B40" s="6"/>
      <c r="C40" s="6"/>
      <c r="D40" s="6"/>
      <c r="E40" s="6"/>
      <c r="F40" s="6"/>
      <c r="G40" s="6"/>
      <c r="H40" s="6"/>
      <c r="I40" s="65"/>
      <c r="J40" s="65"/>
      <c r="K40" s="22"/>
      <c r="L40" s="22"/>
      <c r="M40" s="22"/>
      <c r="N40" s="22"/>
      <c r="O40" s="6"/>
      <c r="P40" s="6"/>
      <c r="Q40" s="6"/>
      <c r="R40" s="6"/>
      <c r="S40" s="6"/>
      <c r="T40" s="6"/>
      <c r="U40" s="6"/>
      <c r="V40" s="6"/>
      <c r="W40" s="6"/>
      <c r="X40" s="6"/>
      <c r="Y40" s="6"/>
      <c r="Z40" s="6"/>
    </row>
    <row r="41" ht="12.75" customHeight="1">
      <c r="A41" s="6"/>
      <c r="B41" s="6"/>
      <c r="C41" s="6"/>
      <c r="D41" s="6"/>
      <c r="E41" s="6"/>
      <c r="F41" s="6"/>
      <c r="G41" s="6"/>
      <c r="H41" s="6"/>
      <c r="I41" s="65"/>
      <c r="J41" s="65"/>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5"/>
      <c r="J42" s="65"/>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3"/>
      <c r="J43" s="63"/>
      <c r="K43" s="6"/>
      <c r="L43" s="6"/>
      <c r="M43" s="6"/>
      <c r="N43" s="6"/>
      <c r="O43" s="6"/>
      <c r="P43" s="6"/>
      <c r="Q43" s="6"/>
      <c r="R43" s="6"/>
      <c r="S43" s="6"/>
      <c r="T43" s="6"/>
      <c r="U43" s="6"/>
      <c r="V43" s="6"/>
      <c r="W43" s="6"/>
      <c r="X43" s="6"/>
      <c r="Y43" s="6"/>
      <c r="Z43" s="6"/>
    </row>
    <row r="44" ht="12.75" customHeight="1">
      <c r="A44" s="4"/>
      <c r="B44" s="4"/>
      <c r="C44" s="6"/>
      <c r="D44" s="6"/>
      <c r="E44" s="6"/>
      <c r="F44" s="6"/>
      <c r="G44" s="6"/>
      <c r="H44" s="6"/>
      <c r="I44" s="65"/>
      <c r="J44" s="65"/>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5"/>
      <c r="J45" s="65"/>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3"/>
      <c r="J46" s="63"/>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3"/>
      <c r="J47" s="63"/>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5"/>
      <c r="J48" s="65"/>
      <c r="K48" s="6"/>
      <c r="L48" s="6"/>
      <c r="M48" s="6"/>
      <c r="N48" s="6"/>
      <c r="O48" s="6"/>
      <c r="P48" s="6"/>
      <c r="Q48" s="6"/>
      <c r="R48" s="6"/>
      <c r="S48" s="6"/>
      <c r="T48" s="6"/>
      <c r="U48" s="6"/>
      <c r="V48" s="6"/>
      <c r="W48" s="6"/>
      <c r="X48" s="6"/>
      <c r="Y48" s="6"/>
      <c r="Z48" s="6"/>
    </row>
    <row r="49" ht="12.75" customHeight="1">
      <c r="A49" s="6"/>
      <c r="B49" s="4"/>
      <c r="C49" s="6"/>
      <c r="D49" s="6"/>
      <c r="E49" s="6"/>
      <c r="F49" s="6"/>
      <c r="G49" s="6"/>
      <c r="H49" s="6"/>
      <c r="I49" s="65"/>
      <c r="J49" s="65"/>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3"/>
      <c r="J50" s="63"/>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5"/>
      <c r="J51" s="65"/>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5"/>
      <c r="J52" s="65"/>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5"/>
      <c r="J53" s="65"/>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5"/>
      <c r="J54" s="65"/>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3"/>
      <c r="J55" s="63"/>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3"/>
      <c r="J56" s="63"/>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3"/>
      <c r="J57" s="63"/>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5"/>
      <c r="J59" s="65"/>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5"/>
      <c r="J60" s="65"/>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5"/>
      <c r="J61" s="65"/>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5"/>
      <c r="J62" s="65"/>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3"/>
      <c r="J63" s="63"/>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28"/>
      <c r="J64" s="28"/>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2" right="0.17" top="0.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4.43" defaultRowHeight="15.0"/>
  <cols>
    <col customWidth="1" min="1" max="1" width="4.43"/>
    <col customWidth="1" min="2" max="2" width="4.29"/>
    <col customWidth="1" min="3" max="3" width="9.14"/>
    <col customWidth="1" min="4" max="4" width="17.0"/>
    <col customWidth="1" min="5" max="5" width="2.0"/>
    <col customWidth="1" min="6" max="9" width="12.86"/>
    <col customWidth="1" min="10" max="10" width="17.43"/>
    <col customWidth="1" min="11" max="14" width="16.43"/>
    <col customWidth="1" min="15" max="15" width="17.43"/>
    <col customWidth="1" min="16" max="16" width="13.0"/>
    <col customWidth="1" min="17" max="17" width="10.43"/>
    <col customWidth="1" min="18" max="19" width="13.29"/>
    <col customWidth="1" min="20" max="20" width="18.57"/>
    <col customWidth="1" min="21" max="26" width="9.14"/>
  </cols>
  <sheetData>
    <row r="1" ht="12.75" customHeight="1">
      <c r="A1" s="1" t="s">
        <v>0</v>
      </c>
      <c r="B1" s="5"/>
      <c r="C1" s="5"/>
      <c r="D1" s="5"/>
      <c r="E1" s="6"/>
      <c r="F1" s="6"/>
      <c r="G1" s="6"/>
      <c r="H1" s="6"/>
      <c r="I1" s="6"/>
      <c r="J1" s="6"/>
      <c r="K1" s="6"/>
      <c r="L1" s="6"/>
      <c r="M1" s="6"/>
      <c r="N1" s="6"/>
      <c r="O1" s="6"/>
      <c r="P1" s="6"/>
      <c r="Q1" s="6"/>
      <c r="R1" s="6"/>
      <c r="S1" s="6"/>
      <c r="T1" s="6"/>
      <c r="U1" s="6"/>
      <c r="V1" s="6"/>
      <c r="W1" s="6"/>
      <c r="X1" s="6"/>
      <c r="Y1" s="6"/>
      <c r="Z1" s="6"/>
    </row>
    <row r="2" ht="12.75" customHeight="1">
      <c r="A2" s="1" t="s">
        <v>3</v>
      </c>
      <c r="B2" s="5"/>
      <c r="C2" s="5"/>
      <c r="D2" s="5"/>
      <c r="E2" s="6"/>
      <c r="F2" s="6"/>
      <c r="G2" s="6"/>
      <c r="H2" s="6"/>
      <c r="I2" s="6"/>
      <c r="J2" s="6"/>
      <c r="K2" s="6"/>
      <c r="L2" s="6"/>
      <c r="M2" s="6"/>
      <c r="N2" s="6"/>
      <c r="O2" s="6"/>
      <c r="P2" s="6"/>
      <c r="Q2" s="6"/>
      <c r="R2" s="6"/>
      <c r="S2" s="6"/>
      <c r="T2" s="6"/>
      <c r="U2" s="6"/>
      <c r="V2" s="6"/>
      <c r="W2" s="6"/>
      <c r="X2" s="6"/>
      <c r="Y2" s="6"/>
      <c r="Z2" s="6"/>
    </row>
    <row r="3" ht="12.75" customHeight="1">
      <c r="A3" s="6" t="s">
        <v>2</v>
      </c>
      <c r="B3" s="1"/>
      <c r="C3" s="1"/>
      <c r="D3" s="1"/>
      <c r="E3" s="6"/>
      <c r="F3" s="6"/>
      <c r="G3" s="6"/>
      <c r="H3" s="6"/>
      <c r="I3" s="6"/>
      <c r="J3" s="6"/>
      <c r="K3" s="6"/>
      <c r="L3" s="6"/>
      <c r="M3" s="6"/>
      <c r="N3" s="6"/>
      <c r="O3" s="6"/>
      <c r="P3" s="6"/>
      <c r="Q3" s="6"/>
      <c r="R3" s="6"/>
      <c r="S3" s="6"/>
      <c r="T3" s="6"/>
      <c r="U3" s="6"/>
      <c r="V3" s="6"/>
      <c r="W3" s="6"/>
      <c r="X3" s="6"/>
      <c r="Y3" s="6"/>
      <c r="Z3" s="6"/>
    </row>
    <row r="4" ht="12.75" customHeight="1">
      <c r="A4" s="6" t="s">
        <v>5</v>
      </c>
      <c r="B4" s="6"/>
      <c r="C4" s="6"/>
      <c r="D4" s="6"/>
      <c r="E4" s="6"/>
      <c r="F4" s="6"/>
      <c r="G4" s="6"/>
      <c r="H4" s="6"/>
      <c r="I4" s="6"/>
      <c r="J4" s="6"/>
      <c r="K4" s="6"/>
      <c r="L4" s="6"/>
      <c r="M4" s="6"/>
      <c r="N4" s="6"/>
      <c r="O4" s="6"/>
      <c r="P4" s="6"/>
      <c r="Q4" s="6"/>
      <c r="R4" s="6"/>
      <c r="S4" s="6"/>
      <c r="T4" s="6"/>
      <c r="U4" s="6"/>
      <c r="V4" s="6"/>
      <c r="W4" s="6"/>
      <c r="X4" s="6"/>
      <c r="Y4" s="6"/>
      <c r="Z4" s="6"/>
    </row>
    <row r="5" ht="12.75" customHeight="1">
      <c r="A5" s="6"/>
      <c r="B5" s="6"/>
      <c r="C5" s="6"/>
      <c r="D5" s="6"/>
      <c r="E5" s="8"/>
      <c r="F5" s="10" t="s">
        <v>8</v>
      </c>
      <c r="J5" s="12" t="s">
        <v>11</v>
      </c>
      <c r="K5" s="8" t="s">
        <v>8</v>
      </c>
      <c r="O5" s="12" t="s">
        <v>11</v>
      </c>
      <c r="P5" s="8" t="s">
        <v>8</v>
      </c>
      <c r="T5" s="12" t="s">
        <v>11</v>
      </c>
      <c r="U5" s="8"/>
      <c r="V5" s="6"/>
      <c r="W5" s="6"/>
      <c r="X5" s="6"/>
      <c r="Y5" s="6"/>
      <c r="Z5" s="6"/>
    </row>
    <row r="6" ht="12.75" customHeight="1">
      <c r="A6" s="6"/>
      <c r="B6" s="6"/>
      <c r="C6" s="6"/>
      <c r="D6" s="6"/>
      <c r="E6" s="9"/>
      <c r="F6" s="9" t="s">
        <v>7</v>
      </c>
      <c r="G6" s="9" t="s">
        <v>9</v>
      </c>
      <c r="H6" s="13" t="s">
        <v>10</v>
      </c>
      <c r="I6" s="13" t="s">
        <v>12</v>
      </c>
      <c r="J6" s="15" t="s">
        <v>12</v>
      </c>
      <c r="K6" s="9" t="s">
        <v>7</v>
      </c>
      <c r="L6" s="9" t="s">
        <v>9</v>
      </c>
      <c r="M6" s="9" t="s">
        <v>14</v>
      </c>
      <c r="N6" s="9" t="s">
        <v>12</v>
      </c>
      <c r="O6" s="15" t="s">
        <v>12</v>
      </c>
      <c r="P6" s="9" t="s">
        <v>7</v>
      </c>
      <c r="Q6" s="9" t="s">
        <v>9</v>
      </c>
      <c r="R6" s="9" t="s">
        <v>14</v>
      </c>
      <c r="S6" s="9" t="s">
        <v>12</v>
      </c>
      <c r="T6" s="15" t="s">
        <v>12</v>
      </c>
      <c r="U6" s="6"/>
      <c r="V6" s="6"/>
      <c r="W6" s="6"/>
      <c r="X6" s="6"/>
      <c r="Y6" s="6"/>
      <c r="Z6" s="6"/>
    </row>
    <row r="7" ht="12.75" customHeight="1">
      <c r="A7" s="6"/>
      <c r="B7" s="6"/>
      <c r="C7" s="6"/>
      <c r="D7" s="6"/>
      <c r="E7" s="10"/>
      <c r="F7" s="10">
        <v>2016.0</v>
      </c>
      <c r="G7" s="10">
        <v>2016.0</v>
      </c>
      <c r="H7" s="10">
        <v>2016.0</v>
      </c>
      <c r="I7" s="10">
        <v>2016.0</v>
      </c>
      <c r="J7" s="17">
        <v>2016.0</v>
      </c>
      <c r="K7" s="10">
        <v>2017.0</v>
      </c>
      <c r="L7" s="10">
        <v>2017.0</v>
      </c>
      <c r="M7" s="10">
        <v>2017.0</v>
      </c>
      <c r="N7" s="10">
        <v>2017.0</v>
      </c>
      <c r="O7" s="17">
        <v>2017.0</v>
      </c>
      <c r="P7" s="10">
        <v>2018.0</v>
      </c>
      <c r="Q7" s="10">
        <v>2018.0</v>
      </c>
      <c r="R7" s="10">
        <v>2018.0</v>
      </c>
      <c r="S7" s="10">
        <v>2018.0</v>
      </c>
      <c r="T7" s="17">
        <v>2018.0</v>
      </c>
      <c r="U7" s="6"/>
      <c r="V7" s="6"/>
      <c r="W7" s="6"/>
      <c r="X7" s="6"/>
      <c r="Y7" s="6"/>
      <c r="Z7" s="6"/>
    </row>
    <row r="8" ht="12.75" customHeight="1">
      <c r="A8" s="6"/>
      <c r="B8" s="6"/>
      <c r="C8" s="6"/>
      <c r="D8" s="6"/>
      <c r="E8" s="20"/>
      <c r="F8" s="6"/>
      <c r="G8" s="6"/>
      <c r="H8" s="6"/>
      <c r="I8" s="6"/>
      <c r="J8" s="19"/>
      <c r="K8" s="6"/>
      <c r="L8" s="6"/>
      <c r="M8" s="6"/>
      <c r="N8" s="6"/>
      <c r="O8" s="19"/>
      <c r="P8" s="6"/>
      <c r="Q8" s="6"/>
      <c r="R8" s="6"/>
      <c r="S8" s="6"/>
      <c r="T8" s="19"/>
      <c r="U8" s="6"/>
      <c r="V8" s="6"/>
      <c r="W8" s="6"/>
      <c r="X8" s="6"/>
      <c r="Y8" s="6"/>
      <c r="Z8" s="6"/>
    </row>
    <row r="9" ht="12.75" customHeight="1">
      <c r="A9" s="6" t="s">
        <v>18</v>
      </c>
      <c r="B9" s="6"/>
      <c r="C9" s="6"/>
      <c r="D9" s="6"/>
      <c r="E9" s="22"/>
      <c r="F9" s="21">
        <v>1957736.0</v>
      </c>
      <c r="G9" s="21">
        <v>2105204.0</v>
      </c>
      <c r="H9" s="21">
        <v>2290188.0</v>
      </c>
      <c r="I9" s="21">
        <v>2477541.0</v>
      </c>
      <c r="J9" s="24">
        <f t="shared" ref="J9:J13" si="1">F9+G9+H9+I9</f>
        <v>8830669</v>
      </c>
      <c r="K9" s="21">
        <v>2636635.0</v>
      </c>
      <c r="L9" s="21">
        <v>2785464.0</v>
      </c>
      <c r="M9" s="21">
        <v>2984859.0</v>
      </c>
      <c r="N9" s="21">
        <v>3285755.0</v>
      </c>
      <c r="O9" s="24">
        <f t="shared" ref="O9:O14" si="2">SUM(K9:N9)</f>
        <v>11692713</v>
      </c>
      <c r="P9" s="21">
        <v>3700856.0</v>
      </c>
      <c r="Q9" s="21">
        <v>3907270.0</v>
      </c>
      <c r="R9" s="21">
        <v>3999374.0</v>
      </c>
      <c r="S9" s="21">
        <v>4186841.0</v>
      </c>
      <c r="T9" s="24">
        <f t="shared" ref="T9:T14" si="3">SUM(P9:S9)</f>
        <v>15794341</v>
      </c>
      <c r="U9" s="6"/>
      <c r="V9" s="6"/>
      <c r="W9" s="6"/>
      <c r="X9" s="6"/>
      <c r="Y9" s="6"/>
      <c r="Z9" s="6"/>
    </row>
    <row r="10" ht="12.75" customHeight="1">
      <c r="A10" s="6"/>
      <c r="B10" s="6" t="s">
        <v>20</v>
      </c>
      <c r="C10" s="6"/>
      <c r="D10" s="6"/>
      <c r="E10" s="6"/>
      <c r="F10" s="27">
        <v>1418581.0</v>
      </c>
      <c r="G10" s="27">
        <v>1525397.0</v>
      </c>
      <c r="H10" s="27">
        <v>1593768.0</v>
      </c>
      <c r="I10" s="27">
        <v>1719716.0</v>
      </c>
      <c r="J10" s="29">
        <f t="shared" si="1"/>
        <v>6257462</v>
      </c>
      <c r="K10" s="27">
        <v>1740731.0</v>
      </c>
      <c r="L10" s="27">
        <v>1991696.0</v>
      </c>
      <c r="M10" s="27">
        <v>2086239.0</v>
      </c>
      <c r="N10" s="27">
        <v>2214334.0</v>
      </c>
      <c r="O10" s="29">
        <f t="shared" si="2"/>
        <v>8033000</v>
      </c>
      <c r="P10" s="27">
        <v>2300579.0</v>
      </c>
      <c r="Q10" s="27">
        <v>2402431.0</v>
      </c>
      <c r="R10" s="27">
        <v>2531128.0</v>
      </c>
      <c r="S10" s="27">
        <v>2733400.0</v>
      </c>
      <c r="T10" s="29">
        <f t="shared" si="3"/>
        <v>9967538</v>
      </c>
      <c r="U10" s="6"/>
      <c r="V10" s="6"/>
      <c r="W10" s="6"/>
      <c r="X10" s="6"/>
      <c r="Y10" s="6"/>
      <c r="Z10" s="6"/>
    </row>
    <row r="11" ht="12.75" customHeight="1">
      <c r="A11" s="6"/>
      <c r="B11" s="6" t="s">
        <v>22</v>
      </c>
      <c r="C11" s="6"/>
      <c r="D11" s="6"/>
      <c r="E11" s="31"/>
      <c r="F11" s="27">
        <v>231465.0</v>
      </c>
      <c r="G11" s="27">
        <v>240590.0</v>
      </c>
      <c r="H11" s="27">
        <v>311017.0</v>
      </c>
      <c r="I11" s="27">
        <v>314447.0</v>
      </c>
      <c r="J11" s="29">
        <f t="shared" si="1"/>
        <v>1097519</v>
      </c>
      <c r="K11" s="27">
        <v>306148.0</v>
      </c>
      <c r="L11" s="27">
        <v>311160.0</v>
      </c>
      <c r="M11" s="27">
        <v>352446.0</v>
      </c>
      <c r="N11" s="27">
        <v>466527.0</v>
      </c>
      <c r="O11" s="29">
        <f t="shared" si="2"/>
        <v>1436281</v>
      </c>
      <c r="P11" s="27">
        <v>536777.0</v>
      </c>
      <c r="Q11" s="27">
        <v>592007.0</v>
      </c>
      <c r="R11" s="27">
        <v>510330.0</v>
      </c>
      <c r="S11" s="27">
        <v>730355.0</v>
      </c>
      <c r="T11" s="29">
        <f t="shared" si="3"/>
        <v>2369469</v>
      </c>
      <c r="U11" s="6"/>
      <c r="V11" s="6"/>
      <c r="W11" s="6"/>
      <c r="X11" s="6"/>
      <c r="Y11" s="6"/>
      <c r="Z11" s="6"/>
    </row>
    <row r="12" ht="12.75" customHeight="1">
      <c r="A12" s="6"/>
      <c r="B12" s="6" t="s">
        <v>23</v>
      </c>
      <c r="C12" s="6"/>
      <c r="D12" s="6"/>
      <c r="E12" s="31"/>
      <c r="F12" s="27">
        <v>186610.0</v>
      </c>
      <c r="G12" s="27">
        <v>190204.0</v>
      </c>
      <c r="H12" s="27">
        <v>197506.0</v>
      </c>
      <c r="I12" s="27">
        <v>205912.0</v>
      </c>
      <c r="J12" s="29">
        <f t="shared" si="1"/>
        <v>780232</v>
      </c>
      <c r="K12" s="27">
        <v>233871.0</v>
      </c>
      <c r="L12" s="27">
        <v>242484.0</v>
      </c>
      <c r="M12" s="27">
        <v>230223.0</v>
      </c>
      <c r="N12" s="27">
        <v>247132.0</v>
      </c>
      <c r="O12" s="29">
        <f t="shared" si="2"/>
        <v>953710</v>
      </c>
      <c r="P12" s="27">
        <v>282310.0</v>
      </c>
      <c r="Q12" s="27">
        <v>299095.0</v>
      </c>
      <c r="R12" s="27">
        <v>308620.0</v>
      </c>
      <c r="S12" s="27">
        <v>331789.0</v>
      </c>
      <c r="T12" s="29">
        <f t="shared" si="3"/>
        <v>1221814</v>
      </c>
      <c r="U12" s="6"/>
      <c r="V12" s="6"/>
      <c r="W12" s="6"/>
      <c r="X12" s="6"/>
      <c r="Y12" s="6"/>
      <c r="Z12" s="6"/>
    </row>
    <row r="13" ht="12.75" customHeight="1">
      <c r="A13" s="6"/>
      <c r="B13" s="6" t="s">
        <v>24</v>
      </c>
      <c r="C13" s="6"/>
      <c r="D13" s="6"/>
      <c r="E13" s="31"/>
      <c r="F13" s="27">
        <v>71627.0</v>
      </c>
      <c r="G13" s="27">
        <v>78643.0</v>
      </c>
      <c r="H13" s="27">
        <v>81861.0</v>
      </c>
      <c r="I13" s="35">
        <v>83532.0</v>
      </c>
      <c r="J13" s="38">
        <f t="shared" si="1"/>
        <v>315663</v>
      </c>
      <c r="K13" s="27">
        <v>98943.0</v>
      </c>
      <c r="L13" s="27">
        <v>112317.0</v>
      </c>
      <c r="M13" s="27">
        <v>107324.0</v>
      </c>
      <c r="N13" s="27">
        <v>112459.0</v>
      </c>
      <c r="O13" s="38">
        <f t="shared" si="2"/>
        <v>431043</v>
      </c>
      <c r="P13" s="35">
        <v>134612.0</v>
      </c>
      <c r="Q13" s="27">
        <v>151524.0</v>
      </c>
      <c r="R13" s="27">
        <v>168628.0</v>
      </c>
      <c r="S13" s="27">
        <v>175530.0</v>
      </c>
      <c r="T13" s="29">
        <f t="shared" si="3"/>
        <v>630294</v>
      </c>
      <c r="U13" s="6"/>
      <c r="V13" s="6"/>
      <c r="W13" s="6"/>
      <c r="X13" s="6"/>
      <c r="Y13" s="6"/>
      <c r="Z13" s="6"/>
    </row>
    <row r="14" ht="12.75" customHeight="1">
      <c r="A14" s="6" t="s">
        <v>29</v>
      </c>
      <c r="B14" s="6"/>
      <c r="C14" s="6"/>
      <c r="D14" s="6"/>
      <c r="E14" s="31"/>
      <c r="F14" s="41">
        <f t="shared" ref="F14:N14" si="4">F9-SUM(F10:F13)</f>
        <v>49453</v>
      </c>
      <c r="G14" s="41">
        <f t="shared" si="4"/>
        <v>70370</v>
      </c>
      <c r="H14" s="41">
        <f t="shared" si="4"/>
        <v>106036</v>
      </c>
      <c r="I14" s="41">
        <f t="shared" si="4"/>
        <v>153934</v>
      </c>
      <c r="J14" s="29">
        <f t="shared" si="4"/>
        <v>379793</v>
      </c>
      <c r="K14" s="41">
        <f t="shared" si="4"/>
        <v>256942</v>
      </c>
      <c r="L14" s="41">
        <f t="shared" si="4"/>
        <v>127807</v>
      </c>
      <c r="M14" s="41">
        <f t="shared" si="4"/>
        <v>208627</v>
      </c>
      <c r="N14" s="41">
        <f t="shared" si="4"/>
        <v>245303</v>
      </c>
      <c r="O14" s="29">
        <f t="shared" si="2"/>
        <v>838679</v>
      </c>
      <c r="P14" s="31">
        <f t="shared" ref="P14:S14" si="5">P9-SUM(P10:P13)</f>
        <v>446578</v>
      </c>
      <c r="Q14" s="41">
        <f t="shared" si="5"/>
        <v>462213</v>
      </c>
      <c r="R14" s="41">
        <f t="shared" si="5"/>
        <v>480668</v>
      </c>
      <c r="S14" s="41">
        <f t="shared" si="5"/>
        <v>215767</v>
      </c>
      <c r="T14" s="43">
        <f t="shared" si="3"/>
        <v>1605226</v>
      </c>
      <c r="U14" s="6"/>
      <c r="V14" s="6"/>
      <c r="W14" s="6"/>
      <c r="X14" s="6"/>
      <c r="Y14" s="6"/>
      <c r="Z14" s="6"/>
    </row>
    <row r="15" ht="12.75" customHeight="1">
      <c r="A15" s="6" t="s">
        <v>35</v>
      </c>
      <c r="B15" s="6"/>
      <c r="C15" s="6"/>
      <c r="D15" s="6"/>
      <c r="E15" s="6"/>
      <c r="F15" s="31"/>
      <c r="G15" s="31"/>
      <c r="H15" s="31"/>
      <c r="I15" s="31"/>
      <c r="J15" s="29"/>
      <c r="K15" s="31"/>
      <c r="L15" s="31"/>
      <c r="M15" s="31"/>
      <c r="N15" s="31"/>
      <c r="O15" s="29"/>
      <c r="P15" s="31"/>
      <c r="Q15" s="31"/>
      <c r="R15" s="31"/>
      <c r="S15" s="31"/>
      <c r="T15" s="29"/>
      <c r="U15" s="6"/>
      <c r="V15" s="6"/>
      <c r="W15" s="6"/>
      <c r="X15" s="6"/>
      <c r="Y15" s="6"/>
      <c r="Z15" s="6"/>
    </row>
    <row r="16" ht="12.75" customHeight="1">
      <c r="A16" s="6"/>
      <c r="B16" s="6" t="s">
        <v>37</v>
      </c>
      <c r="C16" s="6"/>
      <c r="D16" s="6"/>
      <c r="E16" s="6"/>
      <c r="F16" s="31">
        <v>-35537.0</v>
      </c>
      <c r="G16" s="31">
        <v>-35455.0</v>
      </c>
      <c r="H16" s="31">
        <v>-35536.0</v>
      </c>
      <c r="I16" s="31">
        <v>-43586.0</v>
      </c>
      <c r="J16" s="29">
        <f t="shared" ref="J16:J17" si="6">F16+G16+H16+I16</f>
        <v>-150114</v>
      </c>
      <c r="K16" s="31">
        <v>-46742.0</v>
      </c>
      <c r="L16" s="31">
        <v>-55482.0</v>
      </c>
      <c r="M16" s="31">
        <v>-60688.0</v>
      </c>
      <c r="N16" s="31">
        <v>-75292.0</v>
      </c>
      <c r="O16" s="29">
        <f t="shared" ref="O16:O20" si="7">SUM(K16:N16)</f>
        <v>-238204</v>
      </c>
      <c r="P16" s="31">
        <v>-81219.0</v>
      </c>
      <c r="Q16" s="31">
        <v>-101605.0</v>
      </c>
      <c r="R16" s="31">
        <v>-108862.0</v>
      </c>
      <c r="S16" s="31">
        <v>-128807.0</v>
      </c>
      <c r="T16" s="29">
        <f t="shared" ref="T16:T20" si="8">SUM(P16:S16)</f>
        <v>-420493</v>
      </c>
      <c r="U16" s="6"/>
      <c r="V16" s="6"/>
      <c r="W16" s="6"/>
      <c r="X16" s="6"/>
      <c r="Y16" s="6"/>
      <c r="Z16" s="6"/>
    </row>
    <row r="17" ht="12.75" customHeight="1">
      <c r="A17" s="6"/>
      <c r="B17" s="6" t="s">
        <v>38</v>
      </c>
      <c r="C17" s="6"/>
      <c r="D17" s="6"/>
      <c r="E17" s="31"/>
      <c r="F17" s="31">
        <v>25963.0</v>
      </c>
      <c r="G17" s="31">
        <v>16317.0</v>
      </c>
      <c r="H17" s="31">
        <v>8627.0</v>
      </c>
      <c r="I17" s="31">
        <v>-20079.0</v>
      </c>
      <c r="J17" s="29">
        <f t="shared" si="6"/>
        <v>30828</v>
      </c>
      <c r="K17" s="31">
        <v>13592.0</v>
      </c>
      <c r="L17" s="31">
        <v>-58363.0</v>
      </c>
      <c r="M17" s="31">
        <v>-31702.0</v>
      </c>
      <c r="N17" s="31">
        <v>-38681.0</v>
      </c>
      <c r="O17" s="29">
        <f t="shared" si="7"/>
        <v>-115154</v>
      </c>
      <c r="P17" s="31">
        <v>-65743.0</v>
      </c>
      <c r="Q17" s="31">
        <v>68028.0</v>
      </c>
      <c r="R17" s="31">
        <v>7004.0</v>
      </c>
      <c r="S17" s="31">
        <v>32436.0</v>
      </c>
      <c r="T17" s="29">
        <f t="shared" si="8"/>
        <v>41725</v>
      </c>
      <c r="U17" s="6"/>
      <c r="V17" s="6"/>
      <c r="W17" s="6"/>
      <c r="X17" s="6"/>
      <c r="Y17" s="6"/>
      <c r="Z17" s="6"/>
    </row>
    <row r="18" ht="12.75" customHeight="1">
      <c r="A18" s="6" t="s">
        <v>39</v>
      </c>
      <c r="B18" s="6"/>
      <c r="C18" s="6"/>
      <c r="D18" s="6"/>
      <c r="E18" s="31"/>
      <c r="F18" s="41">
        <f t="shared" ref="F18:N18" si="9">SUM(F14:F17)</f>
        <v>39879</v>
      </c>
      <c r="G18" s="41">
        <f t="shared" si="9"/>
        <v>51232</v>
      </c>
      <c r="H18" s="41">
        <f t="shared" si="9"/>
        <v>79127</v>
      </c>
      <c r="I18" s="41">
        <f t="shared" si="9"/>
        <v>90269</v>
      </c>
      <c r="J18" s="43">
        <f t="shared" si="9"/>
        <v>260507</v>
      </c>
      <c r="K18" s="41">
        <f t="shared" si="9"/>
        <v>223792</v>
      </c>
      <c r="L18" s="41">
        <f t="shared" si="9"/>
        <v>13962</v>
      </c>
      <c r="M18" s="41">
        <f t="shared" si="9"/>
        <v>116237</v>
      </c>
      <c r="N18" s="41">
        <f t="shared" si="9"/>
        <v>131330</v>
      </c>
      <c r="O18" s="43">
        <f t="shared" si="7"/>
        <v>485321</v>
      </c>
      <c r="P18" s="41">
        <f t="shared" ref="P18:S18" si="10">SUM(P14:P17)</f>
        <v>299616</v>
      </c>
      <c r="Q18" s="41">
        <f t="shared" si="10"/>
        <v>428636</v>
      </c>
      <c r="R18" s="41">
        <f t="shared" si="10"/>
        <v>378810</v>
      </c>
      <c r="S18" s="41">
        <f t="shared" si="10"/>
        <v>119396</v>
      </c>
      <c r="T18" s="43">
        <f t="shared" si="8"/>
        <v>1226458</v>
      </c>
      <c r="U18" s="6"/>
      <c r="V18" s="6"/>
      <c r="W18" s="6"/>
      <c r="X18" s="6"/>
      <c r="Y18" s="6"/>
      <c r="Z18" s="6"/>
    </row>
    <row r="19" ht="12.75" customHeight="1">
      <c r="A19" s="6" t="s">
        <v>41</v>
      </c>
      <c r="B19" s="6"/>
      <c r="C19" s="6"/>
      <c r="D19" s="6"/>
      <c r="E19" s="31"/>
      <c r="F19" s="40">
        <v>12221.0</v>
      </c>
      <c r="G19" s="40">
        <v>10477.0</v>
      </c>
      <c r="H19" s="40">
        <v>27610.0</v>
      </c>
      <c r="I19" s="40">
        <v>23521.0</v>
      </c>
      <c r="J19" s="29">
        <f>F19+G19+H19+I19</f>
        <v>73829</v>
      </c>
      <c r="K19" s="40">
        <v>45570.0</v>
      </c>
      <c r="L19" s="40">
        <v>-51638.0</v>
      </c>
      <c r="M19" s="40">
        <v>-13353.0</v>
      </c>
      <c r="N19" s="40">
        <v>-54187.0</v>
      </c>
      <c r="O19" s="29">
        <f t="shared" si="7"/>
        <v>-73608</v>
      </c>
      <c r="P19" s="40">
        <v>9492.0</v>
      </c>
      <c r="Q19" s="40">
        <v>44287.0</v>
      </c>
      <c r="R19" s="31">
        <v>-24025.0</v>
      </c>
      <c r="S19" s="31">
        <v>-14538.0</v>
      </c>
      <c r="T19" s="29">
        <f t="shared" si="8"/>
        <v>15216</v>
      </c>
      <c r="U19" s="6"/>
      <c r="V19" s="6"/>
      <c r="W19" s="6"/>
      <c r="X19" s="6"/>
      <c r="Y19" s="6"/>
      <c r="Z19" s="6"/>
    </row>
    <row r="20" ht="12.75" customHeight="1">
      <c r="A20" s="6" t="s">
        <v>43</v>
      </c>
      <c r="B20" s="6"/>
      <c r="C20" s="6"/>
      <c r="D20" s="6"/>
      <c r="E20" s="22"/>
      <c r="F20" s="52">
        <f t="shared" ref="F20:N20" si="11">F18-F19</f>
        <v>27658</v>
      </c>
      <c r="G20" s="52">
        <f t="shared" si="11"/>
        <v>40755</v>
      </c>
      <c r="H20" s="52">
        <f t="shared" si="11"/>
        <v>51517</v>
      </c>
      <c r="I20" s="52">
        <f t="shared" si="11"/>
        <v>66748</v>
      </c>
      <c r="J20" s="53">
        <f t="shared" si="11"/>
        <v>186678</v>
      </c>
      <c r="K20" s="52">
        <f t="shared" si="11"/>
        <v>178222</v>
      </c>
      <c r="L20" s="52">
        <f t="shared" si="11"/>
        <v>65600</v>
      </c>
      <c r="M20" s="52">
        <f t="shared" si="11"/>
        <v>129590</v>
      </c>
      <c r="N20" s="52">
        <f t="shared" si="11"/>
        <v>185517</v>
      </c>
      <c r="O20" s="53">
        <f t="shared" si="7"/>
        <v>558929</v>
      </c>
      <c r="P20" s="52">
        <f t="shared" ref="P20:S20" si="12">P18-P19</f>
        <v>290124</v>
      </c>
      <c r="Q20" s="52">
        <f t="shared" si="12"/>
        <v>384349</v>
      </c>
      <c r="R20" s="52">
        <f t="shared" si="12"/>
        <v>402835</v>
      </c>
      <c r="S20" s="52">
        <f t="shared" si="12"/>
        <v>133934</v>
      </c>
      <c r="T20" s="53">
        <f t="shared" si="8"/>
        <v>1211242</v>
      </c>
      <c r="U20" s="6"/>
      <c r="V20" s="6"/>
      <c r="W20" s="6"/>
      <c r="X20" s="6"/>
      <c r="Y20" s="6"/>
      <c r="Z20" s="6"/>
    </row>
    <row r="21" ht="12.75" customHeight="1">
      <c r="A21" s="6" t="s">
        <v>55</v>
      </c>
      <c r="B21" s="6"/>
      <c r="C21" s="6"/>
      <c r="D21" s="6"/>
      <c r="E21" s="6"/>
      <c r="F21" s="54"/>
      <c r="G21" s="54"/>
      <c r="H21" s="54"/>
      <c r="I21" s="54"/>
      <c r="J21" s="56"/>
      <c r="K21" s="54"/>
      <c r="L21" s="54"/>
      <c r="M21" s="54"/>
      <c r="N21" s="54"/>
      <c r="O21" s="56"/>
      <c r="P21" s="54"/>
      <c r="Q21" s="54"/>
      <c r="R21" s="54"/>
      <c r="S21" s="54"/>
      <c r="T21" s="56"/>
      <c r="U21" s="6"/>
      <c r="V21" s="6"/>
      <c r="W21" s="6"/>
      <c r="X21" s="6"/>
      <c r="Y21" s="6"/>
      <c r="Z21" s="6"/>
    </row>
    <row r="22" ht="12.75" customHeight="1">
      <c r="A22" s="6"/>
      <c r="B22" s="6" t="s">
        <v>58</v>
      </c>
      <c r="C22" s="6"/>
      <c r="D22" s="6"/>
      <c r="E22" s="59"/>
      <c r="F22" s="59">
        <v>0.06</v>
      </c>
      <c r="G22" s="59">
        <f t="shared" ref="G22:J22" si="13">G20/G25</f>
        <v>0.09511462532</v>
      </c>
      <c r="H22" s="59">
        <f t="shared" si="13"/>
        <v>0.1201038847</v>
      </c>
      <c r="I22" s="59">
        <f t="shared" si="13"/>
        <v>0.1553225454</v>
      </c>
      <c r="J22" s="60">
        <f t="shared" si="13"/>
        <v>0.4353274785</v>
      </c>
      <c r="K22" s="59">
        <v>0.41</v>
      </c>
      <c r="L22" s="59">
        <v>0.15</v>
      </c>
      <c r="M22" s="59">
        <v>0.3</v>
      </c>
      <c r="N22" s="59">
        <v>0.43</v>
      </c>
      <c r="O22" s="60">
        <f>O20/O25</f>
        <v>1.29416164</v>
      </c>
      <c r="P22" s="59">
        <v>0.67</v>
      </c>
      <c r="Q22" s="59">
        <v>0.88</v>
      </c>
      <c r="R22" s="59">
        <v>0.92</v>
      </c>
      <c r="S22" s="59">
        <v>0.31</v>
      </c>
      <c r="T22" s="60">
        <f>T20/T25</f>
        <v>2.782072425</v>
      </c>
      <c r="U22" s="6"/>
      <c r="V22" s="6"/>
      <c r="W22" s="6"/>
      <c r="X22" s="6"/>
      <c r="Y22" s="6"/>
      <c r="Z22" s="6"/>
    </row>
    <row r="23" ht="12.75" customHeight="1">
      <c r="A23" s="6"/>
      <c r="B23" s="6" t="s">
        <v>64</v>
      </c>
      <c r="C23" s="6"/>
      <c r="D23" s="6"/>
      <c r="E23" s="59"/>
      <c r="F23" s="59">
        <v>0.06</v>
      </c>
      <c r="G23" s="59">
        <f t="shared" ref="G23:J23" si="14">G20/G26</f>
        <v>0.09301524122</v>
      </c>
      <c r="H23" s="59">
        <f t="shared" si="14"/>
        <v>0.1175143537</v>
      </c>
      <c r="I23" s="59">
        <f t="shared" si="14"/>
        <v>0.1516782824</v>
      </c>
      <c r="J23" s="60">
        <f t="shared" si="14"/>
        <v>0.4255719796</v>
      </c>
      <c r="K23" s="59">
        <v>0.4</v>
      </c>
      <c r="L23" s="59">
        <v>0.15</v>
      </c>
      <c r="M23" s="59">
        <v>0.29</v>
      </c>
      <c r="N23" s="59">
        <v>0.41</v>
      </c>
      <c r="O23" s="60">
        <f>O20/O26</f>
        <v>1.250920965</v>
      </c>
      <c r="P23" s="59">
        <v>0.64</v>
      </c>
      <c r="Q23" s="59">
        <v>0.85</v>
      </c>
      <c r="R23" s="59">
        <v>0.89</v>
      </c>
      <c r="S23" s="59">
        <v>0.3</v>
      </c>
      <c r="T23" s="60">
        <f>T20/T26</f>
        <v>2.684228488</v>
      </c>
      <c r="U23" s="6"/>
      <c r="V23" s="6"/>
      <c r="W23" s="6"/>
      <c r="X23" s="6"/>
      <c r="Y23" s="6"/>
      <c r="Z23" s="6"/>
    </row>
    <row r="24" ht="12.75" customHeight="1">
      <c r="A24" s="6" t="s">
        <v>65</v>
      </c>
      <c r="B24" s="6"/>
      <c r="C24" s="6"/>
      <c r="D24" s="6"/>
      <c r="E24" s="6"/>
      <c r="F24" s="65"/>
      <c r="G24" s="65"/>
      <c r="H24" s="65"/>
      <c r="I24" s="65"/>
      <c r="J24" s="19"/>
      <c r="K24" s="65"/>
      <c r="L24" s="65"/>
      <c r="M24" s="65"/>
      <c r="N24" s="65"/>
      <c r="O24" s="19"/>
      <c r="P24" s="65"/>
      <c r="Q24" s="65"/>
      <c r="R24" s="65"/>
      <c r="S24" s="65"/>
      <c r="T24" s="19"/>
      <c r="U24" s="6"/>
      <c r="V24" s="6"/>
      <c r="W24" s="6"/>
      <c r="X24" s="6"/>
      <c r="Y24" s="6"/>
      <c r="Z24" s="6"/>
    </row>
    <row r="25" ht="12.75" customHeight="1">
      <c r="A25" s="6"/>
      <c r="B25" s="6" t="s">
        <v>58</v>
      </c>
      <c r="C25" s="6"/>
      <c r="D25" s="6"/>
      <c r="E25" s="65"/>
      <c r="F25" s="65">
        <v>428117.0</v>
      </c>
      <c r="G25" s="65">
        <v>428483.0</v>
      </c>
      <c r="H25" s="65">
        <v>428937.0</v>
      </c>
      <c r="I25" s="65">
        <v>429738.0</v>
      </c>
      <c r="J25" s="29">
        <v>428822.0</v>
      </c>
      <c r="K25" s="65">
        <v>430600.0</v>
      </c>
      <c r="L25" s="65">
        <v>431396.0</v>
      </c>
      <c r="M25" s="65">
        <v>432404.0</v>
      </c>
      <c r="N25" s="65">
        <v>433108.0</v>
      </c>
      <c r="O25" s="29">
        <v>431885.0</v>
      </c>
      <c r="P25" s="65">
        <v>434174.0</v>
      </c>
      <c r="Q25" s="65">
        <v>435097.0</v>
      </c>
      <c r="R25" s="65">
        <v>435809.0</v>
      </c>
      <c r="S25" s="65">
        <v>436385.0</v>
      </c>
      <c r="T25" s="29">
        <v>435374.0</v>
      </c>
      <c r="U25" s="6"/>
      <c r="V25" s="6"/>
      <c r="W25" s="6"/>
      <c r="X25" s="6"/>
      <c r="Y25" s="6"/>
      <c r="Z25" s="6"/>
    </row>
    <row r="26" ht="12.75" customHeight="1">
      <c r="A26" s="6"/>
      <c r="B26" s="6" t="s">
        <v>64</v>
      </c>
      <c r="C26" s="6"/>
      <c r="D26" s="6"/>
      <c r="E26" s="65"/>
      <c r="F26" s="65">
        <v>437993.0</v>
      </c>
      <c r="G26" s="65">
        <v>438154.0</v>
      </c>
      <c r="H26" s="65">
        <v>438389.0</v>
      </c>
      <c r="I26" s="65">
        <v>440063.0</v>
      </c>
      <c r="J26" s="29">
        <v>438652.0</v>
      </c>
      <c r="K26" s="65">
        <v>445458.0</v>
      </c>
      <c r="L26" s="65">
        <v>446262.0</v>
      </c>
      <c r="M26" s="65">
        <v>447362.0</v>
      </c>
      <c r="N26" s="65">
        <v>448142.0</v>
      </c>
      <c r="O26" s="29">
        <v>446814.0</v>
      </c>
      <c r="P26" s="65">
        <v>450359.0</v>
      </c>
      <c r="Q26" s="65">
        <v>451552.0</v>
      </c>
      <c r="R26" s="65">
        <v>451919.0</v>
      </c>
      <c r="S26" s="65">
        <v>451116.0</v>
      </c>
      <c r="T26" s="29">
        <v>451244.0</v>
      </c>
      <c r="U26" s="6"/>
      <c r="V26" s="6"/>
      <c r="W26" s="6"/>
      <c r="X26" s="6"/>
      <c r="Y26" s="6"/>
      <c r="Z26" s="6"/>
    </row>
    <row r="27" ht="12.75" customHeight="1">
      <c r="A27" s="6"/>
      <c r="B27" s="6"/>
      <c r="C27" s="6"/>
      <c r="D27" s="6"/>
      <c r="E27" s="65"/>
      <c r="F27" s="6"/>
      <c r="G27" s="6"/>
      <c r="H27" s="6"/>
      <c r="I27" s="6"/>
      <c r="J27" s="6"/>
      <c r="K27" s="6"/>
      <c r="L27" s="6"/>
      <c r="M27" s="6"/>
      <c r="N27" s="6"/>
      <c r="O27" s="6"/>
      <c r="P27" s="6"/>
      <c r="Q27" s="6"/>
      <c r="R27" s="6"/>
      <c r="S27" s="6"/>
      <c r="T27" s="6"/>
      <c r="U27" s="6"/>
      <c r="V27" s="6"/>
      <c r="W27" s="6"/>
      <c r="X27" s="6"/>
      <c r="Y27" s="6"/>
      <c r="Z27" s="6"/>
    </row>
    <row r="28" ht="12.75" customHeight="1">
      <c r="A28" s="66"/>
      <c r="B28" s="67"/>
      <c r="C28" s="6"/>
      <c r="D28" s="6"/>
      <c r="E28" s="65"/>
      <c r="F28" s="68" t="s">
        <v>66</v>
      </c>
      <c r="U28" s="6"/>
      <c r="V28" s="6"/>
      <c r="W28" s="6"/>
      <c r="X28" s="6"/>
      <c r="Y28" s="6"/>
      <c r="Z28" s="6"/>
    </row>
    <row r="29" ht="12.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2.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2.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2.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2.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2.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2.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F5:I5"/>
    <mergeCell ref="K5:N5"/>
    <mergeCell ref="P5:S5"/>
    <mergeCell ref="F28:T28"/>
  </mergeCells>
  <printOptions/>
  <pageMargins bottom="0.75" footer="0.0" header="0.0" left="0.35" right="0.24" top="0.27"/>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6.0" topLeftCell="G1" activePane="topRight" state="frozen"/>
      <selection activeCell="H2" sqref="H2" pane="topRight"/>
    </sheetView>
  </sheetViews>
  <sheetFormatPr customHeight="1" defaultColWidth="14.43" defaultRowHeight="15.0"/>
  <cols>
    <col customWidth="1" min="1" max="5" width="1.43"/>
    <col customWidth="1" min="6" max="6" width="28.0"/>
    <col customWidth="1" min="7" max="10" width="13.71"/>
    <col customWidth="1" min="11" max="11" width="15.14"/>
    <col customWidth="1" min="12" max="15" width="13.71"/>
    <col customWidth="1" min="16" max="16" width="15.14"/>
    <col customWidth="1" min="17" max="17" width="13.71"/>
    <col customWidth="1" min="18" max="18" width="11.0"/>
    <col customWidth="1" min="19" max="20" width="12.71"/>
    <col customWidth="1" min="21" max="21" width="15.71"/>
    <col customWidth="1" min="22" max="26" width="8.86"/>
  </cols>
  <sheetData>
    <row r="1" ht="12.75" customHeight="1">
      <c r="A1" s="2" t="s">
        <v>0</v>
      </c>
      <c r="B1" s="2"/>
      <c r="C1" s="2"/>
      <c r="D1" s="2"/>
      <c r="E1" s="3"/>
      <c r="F1" s="3"/>
      <c r="G1" s="3"/>
      <c r="H1" s="3"/>
      <c r="I1" s="3"/>
      <c r="J1" s="3"/>
      <c r="K1" s="3"/>
      <c r="L1" s="3"/>
      <c r="M1" s="3"/>
      <c r="N1" s="3"/>
      <c r="O1" s="3"/>
      <c r="P1" s="3"/>
      <c r="Q1" s="3"/>
      <c r="R1" s="3"/>
      <c r="S1" s="3"/>
      <c r="T1" s="3"/>
      <c r="U1" s="3"/>
      <c r="V1" s="3"/>
      <c r="W1" s="3"/>
      <c r="X1" s="3"/>
      <c r="Y1" s="3"/>
      <c r="Z1" s="3"/>
    </row>
    <row r="2" ht="12.75" customHeight="1">
      <c r="A2" s="2" t="s">
        <v>1</v>
      </c>
      <c r="B2" s="2"/>
      <c r="C2" s="2"/>
      <c r="D2" s="2"/>
      <c r="E2" s="3"/>
      <c r="F2" s="3"/>
      <c r="G2" s="3"/>
      <c r="H2" s="3"/>
      <c r="I2" s="3"/>
      <c r="J2" s="3"/>
      <c r="K2" s="3"/>
      <c r="L2" s="3"/>
      <c r="M2" s="3"/>
      <c r="N2" s="3"/>
      <c r="O2" s="3"/>
      <c r="P2" s="3"/>
      <c r="Q2" s="3"/>
      <c r="R2" s="3"/>
      <c r="S2" s="3"/>
      <c r="T2" s="3"/>
      <c r="U2" s="3"/>
      <c r="V2" s="3"/>
      <c r="W2" s="3"/>
      <c r="X2" s="3"/>
      <c r="Y2" s="3"/>
      <c r="Z2" s="3"/>
    </row>
    <row r="3" ht="12.75" customHeight="1">
      <c r="A3" s="3" t="s">
        <v>2</v>
      </c>
      <c r="B3" s="7"/>
      <c r="C3" s="7"/>
      <c r="D3" s="7"/>
      <c r="E3" s="3"/>
      <c r="F3" s="3"/>
      <c r="G3" s="3"/>
      <c r="H3" s="3"/>
      <c r="I3" s="3"/>
      <c r="J3" s="3"/>
      <c r="K3" s="3"/>
      <c r="L3" s="3"/>
      <c r="M3" s="3"/>
      <c r="N3" s="3"/>
      <c r="O3" s="3"/>
      <c r="P3" s="3"/>
      <c r="Q3" s="3"/>
      <c r="R3" s="3"/>
      <c r="S3" s="3"/>
      <c r="T3" s="3"/>
      <c r="U3" s="3"/>
      <c r="V3" s="3"/>
      <c r="W3" s="3"/>
      <c r="X3" s="3"/>
      <c r="Y3" s="3"/>
      <c r="Z3" s="3"/>
    </row>
    <row r="4" ht="12.75" customHeight="1">
      <c r="A4" s="11" t="s">
        <v>6</v>
      </c>
      <c r="G4" s="3"/>
      <c r="H4" s="3"/>
      <c r="I4" s="3"/>
      <c r="J4" s="3"/>
      <c r="K4" s="3"/>
      <c r="L4" s="3"/>
      <c r="M4" s="3"/>
      <c r="N4" s="3"/>
      <c r="O4" s="3"/>
      <c r="P4" s="3"/>
      <c r="Q4" s="3"/>
      <c r="R4" s="3"/>
      <c r="S4" s="3"/>
      <c r="T4" s="3"/>
      <c r="U4" s="3"/>
      <c r="V4" s="3"/>
      <c r="W4" s="3"/>
      <c r="X4" s="3"/>
      <c r="Y4" s="3"/>
      <c r="Z4" s="3"/>
    </row>
    <row r="5" ht="33.75" customHeight="1">
      <c r="A5" s="3"/>
      <c r="B5" s="3"/>
      <c r="C5" s="3"/>
      <c r="D5" s="3"/>
      <c r="E5" s="3"/>
      <c r="F5" s="14"/>
      <c r="G5" s="18" t="s">
        <v>13</v>
      </c>
      <c r="K5" s="23" t="s">
        <v>11</v>
      </c>
      <c r="L5" s="18" t="s">
        <v>13</v>
      </c>
      <c r="P5" s="23" t="s">
        <v>11</v>
      </c>
      <c r="Q5" s="18" t="s">
        <v>13</v>
      </c>
      <c r="U5" s="23" t="s">
        <v>11</v>
      </c>
      <c r="V5" s="3"/>
      <c r="W5" s="3"/>
      <c r="X5" s="3"/>
      <c r="Y5" s="3"/>
      <c r="Z5" s="3"/>
    </row>
    <row r="6" ht="12.75" customHeight="1">
      <c r="A6" s="3"/>
      <c r="B6" s="3"/>
      <c r="C6" s="3"/>
      <c r="D6" s="3"/>
      <c r="E6" s="9"/>
      <c r="F6" s="9"/>
      <c r="G6" s="9" t="s">
        <v>7</v>
      </c>
      <c r="H6" s="9" t="s">
        <v>9</v>
      </c>
      <c r="I6" s="9" t="s">
        <v>10</v>
      </c>
      <c r="J6" s="9" t="s">
        <v>12</v>
      </c>
      <c r="K6" s="15" t="s">
        <v>12</v>
      </c>
      <c r="L6" s="9" t="s">
        <v>7</v>
      </c>
      <c r="M6" s="9" t="s">
        <v>9</v>
      </c>
      <c r="N6" s="9" t="s">
        <v>10</v>
      </c>
      <c r="O6" s="9" t="s">
        <v>12</v>
      </c>
      <c r="P6" s="15" t="s">
        <v>12</v>
      </c>
      <c r="Q6" s="9" t="s">
        <v>7</v>
      </c>
      <c r="R6" s="9" t="s">
        <v>9</v>
      </c>
      <c r="S6" s="9" t="s">
        <v>10</v>
      </c>
      <c r="T6" s="9" t="s">
        <v>12</v>
      </c>
      <c r="U6" s="15" t="s">
        <v>12</v>
      </c>
      <c r="V6" s="3"/>
      <c r="W6" s="3"/>
      <c r="X6" s="3"/>
      <c r="Y6" s="3"/>
      <c r="Z6" s="3"/>
    </row>
    <row r="7" ht="12.75" customHeight="1">
      <c r="A7" s="6"/>
      <c r="B7" s="6"/>
      <c r="C7" s="6"/>
      <c r="D7" s="6"/>
      <c r="E7" s="10"/>
      <c r="F7" s="10"/>
      <c r="G7" s="10">
        <v>2016.0</v>
      </c>
      <c r="H7" s="10">
        <v>2016.0</v>
      </c>
      <c r="I7" s="10">
        <v>2016.0</v>
      </c>
      <c r="J7" s="10">
        <v>2016.0</v>
      </c>
      <c r="K7" s="17">
        <v>2016.0</v>
      </c>
      <c r="L7" s="10">
        <v>2017.0</v>
      </c>
      <c r="M7" s="10">
        <v>2017.0</v>
      </c>
      <c r="N7" s="10">
        <v>2017.0</v>
      </c>
      <c r="O7" s="10">
        <v>2017.0</v>
      </c>
      <c r="P7" s="17">
        <v>2017.0</v>
      </c>
      <c r="Q7" s="10">
        <v>2018.0</v>
      </c>
      <c r="R7" s="10">
        <v>2018.0</v>
      </c>
      <c r="S7" s="10">
        <v>2018.0</v>
      </c>
      <c r="T7" s="10">
        <v>2018.0</v>
      </c>
      <c r="U7" s="17">
        <v>2018.0</v>
      </c>
      <c r="V7" s="3"/>
      <c r="W7" s="3"/>
      <c r="X7" s="3"/>
      <c r="Y7" s="3"/>
      <c r="Z7" s="3"/>
    </row>
    <row r="8" ht="12.75" customHeight="1">
      <c r="A8" s="6"/>
      <c r="B8" s="6"/>
      <c r="C8" s="6"/>
      <c r="D8" s="6"/>
      <c r="E8" s="10"/>
      <c r="F8" s="10"/>
      <c r="G8" s="10"/>
      <c r="H8" s="10"/>
      <c r="I8" s="10"/>
      <c r="J8" s="10"/>
      <c r="K8" s="17"/>
      <c r="L8" s="10"/>
      <c r="M8" s="10"/>
      <c r="N8" s="10"/>
      <c r="O8" s="10"/>
      <c r="P8" s="17"/>
      <c r="Q8" s="10"/>
      <c r="R8" s="3"/>
      <c r="S8" s="3"/>
      <c r="T8" s="3"/>
      <c r="U8" s="17"/>
      <c r="V8" s="3"/>
      <c r="W8" s="3"/>
      <c r="X8" s="3"/>
      <c r="Y8" s="3"/>
      <c r="Z8" s="3"/>
    </row>
    <row r="9" ht="12.75" customHeight="1">
      <c r="A9" s="25" t="s">
        <v>19</v>
      </c>
      <c r="B9" s="25"/>
      <c r="C9" s="3"/>
      <c r="D9" s="3"/>
      <c r="E9" s="3"/>
      <c r="F9" s="3"/>
      <c r="G9" s="32"/>
      <c r="H9" s="32"/>
      <c r="I9" s="32"/>
      <c r="J9" s="32"/>
      <c r="K9" s="34"/>
      <c r="L9" s="32"/>
      <c r="M9" s="32"/>
      <c r="N9" s="32"/>
      <c r="O9" s="32"/>
      <c r="P9" s="34"/>
      <c r="Q9" s="32"/>
      <c r="R9" s="3"/>
      <c r="S9" s="3"/>
      <c r="T9" s="3"/>
      <c r="U9" s="34"/>
      <c r="V9" s="3"/>
      <c r="W9" s="3"/>
      <c r="X9" s="3"/>
      <c r="Y9" s="3"/>
      <c r="Z9" s="3"/>
    </row>
    <row r="10" ht="12.75" customHeight="1">
      <c r="A10" s="25"/>
      <c r="B10" s="36" t="s">
        <v>27</v>
      </c>
      <c r="C10" s="3"/>
      <c r="D10" s="3"/>
      <c r="E10" s="3"/>
      <c r="F10" s="3"/>
      <c r="G10" s="31">
        <v>45714.0</v>
      </c>
      <c r="H10" s="31">
        <v>46004.0</v>
      </c>
      <c r="I10" s="31">
        <v>46479.0</v>
      </c>
      <c r="J10" s="31">
        <v>47905.0</v>
      </c>
      <c r="K10" s="29">
        <f>J10</f>
        <v>47905</v>
      </c>
      <c r="L10" s="31">
        <v>49375.0</v>
      </c>
      <c r="M10" s="31">
        <v>50323.0</v>
      </c>
      <c r="N10" s="31">
        <v>51345.0</v>
      </c>
      <c r="O10" s="31">
        <v>52810.0</v>
      </c>
      <c r="P10" s="29">
        <f>O10</f>
        <v>52810</v>
      </c>
      <c r="Q10" s="31">
        <v>55087.0</v>
      </c>
      <c r="R10" s="31">
        <v>55959.0</v>
      </c>
      <c r="S10" s="31">
        <v>56957.0</v>
      </c>
      <c r="T10" s="31">
        <v>58486.0</v>
      </c>
      <c r="U10" s="29">
        <f>T10</f>
        <v>58486</v>
      </c>
      <c r="V10" s="3"/>
      <c r="W10" s="3"/>
      <c r="X10" s="3"/>
      <c r="Y10" s="3"/>
      <c r="Z10" s="3"/>
    </row>
    <row r="11" ht="12.75" customHeight="1">
      <c r="A11" s="25"/>
      <c r="B11" s="36" t="s">
        <v>28</v>
      </c>
      <c r="C11" s="3"/>
      <c r="D11" s="3"/>
      <c r="E11" s="3"/>
      <c r="F11" s="3"/>
      <c r="G11" s="31">
        <v>2313.0</v>
      </c>
      <c r="H11" s="31">
        <v>290.0</v>
      </c>
      <c r="I11" s="31">
        <v>475.0</v>
      </c>
      <c r="J11" s="31">
        <v>1426.0</v>
      </c>
      <c r="K11" s="29">
        <f>SUM(G11:J11)</f>
        <v>4504</v>
      </c>
      <c r="L11" s="31">
        <v>1470.0</v>
      </c>
      <c r="M11" s="31">
        <v>948.0</v>
      </c>
      <c r="N11" s="31">
        <v>1022.0</v>
      </c>
      <c r="O11" s="31">
        <v>1465.0</v>
      </c>
      <c r="P11" s="29">
        <f>SUM(L11:O11)</f>
        <v>4905</v>
      </c>
      <c r="Q11" s="31">
        <v>2277.0</v>
      </c>
      <c r="R11" s="31">
        <v>872.0</v>
      </c>
      <c r="S11" s="31">
        <v>998.0</v>
      </c>
      <c r="T11" s="31">
        <v>1529.0</v>
      </c>
      <c r="U11" s="29">
        <f>SUM(Q11:T11)</f>
        <v>5676</v>
      </c>
      <c r="V11" s="3"/>
      <c r="W11" s="3"/>
      <c r="X11" s="3"/>
      <c r="Y11" s="3"/>
      <c r="Z11" s="3"/>
    </row>
    <row r="12" ht="12.75" customHeight="1">
      <c r="A12" s="3"/>
      <c r="B12" s="6" t="s">
        <v>31</v>
      </c>
      <c r="C12" s="3"/>
      <c r="D12" s="3"/>
      <c r="E12" s="3"/>
      <c r="F12" s="3"/>
      <c r="G12" s="31">
        <v>1253.0</v>
      </c>
      <c r="H12" s="31">
        <v>1125.0</v>
      </c>
      <c r="I12" s="31">
        <v>1018.0</v>
      </c>
      <c r="J12" s="31">
        <v>1526.0</v>
      </c>
      <c r="K12" s="29">
        <f>J12</f>
        <v>1526</v>
      </c>
      <c r="L12" s="31">
        <v>1479.0</v>
      </c>
      <c r="M12" s="31">
        <v>1598.0</v>
      </c>
      <c r="N12" s="31">
        <v>1427.0</v>
      </c>
      <c r="O12" s="31">
        <v>1940.0</v>
      </c>
      <c r="P12" s="29">
        <f>O12</f>
        <v>1940</v>
      </c>
      <c r="Q12" s="31">
        <v>1618.0</v>
      </c>
      <c r="R12" s="31">
        <v>1420.0</v>
      </c>
      <c r="S12" s="31">
        <v>1507.0</v>
      </c>
      <c r="T12" s="31">
        <v>2065.0</v>
      </c>
      <c r="U12" s="29">
        <f>T12</f>
        <v>2065</v>
      </c>
      <c r="V12" s="3"/>
      <c r="W12" s="3"/>
      <c r="X12" s="3"/>
      <c r="Y12" s="3"/>
      <c r="Z12" s="3"/>
    </row>
    <row r="13" ht="6.0" customHeight="1">
      <c r="A13" s="3"/>
      <c r="B13" s="3"/>
      <c r="C13" s="3"/>
      <c r="D13" s="3"/>
      <c r="E13" s="3"/>
      <c r="F13" s="3"/>
      <c r="G13" s="31"/>
      <c r="H13" s="31"/>
      <c r="I13" s="31"/>
      <c r="J13" s="31"/>
      <c r="K13" s="29"/>
      <c r="L13" s="31"/>
      <c r="M13" s="31"/>
      <c r="N13" s="31"/>
      <c r="O13" s="31"/>
      <c r="P13" s="29"/>
      <c r="Q13" s="31"/>
      <c r="R13" s="3"/>
      <c r="S13" s="3"/>
      <c r="T13" s="3"/>
      <c r="U13" s="29"/>
      <c r="V13" s="3"/>
      <c r="W13" s="3"/>
      <c r="X13" s="3"/>
      <c r="Y13" s="3"/>
      <c r="Z13" s="3"/>
    </row>
    <row r="14" ht="12.75" customHeight="1">
      <c r="A14" s="3"/>
      <c r="B14" s="45" t="s">
        <v>18</v>
      </c>
      <c r="C14" s="45"/>
      <c r="D14" s="3"/>
      <c r="E14" s="3"/>
      <c r="F14" s="3"/>
      <c r="G14" s="47">
        <v>1161241.0</v>
      </c>
      <c r="H14" s="47">
        <v>1208271.0</v>
      </c>
      <c r="I14" s="47">
        <v>1304333.0</v>
      </c>
      <c r="J14" s="47">
        <v>1403462.0</v>
      </c>
      <c r="K14" s="48">
        <f t="shared" ref="K14:K16" si="1">SUM(G14:J14)</f>
        <v>5077307</v>
      </c>
      <c r="L14" s="47">
        <v>1470042.0</v>
      </c>
      <c r="M14" s="47">
        <v>1505499.0</v>
      </c>
      <c r="N14" s="47">
        <v>1547210.0</v>
      </c>
      <c r="O14" s="47">
        <v>1630274.0</v>
      </c>
      <c r="P14" s="48">
        <f t="shared" ref="P14:P16" si="2">SUM(L14:O14)</f>
        <v>6153025</v>
      </c>
      <c r="Q14" s="47">
        <v>1820019.0</v>
      </c>
      <c r="R14" s="47">
        <v>1893222.0</v>
      </c>
      <c r="S14" s="47">
        <v>1937314.0</v>
      </c>
      <c r="T14" s="28">
        <v>1996092.0</v>
      </c>
      <c r="U14" s="48">
        <f t="shared" ref="U14:U16" si="3">SUM(Q14:T14)</f>
        <v>7646647</v>
      </c>
      <c r="V14" s="3"/>
      <c r="W14" s="3"/>
      <c r="X14" s="3"/>
      <c r="Y14" s="3"/>
      <c r="Z14" s="3"/>
    </row>
    <row r="15" ht="12.75" customHeight="1">
      <c r="A15" s="3"/>
      <c r="B15" s="45" t="s">
        <v>20</v>
      </c>
      <c r="C15" s="45"/>
      <c r="D15" s="3"/>
      <c r="E15" s="3"/>
      <c r="F15" s="3"/>
      <c r="G15" s="31">
        <v>687756.0</v>
      </c>
      <c r="H15" s="31">
        <v>729399.0</v>
      </c>
      <c r="I15" s="31">
        <v>746220.0</v>
      </c>
      <c r="J15" s="31">
        <v>788598.0</v>
      </c>
      <c r="K15" s="29">
        <f t="shared" si="1"/>
        <v>2951973</v>
      </c>
      <c r="L15" s="31">
        <v>783954.0</v>
      </c>
      <c r="M15" s="31">
        <v>868530.0</v>
      </c>
      <c r="N15" s="31">
        <v>902275.0</v>
      </c>
      <c r="O15" s="31">
        <v>916100.0</v>
      </c>
      <c r="P15" s="29">
        <f t="shared" si="2"/>
        <v>3470859</v>
      </c>
      <c r="Q15" s="31">
        <v>936480.0</v>
      </c>
      <c r="R15" s="31">
        <v>969995.0</v>
      </c>
      <c r="S15" s="31">
        <v>1038473.0</v>
      </c>
      <c r="T15" s="31">
        <v>1093446.0</v>
      </c>
      <c r="U15" s="29">
        <f t="shared" si="3"/>
        <v>4038394</v>
      </c>
      <c r="V15" s="3"/>
      <c r="W15" s="3"/>
      <c r="X15" s="3"/>
      <c r="Y15" s="3"/>
      <c r="Z15" s="3"/>
    </row>
    <row r="16" ht="12.75" customHeight="1">
      <c r="A16" s="3"/>
      <c r="B16" s="45" t="s">
        <v>22</v>
      </c>
      <c r="C16" s="45"/>
      <c r="D16" s="3"/>
      <c r="E16" s="3"/>
      <c r="F16" s="3"/>
      <c r="G16" s="40">
        <v>88574.0</v>
      </c>
      <c r="H16" s="40">
        <v>93751.0</v>
      </c>
      <c r="I16" s="40">
        <v>116687.0</v>
      </c>
      <c r="J16" s="40">
        <v>113916.0</v>
      </c>
      <c r="K16" s="29">
        <f t="shared" si="1"/>
        <v>412928</v>
      </c>
      <c r="L16" s="40">
        <v>126253.0</v>
      </c>
      <c r="M16" s="40">
        <v>124903.0</v>
      </c>
      <c r="N16" s="40">
        <v>141533.0</v>
      </c>
      <c r="O16" s="40">
        <v>211057.0</v>
      </c>
      <c r="P16" s="38">
        <f t="shared" si="2"/>
        <v>603746</v>
      </c>
      <c r="Q16" s="40">
        <v>250719.0</v>
      </c>
      <c r="R16" s="40">
        <v>251298.0</v>
      </c>
      <c r="S16" s="40">
        <v>210595.0</v>
      </c>
      <c r="T16" s="40">
        <v>312739.0</v>
      </c>
      <c r="U16" s="38">
        <f t="shared" si="3"/>
        <v>1025351</v>
      </c>
      <c r="V16" s="3"/>
      <c r="W16" s="3"/>
      <c r="X16" s="3"/>
      <c r="Y16" s="3"/>
      <c r="Z16" s="3"/>
    </row>
    <row r="17" ht="12.75" customHeight="1">
      <c r="A17" s="3"/>
      <c r="B17" s="3" t="s">
        <v>47</v>
      </c>
      <c r="C17" s="3"/>
      <c r="D17" s="3"/>
      <c r="E17" s="3"/>
      <c r="F17" s="3"/>
      <c r="G17" s="31">
        <f t="shared" ref="G17:U17" si="4">G14-G16-G15</f>
        <v>384911</v>
      </c>
      <c r="H17" s="31">
        <f t="shared" si="4"/>
        <v>385121</v>
      </c>
      <c r="I17" s="31">
        <f t="shared" si="4"/>
        <v>441426</v>
      </c>
      <c r="J17" s="31">
        <f t="shared" si="4"/>
        <v>500948</v>
      </c>
      <c r="K17" s="43">
        <f t="shared" si="4"/>
        <v>1712406</v>
      </c>
      <c r="L17" s="31">
        <f t="shared" si="4"/>
        <v>559835</v>
      </c>
      <c r="M17" s="31">
        <f t="shared" si="4"/>
        <v>512066</v>
      </c>
      <c r="N17" s="31">
        <f t="shared" si="4"/>
        <v>503402</v>
      </c>
      <c r="O17" s="31">
        <f t="shared" si="4"/>
        <v>503117</v>
      </c>
      <c r="P17" s="29">
        <f t="shared" si="4"/>
        <v>2078420</v>
      </c>
      <c r="Q17" s="31">
        <f t="shared" si="4"/>
        <v>632820</v>
      </c>
      <c r="R17" s="31">
        <f t="shared" si="4"/>
        <v>671929</v>
      </c>
      <c r="S17" s="31">
        <f t="shared" si="4"/>
        <v>688246</v>
      </c>
      <c r="T17" s="31">
        <f t="shared" si="4"/>
        <v>589907</v>
      </c>
      <c r="U17" s="29">
        <f t="shared" si="4"/>
        <v>2582902</v>
      </c>
      <c r="V17" s="3"/>
      <c r="W17" s="3"/>
      <c r="X17" s="3"/>
      <c r="Y17" s="3"/>
      <c r="Z17" s="3"/>
    </row>
    <row r="18" ht="12.75" customHeight="1">
      <c r="A18" s="3"/>
      <c r="B18" s="3" t="s">
        <v>54</v>
      </c>
      <c r="C18" s="3"/>
      <c r="D18" s="3"/>
      <c r="E18" s="3"/>
      <c r="F18" s="3"/>
      <c r="G18" s="55">
        <f t="shared" ref="G18:U18" si="5">ROUND(G17/G14,3)</f>
        <v>0.331</v>
      </c>
      <c r="H18" s="55">
        <f t="shared" si="5"/>
        <v>0.319</v>
      </c>
      <c r="I18" s="55">
        <f t="shared" si="5"/>
        <v>0.338</v>
      </c>
      <c r="J18" s="55">
        <f t="shared" si="5"/>
        <v>0.357</v>
      </c>
      <c r="K18" s="57">
        <f t="shared" si="5"/>
        <v>0.337</v>
      </c>
      <c r="L18" s="55">
        <f t="shared" si="5"/>
        <v>0.381</v>
      </c>
      <c r="M18" s="55">
        <f t="shared" si="5"/>
        <v>0.34</v>
      </c>
      <c r="N18" s="55">
        <f t="shared" si="5"/>
        <v>0.325</v>
      </c>
      <c r="O18" s="55">
        <f t="shared" si="5"/>
        <v>0.309</v>
      </c>
      <c r="P18" s="57">
        <f t="shared" si="5"/>
        <v>0.338</v>
      </c>
      <c r="Q18" s="55">
        <f t="shared" si="5"/>
        <v>0.348</v>
      </c>
      <c r="R18" s="55">
        <f t="shared" si="5"/>
        <v>0.355</v>
      </c>
      <c r="S18" s="55">
        <f t="shared" si="5"/>
        <v>0.355</v>
      </c>
      <c r="T18" s="55">
        <f t="shared" si="5"/>
        <v>0.296</v>
      </c>
      <c r="U18" s="57">
        <f t="shared" si="5"/>
        <v>0.338</v>
      </c>
      <c r="V18" s="3"/>
      <c r="W18" s="3"/>
      <c r="X18" s="3"/>
      <c r="Y18" s="3"/>
      <c r="Z18" s="3"/>
    </row>
    <row r="19" ht="12.75" customHeight="1">
      <c r="A19" s="3"/>
      <c r="B19" s="3"/>
      <c r="C19" s="3"/>
      <c r="D19" s="3"/>
      <c r="E19" s="3"/>
      <c r="F19" s="3"/>
      <c r="G19" s="3"/>
      <c r="H19" s="3"/>
      <c r="I19" s="3"/>
      <c r="J19" s="3"/>
      <c r="K19" s="34"/>
      <c r="L19" s="3"/>
      <c r="M19" s="3"/>
      <c r="N19" s="3"/>
      <c r="O19" s="3"/>
      <c r="P19" s="34"/>
      <c r="Q19" s="3"/>
      <c r="R19" s="3"/>
      <c r="S19" s="3"/>
      <c r="T19" s="3"/>
      <c r="U19" s="34"/>
      <c r="V19" s="3"/>
      <c r="W19" s="3"/>
      <c r="X19" s="3"/>
      <c r="Y19" s="3"/>
      <c r="Z19" s="3"/>
    </row>
    <row r="20" ht="12.75" customHeight="1">
      <c r="A20" s="25" t="s">
        <v>62</v>
      </c>
      <c r="B20" s="25"/>
      <c r="C20" s="3"/>
      <c r="D20" s="3"/>
      <c r="E20" s="3"/>
      <c r="F20" s="3"/>
      <c r="G20" s="61"/>
      <c r="H20" s="61"/>
      <c r="I20" s="61"/>
      <c r="J20" s="61"/>
      <c r="K20" s="62"/>
      <c r="L20" s="61"/>
      <c r="M20" s="61"/>
      <c r="N20" s="61"/>
      <c r="O20" s="61"/>
      <c r="P20" s="62"/>
      <c r="Q20" s="61"/>
      <c r="R20" s="61"/>
      <c r="S20" s="61"/>
      <c r="T20" s="61"/>
      <c r="U20" s="62"/>
      <c r="V20" s="3"/>
      <c r="W20" s="3"/>
      <c r="X20" s="3"/>
      <c r="Y20" s="3"/>
      <c r="Z20" s="3"/>
    </row>
    <row r="21" ht="12.75" customHeight="1">
      <c r="A21" s="25"/>
      <c r="B21" s="36" t="s">
        <v>27</v>
      </c>
      <c r="C21" s="3"/>
      <c r="D21" s="6"/>
      <c r="E21" s="6"/>
      <c r="F21" s="3"/>
      <c r="G21" s="31">
        <v>31993.0</v>
      </c>
      <c r="H21" s="31">
        <v>33892.0</v>
      </c>
      <c r="I21" s="31">
        <v>36799.0</v>
      </c>
      <c r="J21" s="31">
        <v>41185.0</v>
      </c>
      <c r="K21" s="29">
        <f>J21</f>
        <v>41185</v>
      </c>
      <c r="L21" s="31">
        <v>44988.0</v>
      </c>
      <c r="M21" s="31">
        <v>48713.0</v>
      </c>
      <c r="N21" s="31">
        <v>52678.0</v>
      </c>
      <c r="O21" s="31">
        <v>57834.0</v>
      </c>
      <c r="P21" s="29">
        <f>O21</f>
        <v>57834</v>
      </c>
      <c r="Q21" s="31">
        <v>63815.0</v>
      </c>
      <c r="R21" s="31">
        <v>68395.0</v>
      </c>
      <c r="S21" s="31">
        <v>73465.0</v>
      </c>
      <c r="T21" s="31">
        <v>80773.0</v>
      </c>
      <c r="U21" s="29">
        <f>T21</f>
        <v>80773</v>
      </c>
      <c r="V21" s="3"/>
      <c r="W21" s="3"/>
      <c r="X21" s="3"/>
      <c r="Y21" s="3"/>
      <c r="Z21" s="3"/>
    </row>
    <row r="22" ht="12.75" customHeight="1">
      <c r="A22" s="25"/>
      <c r="B22" s="36" t="s">
        <v>28</v>
      </c>
      <c r="C22" s="3"/>
      <c r="D22" s="6"/>
      <c r="E22" s="6"/>
      <c r="F22" s="3"/>
      <c r="G22" s="31">
        <v>4555.0</v>
      </c>
      <c r="H22" s="31">
        <v>1899.0</v>
      </c>
      <c r="I22" s="31">
        <v>2907.0</v>
      </c>
      <c r="J22" s="31">
        <v>4386.0</v>
      </c>
      <c r="K22" s="29">
        <f>SUM(G22:J22)</f>
        <v>13747</v>
      </c>
      <c r="L22" s="31">
        <v>3803.0</v>
      </c>
      <c r="M22" s="31">
        <v>3725.0</v>
      </c>
      <c r="N22" s="31">
        <v>3965.0</v>
      </c>
      <c r="O22" s="31">
        <v>5156.0</v>
      </c>
      <c r="P22" s="29">
        <f>SUM(L22:O22)</f>
        <v>16649</v>
      </c>
      <c r="Q22" s="31">
        <v>5981.0</v>
      </c>
      <c r="R22" s="31">
        <v>4580.0</v>
      </c>
      <c r="S22" s="31">
        <v>5070.0</v>
      </c>
      <c r="T22" s="31">
        <v>7308.0</v>
      </c>
      <c r="U22" s="29">
        <f>SUM(Q22:T22)</f>
        <v>22939</v>
      </c>
      <c r="V22" s="3"/>
      <c r="W22" s="3"/>
      <c r="X22" s="3"/>
      <c r="Y22" s="3"/>
      <c r="Z22" s="3"/>
    </row>
    <row r="23" ht="12.75" customHeight="1">
      <c r="A23" s="3"/>
      <c r="B23" s="6" t="s">
        <v>31</v>
      </c>
      <c r="C23" s="3"/>
      <c r="D23" s="6"/>
      <c r="E23" s="6"/>
      <c r="F23" s="3"/>
      <c r="G23" s="31">
        <v>2540.0</v>
      </c>
      <c r="H23" s="31">
        <v>2156.0</v>
      </c>
      <c r="I23" s="31">
        <v>2447.0</v>
      </c>
      <c r="J23" s="31">
        <v>3180.0</v>
      </c>
      <c r="K23" s="29">
        <f>J23</f>
        <v>3180</v>
      </c>
      <c r="L23" s="31">
        <v>2906.0</v>
      </c>
      <c r="M23" s="31">
        <v>3318.0</v>
      </c>
      <c r="N23" s="31">
        <v>3798.0</v>
      </c>
      <c r="O23" s="31">
        <v>4998.0</v>
      </c>
      <c r="P23" s="29">
        <f>O23</f>
        <v>4998</v>
      </c>
      <c r="Q23" s="31">
        <v>4475.0</v>
      </c>
      <c r="R23" s="31">
        <v>4367.0</v>
      </c>
      <c r="S23" s="31">
        <v>5170.0</v>
      </c>
      <c r="T23" s="31">
        <v>7131.0</v>
      </c>
      <c r="U23" s="29">
        <f>T23</f>
        <v>7131</v>
      </c>
      <c r="V23" s="3"/>
      <c r="W23" s="3"/>
      <c r="X23" s="3"/>
      <c r="Y23" s="3"/>
      <c r="Z23" s="3"/>
    </row>
    <row r="24" ht="7.5" customHeight="1">
      <c r="A24" s="3"/>
      <c r="B24" s="3"/>
      <c r="C24" s="3"/>
      <c r="D24" s="3"/>
      <c r="E24" s="3"/>
      <c r="F24" s="3"/>
      <c r="G24" s="31"/>
      <c r="H24" s="31"/>
      <c r="I24" s="31"/>
      <c r="J24" s="31"/>
      <c r="K24" s="29"/>
      <c r="L24" s="31"/>
      <c r="M24" s="31"/>
      <c r="N24" s="31"/>
      <c r="O24" s="31"/>
      <c r="P24" s="29"/>
      <c r="Q24" s="31"/>
      <c r="R24" s="31"/>
      <c r="S24" s="31"/>
      <c r="T24" s="31"/>
      <c r="U24" s="29"/>
      <c r="V24" s="3"/>
      <c r="W24" s="3"/>
      <c r="X24" s="3"/>
      <c r="Y24" s="3"/>
      <c r="Z24" s="3"/>
    </row>
    <row r="25" ht="12.75" customHeight="1">
      <c r="A25" s="3"/>
      <c r="B25" s="45" t="s">
        <v>18</v>
      </c>
      <c r="C25" s="3"/>
      <c r="D25" s="3"/>
      <c r="E25" s="3"/>
      <c r="F25" s="3"/>
      <c r="G25" s="47">
        <v>651748.0</v>
      </c>
      <c r="H25" s="47">
        <v>758201.0</v>
      </c>
      <c r="I25" s="47">
        <v>853480.0</v>
      </c>
      <c r="J25" s="47">
        <v>947666.0</v>
      </c>
      <c r="K25" s="48">
        <f t="shared" ref="K25:K27" si="6">SUM(G25:J25)</f>
        <v>3211095</v>
      </c>
      <c r="L25" s="47">
        <v>1046199.0</v>
      </c>
      <c r="M25" s="47">
        <v>1165228.0</v>
      </c>
      <c r="N25" s="47">
        <v>1327435.0</v>
      </c>
      <c r="O25" s="47">
        <v>1550329.0</v>
      </c>
      <c r="P25" s="48">
        <f t="shared" ref="P25:P27" si="7">SUM(L25:O25)</f>
        <v>5089191</v>
      </c>
      <c r="Q25" s="47">
        <v>1782086.0</v>
      </c>
      <c r="R25" s="47">
        <v>1921144.0</v>
      </c>
      <c r="S25" s="47">
        <v>1973283.0</v>
      </c>
      <c r="T25" s="28">
        <v>2105592.0</v>
      </c>
      <c r="U25" s="48">
        <f t="shared" ref="U25:U27" si="8">SUM(Q25:T25)</f>
        <v>7782105</v>
      </c>
      <c r="V25" s="3"/>
      <c r="W25" s="3"/>
      <c r="X25" s="3"/>
      <c r="Y25" s="3"/>
      <c r="Z25" s="3"/>
    </row>
    <row r="26" ht="12.75" customHeight="1">
      <c r="A26" s="3"/>
      <c r="B26" s="45" t="s">
        <v>20</v>
      </c>
      <c r="C26" s="3"/>
      <c r="D26" s="3"/>
      <c r="E26" s="3"/>
      <c r="F26" s="3"/>
      <c r="G26" s="31">
        <v>657730.0</v>
      </c>
      <c r="H26" s="31">
        <v>728168.0</v>
      </c>
      <c r="I26" s="31">
        <v>783877.0</v>
      </c>
      <c r="J26" s="31">
        <v>872972.0</v>
      </c>
      <c r="K26" s="29">
        <f t="shared" si="6"/>
        <v>3042747</v>
      </c>
      <c r="L26" s="31">
        <v>896558.0</v>
      </c>
      <c r="M26" s="31">
        <v>1070432.0</v>
      </c>
      <c r="N26" s="31">
        <v>1136877.0</v>
      </c>
      <c r="O26" s="31">
        <v>1255749.0</v>
      </c>
      <c r="P26" s="29">
        <f t="shared" si="7"/>
        <v>4359616</v>
      </c>
      <c r="Q26" s="31">
        <v>1321706.0</v>
      </c>
      <c r="R26" s="31">
        <v>1392512.0</v>
      </c>
      <c r="S26" s="31">
        <v>1455554.0</v>
      </c>
      <c r="T26" s="31">
        <v>1606275.0</v>
      </c>
      <c r="U26" s="29">
        <f t="shared" si="8"/>
        <v>5776047</v>
      </c>
      <c r="V26" s="3"/>
      <c r="W26" s="3"/>
      <c r="X26" s="3"/>
      <c r="Y26" s="3"/>
      <c r="Z26" s="3"/>
    </row>
    <row r="27" ht="12.75" customHeight="1">
      <c r="A27" s="3"/>
      <c r="B27" s="45" t="s">
        <v>22</v>
      </c>
      <c r="C27" s="3"/>
      <c r="D27" s="3"/>
      <c r="E27" s="3"/>
      <c r="F27" s="3"/>
      <c r="G27" s="40">
        <v>142891.0</v>
      </c>
      <c r="H27" s="40">
        <v>146839.0</v>
      </c>
      <c r="I27" s="40">
        <v>194330.0</v>
      </c>
      <c r="J27" s="40">
        <v>200531.0</v>
      </c>
      <c r="K27" s="29">
        <f t="shared" si="6"/>
        <v>684591</v>
      </c>
      <c r="L27" s="40">
        <v>179895.0</v>
      </c>
      <c r="M27" s="40">
        <v>186257.0</v>
      </c>
      <c r="N27" s="40">
        <v>210913.0</v>
      </c>
      <c r="O27" s="40">
        <v>255470.0</v>
      </c>
      <c r="P27" s="38">
        <f t="shared" si="7"/>
        <v>832535</v>
      </c>
      <c r="Q27" s="40">
        <v>286058.0</v>
      </c>
      <c r="R27" s="40">
        <v>340709.0</v>
      </c>
      <c r="S27" s="40">
        <v>299735.0</v>
      </c>
      <c r="T27" s="40">
        <v>417616.0</v>
      </c>
      <c r="U27" s="38">
        <f t="shared" si="8"/>
        <v>1344118</v>
      </c>
      <c r="V27" s="3"/>
      <c r="W27" s="3"/>
      <c r="X27" s="3"/>
      <c r="Y27" s="3"/>
      <c r="Z27" s="3"/>
    </row>
    <row r="28" ht="12.75" customHeight="1">
      <c r="A28" s="3"/>
      <c r="B28" s="3" t="s">
        <v>67</v>
      </c>
      <c r="C28" s="3"/>
      <c r="D28" s="3"/>
      <c r="E28" s="3"/>
      <c r="F28" s="3"/>
      <c r="G28" s="31">
        <f t="shared" ref="G28:U28" si="9">G25-G27-G26</f>
        <v>-148873</v>
      </c>
      <c r="H28" s="31">
        <f t="shared" si="9"/>
        <v>-116806</v>
      </c>
      <c r="I28" s="31">
        <f t="shared" si="9"/>
        <v>-124727</v>
      </c>
      <c r="J28" s="31">
        <f t="shared" si="9"/>
        <v>-125837</v>
      </c>
      <c r="K28" s="43">
        <f t="shared" si="9"/>
        <v>-516243</v>
      </c>
      <c r="L28" s="31">
        <f t="shared" si="9"/>
        <v>-30254</v>
      </c>
      <c r="M28" s="31">
        <f t="shared" si="9"/>
        <v>-91461</v>
      </c>
      <c r="N28" s="31">
        <f t="shared" si="9"/>
        <v>-20355</v>
      </c>
      <c r="O28" s="31">
        <f t="shared" si="9"/>
        <v>39110</v>
      </c>
      <c r="P28" s="29">
        <f t="shared" si="9"/>
        <v>-102960</v>
      </c>
      <c r="Q28" s="31">
        <f t="shared" si="9"/>
        <v>174322</v>
      </c>
      <c r="R28" s="31">
        <f t="shared" si="9"/>
        <v>187923</v>
      </c>
      <c r="S28" s="31">
        <f t="shared" si="9"/>
        <v>217994</v>
      </c>
      <c r="T28" s="31">
        <f t="shared" si="9"/>
        <v>81701</v>
      </c>
      <c r="U28" s="29">
        <f t="shared" si="9"/>
        <v>661940</v>
      </c>
      <c r="V28" s="3"/>
      <c r="W28" s="3"/>
      <c r="X28" s="3"/>
      <c r="Y28" s="3"/>
      <c r="Z28" s="3"/>
    </row>
    <row r="29" ht="12.75" customHeight="1">
      <c r="A29" s="3"/>
      <c r="B29" s="3" t="s">
        <v>54</v>
      </c>
      <c r="C29" s="3"/>
      <c r="D29" s="3"/>
      <c r="E29" s="3"/>
      <c r="F29" s="3"/>
      <c r="G29" s="55">
        <f t="shared" ref="G29:U29" si="10">ROUND(G28/G25,3)</f>
        <v>-0.228</v>
      </c>
      <c r="H29" s="55">
        <f t="shared" si="10"/>
        <v>-0.154</v>
      </c>
      <c r="I29" s="55">
        <f t="shared" si="10"/>
        <v>-0.146</v>
      </c>
      <c r="J29" s="55">
        <f t="shared" si="10"/>
        <v>-0.133</v>
      </c>
      <c r="K29" s="57">
        <f t="shared" si="10"/>
        <v>-0.161</v>
      </c>
      <c r="L29" s="55">
        <f t="shared" si="10"/>
        <v>-0.029</v>
      </c>
      <c r="M29" s="55">
        <f t="shared" si="10"/>
        <v>-0.078</v>
      </c>
      <c r="N29" s="55">
        <f t="shared" si="10"/>
        <v>-0.015</v>
      </c>
      <c r="O29" s="55">
        <f t="shared" si="10"/>
        <v>0.025</v>
      </c>
      <c r="P29" s="57">
        <f t="shared" si="10"/>
        <v>-0.02</v>
      </c>
      <c r="Q29" s="55">
        <f t="shared" si="10"/>
        <v>0.098</v>
      </c>
      <c r="R29" s="55">
        <f t="shared" si="10"/>
        <v>0.098</v>
      </c>
      <c r="S29" s="55">
        <f t="shared" si="10"/>
        <v>0.11</v>
      </c>
      <c r="T29" s="55">
        <f t="shared" si="10"/>
        <v>0.039</v>
      </c>
      <c r="U29" s="57">
        <f t="shared" si="10"/>
        <v>0.085</v>
      </c>
      <c r="V29" s="3"/>
      <c r="W29" s="3"/>
      <c r="X29" s="3"/>
      <c r="Y29" s="3"/>
      <c r="Z29" s="3"/>
    </row>
    <row r="30" ht="12.75" customHeight="1">
      <c r="A30" s="3"/>
      <c r="B30" s="3"/>
      <c r="C30" s="3"/>
      <c r="D30" s="3"/>
      <c r="E30" s="3"/>
      <c r="F30" s="3"/>
      <c r="G30" s="3"/>
      <c r="H30" s="3"/>
      <c r="I30" s="3"/>
      <c r="J30" s="3"/>
      <c r="K30" s="34"/>
      <c r="L30" s="3"/>
      <c r="M30" s="3"/>
      <c r="N30" s="3"/>
      <c r="O30" s="3"/>
      <c r="P30" s="34"/>
      <c r="Q30" s="3"/>
      <c r="R30" s="3"/>
      <c r="S30" s="3"/>
      <c r="T30" s="3"/>
      <c r="U30" s="34"/>
      <c r="V30" s="3"/>
      <c r="W30" s="3"/>
      <c r="X30" s="3"/>
      <c r="Y30" s="3"/>
      <c r="Z30" s="3"/>
    </row>
    <row r="31" ht="12.75" customHeight="1">
      <c r="A31" s="4" t="s">
        <v>68</v>
      </c>
      <c r="B31" s="3"/>
      <c r="C31" s="3"/>
      <c r="D31" s="3"/>
      <c r="E31" s="3"/>
      <c r="F31" s="3"/>
      <c r="G31" s="32"/>
      <c r="H31" s="32"/>
      <c r="I31" s="32"/>
      <c r="J31" s="32"/>
      <c r="K31" s="34"/>
      <c r="L31" s="32"/>
      <c r="M31" s="32"/>
      <c r="N31" s="32"/>
      <c r="O31" s="32"/>
      <c r="P31" s="34"/>
      <c r="Q31" s="32"/>
      <c r="R31" s="32"/>
      <c r="S31" s="32"/>
      <c r="T31" s="32"/>
      <c r="U31" s="34"/>
      <c r="V31" s="3"/>
      <c r="W31" s="3"/>
      <c r="X31" s="3"/>
      <c r="Y31" s="3"/>
      <c r="Z31" s="3"/>
    </row>
    <row r="32" ht="12.75" customHeight="1">
      <c r="A32" s="25"/>
      <c r="B32" s="36" t="s">
        <v>27</v>
      </c>
      <c r="C32" s="6"/>
      <c r="D32" s="3"/>
      <c r="E32" s="3"/>
      <c r="F32" s="3"/>
      <c r="G32" s="31">
        <f t="shared" ref="G32:J32" si="11">G10+G21</f>
        <v>77707</v>
      </c>
      <c r="H32" s="31">
        <f t="shared" si="11"/>
        <v>79896</v>
      </c>
      <c r="I32" s="31">
        <f t="shared" si="11"/>
        <v>83278</v>
      </c>
      <c r="J32" s="31">
        <f t="shared" si="11"/>
        <v>89090</v>
      </c>
      <c r="K32" s="29">
        <f>J32</f>
        <v>89090</v>
      </c>
      <c r="L32" s="31">
        <f t="shared" ref="L32:O32" si="12">L10+L21</f>
        <v>94363</v>
      </c>
      <c r="M32" s="31">
        <f t="shared" si="12"/>
        <v>99036</v>
      </c>
      <c r="N32" s="31">
        <f t="shared" si="12"/>
        <v>104023</v>
      </c>
      <c r="O32" s="31">
        <f t="shared" si="12"/>
        <v>110644</v>
      </c>
      <c r="P32" s="29">
        <f>O32</f>
        <v>110644</v>
      </c>
      <c r="Q32" s="31">
        <f t="shared" ref="Q32:T32" si="13">Q10+Q21</f>
        <v>118902</v>
      </c>
      <c r="R32" s="31">
        <f t="shared" si="13"/>
        <v>124354</v>
      </c>
      <c r="S32" s="31">
        <f t="shared" si="13"/>
        <v>130422</v>
      </c>
      <c r="T32" s="31">
        <f t="shared" si="13"/>
        <v>139259</v>
      </c>
      <c r="U32" s="29">
        <f>T32</f>
        <v>139259</v>
      </c>
      <c r="V32" s="3"/>
      <c r="W32" s="3"/>
      <c r="X32" s="3"/>
      <c r="Y32" s="3"/>
      <c r="Z32" s="3"/>
    </row>
    <row r="33" ht="12.75" customHeight="1">
      <c r="A33" s="25"/>
      <c r="B33" s="36" t="s">
        <v>28</v>
      </c>
      <c r="C33" s="6"/>
      <c r="D33" s="3"/>
      <c r="E33" s="3"/>
      <c r="F33" s="3"/>
      <c r="G33" s="31">
        <f t="shared" ref="G33:J33" si="14">G11+G22</f>
        <v>6868</v>
      </c>
      <c r="H33" s="31">
        <f t="shared" si="14"/>
        <v>2189</v>
      </c>
      <c r="I33" s="31">
        <f t="shared" si="14"/>
        <v>3382</v>
      </c>
      <c r="J33" s="31">
        <f t="shared" si="14"/>
        <v>5812</v>
      </c>
      <c r="K33" s="29">
        <f>SUM(G33:J33)</f>
        <v>18251</v>
      </c>
      <c r="L33" s="31">
        <f t="shared" ref="L33:O33" si="15">L11+L22</f>
        <v>5273</v>
      </c>
      <c r="M33" s="31">
        <f t="shared" si="15"/>
        <v>4673</v>
      </c>
      <c r="N33" s="31">
        <f t="shared" si="15"/>
        <v>4987</v>
      </c>
      <c r="O33" s="31">
        <f t="shared" si="15"/>
        <v>6621</v>
      </c>
      <c r="P33" s="29">
        <f>SUM(L33:O33)</f>
        <v>21554</v>
      </c>
      <c r="Q33" s="31">
        <f t="shared" ref="Q33:T33" si="16">Q11+Q22</f>
        <v>8258</v>
      </c>
      <c r="R33" s="31">
        <f t="shared" si="16"/>
        <v>5452</v>
      </c>
      <c r="S33" s="31">
        <f t="shared" si="16"/>
        <v>6068</v>
      </c>
      <c r="T33" s="31">
        <f t="shared" si="16"/>
        <v>8837</v>
      </c>
      <c r="U33" s="29">
        <f>SUM(Q33:T33)</f>
        <v>28615</v>
      </c>
      <c r="V33" s="3"/>
      <c r="W33" s="3"/>
      <c r="X33" s="3"/>
      <c r="Y33" s="3"/>
      <c r="Z33" s="3"/>
    </row>
    <row r="34" ht="12.75" customHeight="1">
      <c r="A34" s="3"/>
      <c r="B34" s="6" t="s">
        <v>31</v>
      </c>
      <c r="C34" s="6"/>
      <c r="D34" s="3"/>
      <c r="E34" s="3"/>
      <c r="F34" s="3"/>
      <c r="G34" s="31">
        <f t="shared" ref="G34:J34" si="17">G12+G23</f>
        <v>3793</v>
      </c>
      <c r="H34" s="31">
        <f t="shared" si="17"/>
        <v>3281</v>
      </c>
      <c r="I34" s="31">
        <f t="shared" si="17"/>
        <v>3465</v>
      </c>
      <c r="J34" s="31">
        <f t="shared" si="17"/>
        <v>4706</v>
      </c>
      <c r="K34" s="29">
        <f>J34</f>
        <v>4706</v>
      </c>
      <c r="L34" s="31">
        <f t="shared" ref="L34:O34" si="18">L12+L23</f>
        <v>4385</v>
      </c>
      <c r="M34" s="31">
        <f t="shared" si="18"/>
        <v>4916</v>
      </c>
      <c r="N34" s="31">
        <f t="shared" si="18"/>
        <v>5225</v>
      </c>
      <c r="O34" s="31">
        <f t="shared" si="18"/>
        <v>6938</v>
      </c>
      <c r="P34" s="29">
        <f>O34</f>
        <v>6938</v>
      </c>
      <c r="Q34" s="31">
        <f t="shared" ref="Q34:T34" si="19">Q12+Q23</f>
        <v>6093</v>
      </c>
      <c r="R34" s="31">
        <f t="shared" si="19"/>
        <v>5787</v>
      </c>
      <c r="S34" s="31">
        <f t="shared" si="19"/>
        <v>6677</v>
      </c>
      <c r="T34" s="31">
        <f t="shared" si="19"/>
        <v>9196</v>
      </c>
      <c r="U34" s="29">
        <f>T34</f>
        <v>9196</v>
      </c>
      <c r="V34" s="3"/>
      <c r="W34" s="3"/>
      <c r="X34" s="3"/>
      <c r="Y34" s="3"/>
      <c r="Z34" s="3"/>
    </row>
    <row r="35" ht="6.0" customHeight="1">
      <c r="A35" s="3"/>
      <c r="B35" s="3"/>
      <c r="C35" s="3"/>
      <c r="D35" s="3"/>
      <c r="E35" s="3"/>
      <c r="F35" s="3"/>
      <c r="G35" s="31"/>
      <c r="H35" s="31"/>
      <c r="I35" s="31"/>
      <c r="J35" s="31"/>
      <c r="K35" s="29"/>
      <c r="L35" s="31"/>
      <c r="M35" s="31"/>
      <c r="N35" s="31"/>
      <c r="O35" s="31"/>
      <c r="P35" s="29"/>
      <c r="Q35" s="31"/>
      <c r="R35" s="31"/>
      <c r="S35" s="31"/>
      <c r="T35" s="31"/>
      <c r="U35" s="29"/>
      <c r="V35" s="3"/>
      <c r="W35" s="3"/>
      <c r="X35" s="3"/>
      <c r="Y35" s="3"/>
      <c r="Z35" s="3"/>
    </row>
    <row r="36" ht="12.75" customHeight="1">
      <c r="A36" s="3"/>
      <c r="B36" s="45" t="s">
        <v>69</v>
      </c>
      <c r="C36" s="3"/>
      <c r="D36" s="3"/>
      <c r="E36" s="3"/>
      <c r="F36" s="3"/>
      <c r="G36" s="47">
        <f t="shared" ref="G36:J36" si="20">G25+G14</f>
        <v>1812989</v>
      </c>
      <c r="H36" s="47">
        <f t="shared" si="20"/>
        <v>1966472</v>
      </c>
      <c r="I36" s="47">
        <f t="shared" si="20"/>
        <v>2157813</v>
      </c>
      <c r="J36" s="47">
        <f t="shared" si="20"/>
        <v>2351128</v>
      </c>
      <c r="K36" s="48">
        <f t="shared" ref="K36:K38" si="24">SUM(G36:J36)</f>
        <v>8288402</v>
      </c>
      <c r="L36" s="47">
        <f t="shared" ref="L36:O36" si="21">L25+L14</f>
        <v>2516241</v>
      </c>
      <c r="M36" s="47">
        <f t="shared" si="21"/>
        <v>2670727</v>
      </c>
      <c r="N36" s="47">
        <f t="shared" si="21"/>
        <v>2874645</v>
      </c>
      <c r="O36" s="47">
        <f t="shared" si="21"/>
        <v>3180603</v>
      </c>
      <c r="P36" s="48">
        <f t="shared" ref="P36:P38" si="26">SUM(L36:O36)</f>
        <v>11242216</v>
      </c>
      <c r="Q36" s="47">
        <f t="shared" ref="Q36:T36" si="22">Q25+Q14</f>
        <v>3602105</v>
      </c>
      <c r="R36" s="47">
        <f t="shared" si="22"/>
        <v>3814366</v>
      </c>
      <c r="S36" s="47">
        <f t="shared" si="22"/>
        <v>3910597</v>
      </c>
      <c r="T36" s="47">
        <f t="shared" si="22"/>
        <v>4101684</v>
      </c>
      <c r="U36" s="48">
        <f t="shared" ref="U36:U38" si="28">SUM(Q36:T36)</f>
        <v>15428752</v>
      </c>
      <c r="V36" s="3"/>
      <c r="W36" s="3"/>
      <c r="X36" s="3"/>
      <c r="Y36" s="3"/>
      <c r="Z36" s="3"/>
    </row>
    <row r="37" ht="12.75" customHeight="1">
      <c r="A37" s="3"/>
      <c r="B37" s="45" t="s">
        <v>20</v>
      </c>
      <c r="C37" s="3"/>
      <c r="D37" s="3"/>
      <c r="E37" s="3"/>
      <c r="F37" s="3"/>
      <c r="G37" s="31">
        <f t="shared" ref="G37:J37" si="23">G26+G15</f>
        <v>1345486</v>
      </c>
      <c r="H37" s="31">
        <f t="shared" si="23"/>
        <v>1457567</v>
      </c>
      <c r="I37" s="31">
        <f t="shared" si="23"/>
        <v>1530097</v>
      </c>
      <c r="J37" s="31">
        <f t="shared" si="23"/>
        <v>1661570</v>
      </c>
      <c r="K37" s="29">
        <f t="shared" si="24"/>
        <v>5994720</v>
      </c>
      <c r="L37" s="31">
        <f t="shared" ref="L37:O37" si="25">L26+L15</f>
        <v>1680512</v>
      </c>
      <c r="M37" s="31">
        <f t="shared" si="25"/>
        <v>1938962</v>
      </c>
      <c r="N37" s="31">
        <f t="shared" si="25"/>
        <v>2039152</v>
      </c>
      <c r="O37" s="31">
        <f t="shared" si="25"/>
        <v>2171849</v>
      </c>
      <c r="P37" s="29">
        <f t="shared" si="26"/>
        <v>7830475</v>
      </c>
      <c r="Q37" s="31">
        <f t="shared" ref="Q37:T37" si="27">Q26+Q15</f>
        <v>2258186</v>
      </c>
      <c r="R37" s="31">
        <f t="shared" si="27"/>
        <v>2362507</v>
      </c>
      <c r="S37" s="31">
        <f t="shared" si="27"/>
        <v>2494027</v>
      </c>
      <c r="T37" s="31">
        <f t="shared" si="27"/>
        <v>2699721</v>
      </c>
      <c r="U37" s="29">
        <f t="shared" si="28"/>
        <v>9814441</v>
      </c>
      <c r="V37" s="3"/>
      <c r="W37" s="3"/>
      <c r="X37" s="3"/>
      <c r="Y37" s="3"/>
      <c r="Z37" s="3"/>
    </row>
    <row r="38" ht="12.75" customHeight="1">
      <c r="A38" s="3"/>
      <c r="B38" s="45" t="s">
        <v>22</v>
      </c>
      <c r="C38" s="3"/>
      <c r="D38" s="3"/>
      <c r="E38" s="3"/>
      <c r="F38" s="3"/>
      <c r="G38" s="31">
        <f t="shared" ref="G38:J38" si="29">G27+G16</f>
        <v>231465</v>
      </c>
      <c r="H38" s="31">
        <f t="shared" si="29"/>
        <v>240590</v>
      </c>
      <c r="I38" s="31">
        <f t="shared" si="29"/>
        <v>311017</v>
      </c>
      <c r="J38" s="31">
        <f t="shared" si="29"/>
        <v>314447</v>
      </c>
      <c r="K38" s="29">
        <f t="shared" si="24"/>
        <v>1097519</v>
      </c>
      <c r="L38" s="31">
        <f t="shared" ref="L38:O38" si="30">L27+L16</f>
        <v>306148</v>
      </c>
      <c r="M38" s="31">
        <f t="shared" si="30"/>
        <v>311160</v>
      </c>
      <c r="N38" s="31">
        <f t="shared" si="30"/>
        <v>352446</v>
      </c>
      <c r="O38" s="31">
        <f t="shared" si="30"/>
        <v>466527</v>
      </c>
      <c r="P38" s="38">
        <f t="shared" si="26"/>
        <v>1436281</v>
      </c>
      <c r="Q38" s="31">
        <f t="shared" ref="Q38:T38" si="31">Q27+Q16</f>
        <v>536777</v>
      </c>
      <c r="R38" s="31">
        <f t="shared" si="31"/>
        <v>592007</v>
      </c>
      <c r="S38" s="31">
        <f t="shared" si="31"/>
        <v>510330</v>
      </c>
      <c r="T38" s="31">
        <f t="shared" si="31"/>
        <v>730355</v>
      </c>
      <c r="U38" s="38">
        <f t="shared" si="28"/>
        <v>2369469</v>
      </c>
      <c r="V38" s="3"/>
      <c r="W38" s="3"/>
      <c r="X38" s="3"/>
      <c r="Y38" s="3"/>
      <c r="Z38" s="3"/>
    </row>
    <row r="39" ht="12.75" customHeight="1">
      <c r="A39" s="3"/>
      <c r="B39" s="3" t="s">
        <v>70</v>
      </c>
      <c r="C39" s="3"/>
      <c r="D39" s="3"/>
      <c r="E39" s="3"/>
      <c r="F39" s="3"/>
      <c r="G39" s="41">
        <f t="shared" ref="G39:U39" si="32">G36-G38-G37</f>
        <v>236038</v>
      </c>
      <c r="H39" s="41">
        <f t="shared" si="32"/>
        <v>268315</v>
      </c>
      <c r="I39" s="41">
        <f t="shared" si="32"/>
        <v>316699</v>
      </c>
      <c r="J39" s="41">
        <f t="shared" si="32"/>
        <v>375111</v>
      </c>
      <c r="K39" s="43">
        <f t="shared" si="32"/>
        <v>1196163</v>
      </c>
      <c r="L39" s="41">
        <f t="shared" si="32"/>
        <v>529581</v>
      </c>
      <c r="M39" s="41">
        <f t="shared" si="32"/>
        <v>420605</v>
      </c>
      <c r="N39" s="41">
        <f t="shared" si="32"/>
        <v>483047</v>
      </c>
      <c r="O39" s="41">
        <f t="shared" si="32"/>
        <v>542227</v>
      </c>
      <c r="P39" s="29">
        <f t="shared" si="32"/>
        <v>1975460</v>
      </c>
      <c r="Q39" s="41">
        <f t="shared" si="32"/>
        <v>807142</v>
      </c>
      <c r="R39" s="41">
        <f t="shared" si="32"/>
        <v>859852</v>
      </c>
      <c r="S39" s="41">
        <f t="shared" si="32"/>
        <v>906240</v>
      </c>
      <c r="T39" s="41">
        <f t="shared" si="32"/>
        <v>671608</v>
      </c>
      <c r="U39" s="29">
        <f t="shared" si="32"/>
        <v>3244842</v>
      </c>
      <c r="V39" s="3"/>
      <c r="W39" s="3"/>
      <c r="X39" s="3"/>
      <c r="Y39" s="3"/>
      <c r="Z39" s="3"/>
    </row>
    <row r="40" ht="12.75" customHeight="1">
      <c r="A40" s="3"/>
      <c r="B40" s="3" t="s">
        <v>54</v>
      </c>
      <c r="C40" s="3"/>
      <c r="D40" s="3"/>
      <c r="E40" s="3"/>
      <c r="F40" s="3"/>
      <c r="G40" s="55">
        <f t="shared" ref="G40:U40" si="33">ROUND(G39/G36,3)</f>
        <v>0.13</v>
      </c>
      <c r="H40" s="55">
        <f t="shared" si="33"/>
        <v>0.136</v>
      </c>
      <c r="I40" s="55">
        <f t="shared" si="33"/>
        <v>0.147</v>
      </c>
      <c r="J40" s="55">
        <f t="shared" si="33"/>
        <v>0.16</v>
      </c>
      <c r="K40" s="57">
        <f t="shared" si="33"/>
        <v>0.144</v>
      </c>
      <c r="L40" s="55">
        <f t="shared" si="33"/>
        <v>0.21</v>
      </c>
      <c r="M40" s="55">
        <f t="shared" si="33"/>
        <v>0.157</v>
      </c>
      <c r="N40" s="55">
        <f t="shared" si="33"/>
        <v>0.168</v>
      </c>
      <c r="O40" s="55">
        <f t="shared" si="33"/>
        <v>0.17</v>
      </c>
      <c r="P40" s="57">
        <f t="shared" si="33"/>
        <v>0.176</v>
      </c>
      <c r="Q40" s="55">
        <f t="shared" si="33"/>
        <v>0.224</v>
      </c>
      <c r="R40" s="55">
        <f t="shared" si="33"/>
        <v>0.225</v>
      </c>
      <c r="S40" s="55">
        <f t="shared" si="33"/>
        <v>0.232</v>
      </c>
      <c r="T40" s="55">
        <f t="shared" si="33"/>
        <v>0.164</v>
      </c>
      <c r="U40" s="57">
        <f t="shared" si="33"/>
        <v>0.21</v>
      </c>
      <c r="V40" s="3"/>
      <c r="W40" s="3"/>
      <c r="X40" s="3"/>
      <c r="Y40" s="3"/>
      <c r="Z40" s="3"/>
    </row>
    <row r="41" ht="12.75" customHeight="1">
      <c r="A41" s="3"/>
      <c r="B41" s="3"/>
      <c r="C41" s="3"/>
      <c r="D41" s="3"/>
      <c r="E41" s="3"/>
      <c r="F41" s="3"/>
      <c r="G41" s="3"/>
      <c r="H41" s="3"/>
      <c r="I41" s="3"/>
      <c r="J41" s="3"/>
      <c r="K41" s="34"/>
      <c r="L41" s="3"/>
      <c r="M41" s="3"/>
      <c r="N41" s="3"/>
      <c r="O41" s="3"/>
      <c r="P41" s="34"/>
      <c r="Q41" s="3"/>
      <c r="R41" s="3"/>
      <c r="S41" s="3"/>
      <c r="T41" s="3"/>
      <c r="U41" s="34"/>
      <c r="V41" s="3"/>
      <c r="W41" s="3"/>
      <c r="X41" s="3"/>
      <c r="Y41" s="3"/>
      <c r="Z41" s="3"/>
    </row>
    <row r="42" ht="12.75" customHeight="1">
      <c r="A42" s="25" t="s">
        <v>71</v>
      </c>
      <c r="B42" s="25"/>
      <c r="C42" s="3"/>
      <c r="D42" s="3"/>
      <c r="E42" s="3"/>
      <c r="F42" s="3"/>
      <c r="G42" s="32"/>
      <c r="H42" s="32"/>
      <c r="I42" s="32"/>
      <c r="J42" s="32"/>
      <c r="K42" s="34"/>
      <c r="L42" s="32"/>
      <c r="M42" s="32"/>
      <c r="N42" s="32"/>
      <c r="O42" s="32"/>
      <c r="P42" s="34"/>
      <c r="Q42" s="32"/>
      <c r="R42" s="32"/>
      <c r="S42" s="32"/>
      <c r="T42" s="32"/>
      <c r="U42" s="34"/>
      <c r="V42" s="3"/>
      <c r="W42" s="3"/>
      <c r="X42" s="3"/>
      <c r="Y42" s="3"/>
      <c r="Z42" s="3"/>
    </row>
    <row r="43" ht="12.75" customHeight="1">
      <c r="A43" s="25"/>
      <c r="B43" s="36" t="s">
        <v>27</v>
      </c>
      <c r="C43" s="3"/>
      <c r="D43" s="3"/>
      <c r="E43" s="3"/>
      <c r="F43" s="3"/>
      <c r="G43" s="31">
        <v>4647.0</v>
      </c>
      <c r="H43" s="31">
        <v>4435.0</v>
      </c>
      <c r="I43" s="31">
        <v>4194.0</v>
      </c>
      <c r="J43" s="31">
        <v>4029.0</v>
      </c>
      <c r="K43" s="29">
        <f t="shared" ref="K43:K44" si="34">J43</f>
        <v>4029</v>
      </c>
      <c r="L43" s="31">
        <v>3867.0</v>
      </c>
      <c r="M43" s="31">
        <v>3692.0</v>
      </c>
      <c r="N43" s="31">
        <v>3520.0</v>
      </c>
      <c r="O43" s="31">
        <v>3330.0</v>
      </c>
      <c r="P43" s="29">
        <f t="shared" ref="P43:P44" si="35">O43</f>
        <v>3330</v>
      </c>
      <c r="Q43" s="31">
        <v>3138.0</v>
      </c>
      <c r="R43" s="31">
        <v>2971.0</v>
      </c>
      <c r="S43" s="31">
        <v>2828.0</v>
      </c>
      <c r="T43" s="31">
        <v>2706.0</v>
      </c>
      <c r="U43" s="29">
        <f t="shared" ref="U43:U44" si="36">T43</f>
        <v>2706</v>
      </c>
      <c r="V43" s="3"/>
      <c r="W43" s="3"/>
      <c r="X43" s="3"/>
      <c r="Y43" s="3"/>
      <c r="Z43" s="3"/>
    </row>
    <row r="44" ht="12.75" customHeight="1">
      <c r="A44" s="3"/>
      <c r="B44" s="6" t="s">
        <v>31</v>
      </c>
      <c r="C44" s="3"/>
      <c r="D44" s="3"/>
      <c r="E44" s="3"/>
      <c r="F44" s="3"/>
      <c r="G44" s="31">
        <v>94.0</v>
      </c>
      <c r="H44" s="31">
        <v>95.0</v>
      </c>
      <c r="I44" s="31">
        <v>79.0</v>
      </c>
      <c r="J44" s="31">
        <v>85.0</v>
      </c>
      <c r="K44" s="29">
        <f t="shared" si="34"/>
        <v>85</v>
      </c>
      <c r="L44" s="31">
        <v>77.0</v>
      </c>
      <c r="M44" s="31">
        <v>66.0</v>
      </c>
      <c r="N44" s="31">
        <v>49.0</v>
      </c>
      <c r="O44" s="31">
        <v>53.0</v>
      </c>
      <c r="P44" s="29">
        <f t="shared" si="35"/>
        <v>53</v>
      </c>
      <c r="Q44" s="31">
        <v>29.0</v>
      </c>
      <c r="R44" s="31">
        <v>28.0</v>
      </c>
      <c r="S44" s="31">
        <v>24.0</v>
      </c>
      <c r="T44" s="31">
        <v>25.0</v>
      </c>
      <c r="U44" s="29">
        <f t="shared" si="36"/>
        <v>25</v>
      </c>
      <c r="V44" s="3"/>
      <c r="W44" s="3"/>
      <c r="X44" s="3"/>
      <c r="Y44" s="3"/>
      <c r="Z44" s="3"/>
    </row>
    <row r="45" ht="6.0" customHeight="1">
      <c r="A45" s="3"/>
      <c r="B45" s="3"/>
      <c r="C45" s="3"/>
      <c r="D45" s="3"/>
      <c r="E45" s="3"/>
      <c r="F45" s="3"/>
      <c r="G45" s="31"/>
      <c r="H45" s="31"/>
      <c r="I45" s="31"/>
      <c r="J45" s="31"/>
      <c r="K45" s="29"/>
      <c r="L45" s="31"/>
      <c r="M45" s="31"/>
      <c r="N45" s="31"/>
      <c r="O45" s="31"/>
      <c r="P45" s="29"/>
      <c r="Q45" s="31"/>
      <c r="R45" s="31"/>
      <c r="S45" s="31"/>
      <c r="T45" s="31"/>
      <c r="U45" s="29"/>
      <c r="V45" s="3"/>
      <c r="W45" s="3"/>
      <c r="X45" s="3"/>
      <c r="Y45" s="3"/>
      <c r="Z45" s="3"/>
    </row>
    <row r="46" ht="12.75" customHeight="1">
      <c r="A46" s="3"/>
      <c r="B46" s="45" t="s">
        <v>18</v>
      </c>
      <c r="C46" s="3"/>
      <c r="D46" s="3"/>
      <c r="E46" s="3"/>
      <c r="F46" s="3"/>
      <c r="G46" s="47">
        <v>144747.0</v>
      </c>
      <c r="H46" s="47">
        <v>138732.0</v>
      </c>
      <c r="I46" s="47">
        <v>132375.0</v>
      </c>
      <c r="J46" s="47">
        <v>126413.0</v>
      </c>
      <c r="K46" s="48">
        <f t="shared" ref="K46:K47" si="37">SUM(G46:J46)</f>
        <v>542267</v>
      </c>
      <c r="L46" s="47">
        <v>120394.0</v>
      </c>
      <c r="M46" s="47">
        <v>114737.0</v>
      </c>
      <c r="N46" s="47">
        <v>110214.0</v>
      </c>
      <c r="O46" s="47">
        <v>105152.0</v>
      </c>
      <c r="P46" s="69">
        <f t="shared" ref="P46:P47" si="38">SUM(L46:O46)</f>
        <v>450497</v>
      </c>
      <c r="Q46" s="47">
        <v>98751.0</v>
      </c>
      <c r="R46" s="47">
        <v>92904.0</v>
      </c>
      <c r="S46" s="47">
        <v>88777.0</v>
      </c>
      <c r="T46" s="28">
        <v>85157.0</v>
      </c>
      <c r="U46" s="69">
        <f t="shared" ref="U46:U47" si="39">SUM(Q46:T46)</f>
        <v>365589</v>
      </c>
      <c r="V46" s="3"/>
      <c r="W46" s="3"/>
      <c r="X46" s="3"/>
      <c r="Y46" s="3"/>
      <c r="Z46" s="3"/>
    </row>
    <row r="47" ht="12.75" customHeight="1">
      <c r="A47" s="3"/>
      <c r="B47" s="45" t="s">
        <v>20</v>
      </c>
      <c r="C47" s="3"/>
      <c r="D47" s="3"/>
      <c r="E47" s="3"/>
      <c r="F47" s="3"/>
      <c r="G47" s="40">
        <v>73095.0</v>
      </c>
      <c r="H47" s="40">
        <v>67830.0</v>
      </c>
      <c r="I47" s="40">
        <v>63671.0</v>
      </c>
      <c r="J47" s="40">
        <v>58146.0</v>
      </c>
      <c r="K47" s="29">
        <f t="shared" si="37"/>
        <v>262742</v>
      </c>
      <c r="L47" s="40">
        <v>60219.0</v>
      </c>
      <c r="M47" s="40">
        <v>52734.0</v>
      </c>
      <c r="N47" s="40">
        <v>47087.0</v>
      </c>
      <c r="O47" s="40">
        <v>42485.0</v>
      </c>
      <c r="P47" s="38">
        <f t="shared" si="38"/>
        <v>202525</v>
      </c>
      <c r="Q47" s="40">
        <v>42393.0</v>
      </c>
      <c r="R47" s="40">
        <v>39924.0</v>
      </c>
      <c r="S47" s="40">
        <v>37101.0</v>
      </c>
      <c r="T47" s="40">
        <v>33679.0</v>
      </c>
      <c r="U47" s="38">
        <f t="shared" si="39"/>
        <v>153097</v>
      </c>
      <c r="V47" s="3"/>
      <c r="W47" s="3"/>
      <c r="X47" s="3"/>
      <c r="Y47" s="3"/>
      <c r="Z47" s="3"/>
    </row>
    <row r="48" ht="12.75" customHeight="1">
      <c r="A48" s="3"/>
      <c r="B48" s="3" t="s">
        <v>47</v>
      </c>
      <c r="C48" s="3"/>
      <c r="D48" s="3"/>
      <c r="E48" s="3"/>
      <c r="F48" s="3"/>
      <c r="G48" s="31">
        <f t="shared" ref="G48:U48" si="40">G46-G47</f>
        <v>71652</v>
      </c>
      <c r="H48" s="31">
        <f t="shared" si="40"/>
        <v>70902</v>
      </c>
      <c r="I48" s="31">
        <f t="shared" si="40"/>
        <v>68704</v>
      </c>
      <c r="J48" s="31">
        <f t="shared" si="40"/>
        <v>68267</v>
      </c>
      <c r="K48" s="43">
        <f t="shared" si="40"/>
        <v>279525</v>
      </c>
      <c r="L48" s="31">
        <f t="shared" si="40"/>
        <v>60175</v>
      </c>
      <c r="M48" s="31">
        <f t="shared" si="40"/>
        <v>62003</v>
      </c>
      <c r="N48" s="31">
        <f t="shared" si="40"/>
        <v>63127</v>
      </c>
      <c r="O48" s="31">
        <f t="shared" si="40"/>
        <v>62667</v>
      </c>
      <c r="P48" s="29">
        <f t="shared" si="40"/>
        <v>247972</v>
      </c>
      <c r="Q48" s="31">
        <f t="shared" si="40"/>
        <v>56358</v>
      </c>
      <c r="R48" s="31">
        <f t="shared" si="40"/>
        <v>52980</v>
      </c>
      <c r="S48" s="31">
        <f t="shared" si="40"/>
        <v>51676</v>
      </c>
      <c r="T48" s="31">
        <f t="shared" si="40"/>
        <v>51478</v>
      </c>
      <c r="U48" s="29">
        <f t="shared" si="40"/>
        <v>212492</v>
      </c>
      <c r="V48" s="3"/>
      <c r="W48" s="3"/>
      <c r="X48" s="3"/>
      <c r="Y48" s="3"/>
      <c r="Z48" s="3"/>
    </row>
    <row r="49" ht="12.75" customHeight="1">
      <c r="A49" s="3"/>
      <c r="B49" s="3" t="s">
        <v>54</v>
      </c>
      <c r="C49" s="3"/>
      <c r="D49" s="3"/>
      <c r="E49" s="3"/>
      <c r="F49" s="3"/>
      <c r="G49" s="55">
        <f t="shared" ref="G49:U49" si="41">ROUND(G48/G46,3)</f>
        <v>0.495</v>
      </c>
      <c r="H49" s="55">
        <f t="shared" si="41"/>
        <v>0.511</v>
      </c>
      <c r="I49" s="55">
        <f t="shared" si="41"/>
        <v>0.519</v>
      </c>
      <c r="J49" s="55">
        <f t="shared" si="41"/>
        <v>0.54</v>
      </c>
      <c r="K49" s="57">
        <f t="shared" si="41"/>
        <v>0.515</v>
      </c>
      <c r="L49" s="55">
        <f t="shared" si="41"/>
        <v>0.5</v>
      </c>
      <c r="M49" s="55">
        <f t="shared" si="41"/>
        <v>0.54</v>
      </c>
      <c r="N49" s="55">
        <f t="shared" si="41"/>
        <v>0.573</v>
      </c>
      <c r="O49" s="55">
        <f t="shared" si="41"/>
        <v>0.596</v>
      </c>
      <c r="P49" s="57">
        <f t="shared" si="41"/>
        <v>0.55</v>
      </c>
      <c r="Q49" s="55">
        <f t="shared" si="41"/>
        <v>0.571</v>
      </c>
      <c r="R49" s="55">
        <f t="shared" si="41"/>
        <v>0.57</v>
      </c>
      <c r="S49" s="55">
        <f t="shared" si="41"/>
        <v>0.582</v>
      </c>
      <c r="T49" s="55">
        <f t="shared" si="41"/>
        <v>0.605</v>
      </c>
      <c r="U49" s="57">
        <f t="shared" si="41"/>
        <v>0.581</v>
      </c>
      <c r="V49" s="3"/>
      <c r="W49" s="3"/>
      <c r="X49" s="3"/>
      <c r="Y49" s="3"/>
      <c r="Z49" s="3"/>
    </row>
    <row r="50" ht="12.75" customHeight="1">
      <c r="A50" s="3"/>
      <c r="B50" s="3"/>
      <c r="C50" s="3"/>
      <c r="D50" s="3"/>
      <c r="E50" s="3"/>
      <c r="F50" s="3"/>
      <c r="G50" s="70"/>
      <c r="H50" s="70"/>
      <c r="I50" s="70"/>
      <c r="J50" s="70"/>
      <c r="K50" s="71"/>
      <c r="L50" s="70"/>
      <c r="M50" s="70"/>
      <c r="N50" s="70"/>
      <c r="O50" s="70"/>
      <c r="P50" s="71"/>
      <c r="Q50" s="70"/>
      <c r="R50" s="70"/>
      <c r="S50" s="70"/>
      <c r="T50" s="70"/>
      <c r="U50" s="71"/>
      <c r="V50" s="3"/>
      <c r="W50" s="3"/>
      <c r="X50" s="3"/>
      <c r="Y50" s="3"/>
      <c r="Z50" s="3"/>
    </row>
    <row r="51" ht="12.75" customHeight="1">
      <c r="A51" s="25" t="s">
        <v>72</v>
      </c>
      <c r="B51" s="3"/>
      <c r="C51" s="3"/>
      <c r="D51" s="3"/>
      <c r="E51" s="3"/>
      <c r="F51" s="3"/>
      <c r="G51" s="70"/>
      <c r="H51" s="70"/>
      <c r="I51" s="70"/>
      <c r="J51" s="70"/>
      <c r="K51" s="71"/>
      <c r="L51" s="70"/>
      <c r="M51" s="70"/>
      <c r="N51" s="70"/>
      <c r="O51" s="70"/>
      <c r="P51" s="71"/>
      <c r="Q51" s="70"/>
      <c r="R51" s="70"/>
      <c r="S51" s="70"/>
      <c r="T51" s="70"/>
      <c r="U51" s="71"/>
      <c r="V51" s="3"/>
      <c r="W51" s="3"/>
      <c r="X51" s="3"/>
      <c r="Y51" s="3"/>
      <c r="Z51" s="3"/>
    </row>
    <row r="52" ht="12.75" customHeight="1">
      <c r="A52" s="3"/>
      <c r="B52" s="45" t="s">
        <v>18</v>
      </c>
      <c r="C52" s="3"/>
      <c r="D52" s="3"/>
      <c r="E52" s="3"/>
      <c r="F52" s="3"/>
      <c r="G52" s="47">
        <f t="shared" ref="G52:J52" si="42">+G46+G36</f>
        <v>1957736</v>
      </c>
      <c r="H52" s="47">
        <f t="shared" si="42"/>
        <v>2105204</v>
      </c>
      <c r="I52" s="47">
        <f t="shared" si="42"/>
        <v>2290188</v>
      </c>
      <c r="J52" s="47">
        <f t="shared" si="42"/>
        <v>2477541</v>
      </c>
      <c r="K52" s="48">
        <f t="shared" ref="K52:K54" si="46">SUM(G52:J52)</f>
        <v>8830669</v>
      </c>
      <c r="L52" s="47">
        <f t="shared" ref="L52:M52" si="43">+L46+L36</f>
        <v>2636635</v>
      </c>
      <c r="M52" s="47">
        <f t="shared" si="43"/>
        <v>2785464</v>
      </c>
      <c r="N52" s="47">
        <v>2984859.0</v>
      </c>
      <c r="O52" s="47">
        <v>3285755.0</v>
      </c>
      <c r="P52" s="48">
        <f t="shared" ref="P52:P57" si="48">SUM(L52:O52)</f>
        <v>11692713</v>
      </c>
      <c r="Q52" s="47">
        <f t="shared" ref="Q52:T52" si="44">+Q46+Q36</f>
        <v>3700856</v>
      </c>
      <c r="R52" s="47">
        <f t="shared" si="44"/>
        <v>3907270</v>
      </c>
      <c r="S52" s="47">
        <f t="shared" si="44"/>
        <v>3999374</v>
      </c>
      <c r="T52" s="47">
        <f t="shared" si="44"/>
        <v>4186841</v>
      </c>
      <c r="U52" s="48">
        <f t="shared" ref="U52:U57" si="50">SUM(Q52:T52)</f>
        <v>15794341</v>
      </c>
      <c r="V52" s="3"/>
      <c r="W52" s="3"/>
      <c r="X52" s="3"/>
      <c r="Y52" s="3"/>
      <c r="Z52" s="3"/>
    </row>
    <row r="53" ht="12.75" customHeight="1">
      <c r="A53" s="3"/>
      <c r="B53" s="45" t="s">
        <v>20</v>
      </c>
      <c r="C53" s="3"/>
      <c r="D53" s="3"/>
      <c r="E53" s="3"/>
      <c r="F53" s="3"/>
      <c r="G53" s="31">
        <f t="shared" ref="G53:J53" si="45">+G37+G47</f>
        <v>1418581</v>
      </c>
      <c r="H53" s="31">
        <f t="shared" si="45"/>
        <v>1525397</v>
      </c>
      <c r="I53" s="31">
        <f t="shared" si="45"/>
        <v>1593768</v>
      </c>
      <c r="J53" s="31">
        <f t="shared" si="45"/>
        <v>1719716</v>
      </c>
      <c r="K53" s="29">
        <f t="shared" si="46"/>
        <v>6257462</v>
      </c>
      <c r="L53" s="31">
        <f t="shared" ref="L53:O53" si="47">+L37+L47</f>
        <v>1740731</v>
      </c>
      <c r="M53" s="31">
        <f t="shared" si="47"/>
        <v>1991696</v>
      </c>
      <c r="N53" s="31">
        <f t="shared" si="47"/>
        <v>2086239</v>
      </c>
      <c r="O53" s="31">
        <f t="shared" si="47"/>
        <v>2214334</v>
      </c>
      <c r="P53" s="29">
        <f t="shared" si="48"/>
        <v>8033000</v>
      </c>
      <c r="Q53" s="31">
        <f t="shared" ref="Q53:T53" si="49">+Q37+Q47</f>
        <v>2300579</v>
      </c>
      <c r="R53" s="31">
        <f t="shared" si="49"/>
        <v>2402431</v>
      </c>
      <c r="S53" s="31">
        <f t="shared" si="49"/>
        <v>2531128</v>
      </c>
      <c r="T53" s="31">
        <f t="shared" si="49"/>
        <v>2733400</v>
      </c>
      <c r="U53" s="29">
        <f t="shared" si="50"/>
        <v>9967538</v>
      </c>
      <c r="V53" s="3"/>
      <c r="W53" s="3"/>
      <c r="X53" s="3"/>
      <c r="Y53" s="3"/>
      <c r="Z53" s="3"/>
    </row>
    <row r="54" ht="12.75" customHeight="1">
      <c r="A54" s="3"/>
      <c r="B54" s="45" t="s">
        <v>22</v>
      </c>
      <c r="C54" s="3"/>
      <c r="D54" s="3"/>
      <c r="E54" s="3"/>
      <c r="F54" s="3"/>
      <c r="G54" s="40">
        <f t="shared" ref="G54:J54" si="51">G38</f>
        <v>231465</v>
      </c>
      <c r="H54" s="40">
        <f t="shared" si="51"/>
        <v>240590</v>
      </c>
      <c r="I54" s="40">
        <f t="shared" si="51"/>
        <v>311017</v>
      </c>
      <c r="J54" s="40">
        <f t="shared" si="51"/>
        <v>314447</v>
      </c>
      <c r="K54" s="29">
        <f t="shared" si="46"/>
        <v>1097519</v>
      </c>
      <c r="L54" s="40">
        <f t="shared" ref="L54:O54" si="52">L38</f>
        <v>306148</v>
      </c>
      <c r="M54" s="40">
        <f t="shared" si="52"/>
        <v>311160</v>
      </c>
      <c r="N54" s="40">
        <f t="shared" si="52"/>
        <v>352446</v>
      </c>
      <c r="O54" s="40">
        <f t="shared" si="52"/>
        <v>466527</v>
      </c>
      <c r="P54" s="29">
        <f t="shared" si="48"/>
        <v>1436281</v>
      </c>
      <c r="Q54" s="40">
        <f t="shared" ref="Q54:T54" si="53">Q38</f>
        <v>536777</v>
      </c>
      <c r="R54" s="40">
        <f t="shared" si="53"/>
        <v>592007</v>
      </c>
      <c r="S54" s="40">
        <f t="shared" si="53"/>
        <v>510330</v>
      </c>
      <c r="T54" s="40">
        <f t="shared" si="53"/>
        <v>730355</v>
      </c>
      <c r="U54" s="29">
        <f t="shared" si="50"/>
        <v>2369469</v>
      </c>
      <c r="V54" s="3"/>
      <c r="W54" s="3"/>
      <c r="X54" s="3"/>
      <c r="Y54" s="3"/>
      <c r="Z54" s="3"/>
    </row>
    <row r="55" ht="12.75" customHeight="1">
      <c r="A55" s="3"/>
      <c r="B55" s="3" t="s">
        <v>47</v>
      </c>
      <c r="C55" s="3"/>
      <c r="D55" s="3"/>
      <c r="E55" s="3"/>
      <c r="F55" s="3"/>
      <c r="G55" s="72">
        <f t="shared" ref="G55:O55" si="54">G52-G54-G53</f>
        <v>307690</v>
      </c>
      <c r="H55" s="72">
        <f t="shared" si="54"/>
        <v>339217</v>
      </c>
      <c r="I55" s="72">
        <f t="shared" si="54"/>
        <v>385403</v>
      </c>
      <c r="J55" s="72">
        <f t="shared" si="54"/>
        <v>443378</v>
      </c>
      <c r="K55" s="73">
        <f t="shared" si="54"/>
        <v>1475688</v>
      </c>
      <c r="L55" s="72">
        <f t="shared" si="54"/>
        <v>589756</v>
      </c>
      <c r="M55" s="72">
        <f t="shared" si="54"/>
        <v>482608</v>
      </c>
      <c r="N55" s="72">
        <f t="shared" si="54"/>
        <v>546174</v>
      </c>
      <c r="O55" s="72">
        <f t="shared" si="54"/>
        <v>604894</v>
      </c>
      <c r="P55" s="73">
        <f t="shared" si="48"/>
        <v>2223432</v>
      </c>
      <c r="Q55" s="72">
        <f t="shared" ref="Q55:T55" si="55">Q52-Q54-Q53</f>
        <v>863500</v>
      </c>
      <c r="R55" s="72">
        <f t="shared" si="55"/>
        <v>912832</v>
      </c>
      <c r="S55" s="72">
        <f t="shared" si="55"/>
        <v>957916</v>
      </c>
      <c r="T55" s="72">
        <f t="shared" si="55"/>
        <v>723086</v>
      </c>
      <c r="U55" s="73">
        <f t="shared" si="50"/>
        <v>3457334</v>
      </c>
      <c r="V55" s="74"/>
      <c r="W55" s="74"/>
      <c r="X55" s="74"/>
      <c r="Y55" s="74"/>
      <c r="Z55" s="74"/>
    </row>
    <row r="56" ht="12.75" customHeight="1">
      <c r="A56" s="3"/>
      <c r="B56" s="45" t="s">
        <v>73</v>
      </c>
      <c r="C56" s="3"/>
      <c r="D56" s="3"/>
      <c r="E56" s="3"/>
      <c r="F56" s="3"/>
      <c r="G56" s="31">
        <v>258237.0</v>
      </c>
      <c r="H56" s="31">
        <v>268847.0</v>
      </c>
      <c r="I56" s="31">
        <v>279367.0</v>
      </c>
      <c r="J56" s="31">
        <v>289444.0</v>
      </c>
      <c r="K56" s="29">
        <f>SUM(G56:J56)</f>
        <v>1095895</v>
      </c>
      <c r="L56" s="31">
        <v>332814.0</v>
      </c>
      <c r="M56" s="31">
        <v>354801.0</v>
      </c>
      <c r="N56" s="31">
        <v>337547.0</v>
      </c>
      <c r="O56" s="31">
        <v>359591.0</v>
      </c>
      <c r="P56" s="29">
        <f t="shared" si="48"/>
        <v>1384753</v>
      </c>
      <c r="Q56" s="31">
        <v>416922.0</v>
      </c>
      <c r="R56" s="31">
        <v>450619.0</v>
      </c>
      <c r="S56" s="31">
        <v>477248.0</v>
      </c>
      <c r="T56" s="31">
        <v>507319.0</v>
      </c>
      <c r="U56" s="29">
        <f t="shared" si="50"/>
        <v>1852108</v>
      </c>
      <c r="V56" s="3"/>
      <c r="W56" s="3"/>
      <c r="X56" s="3"/>
      <c r="Y56" s="3"/>
      <c r="Z56" s="3"/>
    </row>
    <row r="57" ht="12.75" customHeight="1">
      <c r="A57" s="3"/>
      <c r="B57" s="3" t="s">
        <v>29</v>
      </c>
      <c r="C57" s="3"/>
      <c r="D57" s="3"/>
      <c r="E57" s="3"/>
      <c r="F57" s="3"/>
      <c r="G57" s="41">
        <f t="shared" ref="G57:O57" si="56">G55-G56</f>
        <v>49453</v>
      </c>
      <c r="H57" s="41">
        <f t="shared" si="56"/>
        <v>70370</v>
      </c>
      <c r="I57" s="41">
        <f t="shared" si="56"/>
        <v>106036</v>
      </c>
      <c r="J57" s="41">
        <f t="shared" si="56"/>
        <v>153934</v>
      </c>
      <c r="K57" s="43">
        <f t="shared" si="56"/>
        <v>379793</v>
      </c>
      <c r="L57" s="41">
        <f t="shared" si="56"/>
        <v>256942</v>
      </c>
      <c r="M57" s="41">
        <f t="shared" si="56"/>
        <v>127807</v>
      </c>
      <c r="N57" s="41">
        <f t="shared" si="56"/>
        <v>208627</v>
      </c>
      <c r="O57" s="41">
        <f t="shared" si="56"/>
        <v>245303</v>
      </c>
      <c r="P57" s="43">
        <f t="shared" si="48"/>
        <v>838679</v>
      </c>
      <c r="Q57" s="41">
        <f t="shared" ref="Q57:T57" si="57">Q55-Q56</f>
        <v>446578</v>
      </c>
      <c r="R57" s="41">
        <f t="shared" si="57"/>
        <v>462213</v>
      </c>
      <c r="S57" s="41">
        <f t="shared" si="57"/>
        <v>480668</v>
      </c>
      <c r="T57" s="41">
        <f t="shared" si="57"/>
        <v>215767</v>
      </c>
      <c r="U57" s="43">
        <f t="shared" si="50"/>
        <v>1605226</v>
      </c>
      <c r="V57" s="3"/>
      <c r="W57" s="3"/>
      <c r="X57" s="3"/>
      <c r="Y57" s="3"/>
      <c r="Z57" s="3"/>
    </row>
    <row r="58" ht="5.25" customHeight="1">
      <c r="A58" s="3"/>
      <c r="B58" s="3"/>
      <c r="C58" s="3"/>
      <c r="D58" s="3"/>
      <c r="E58" s="3"/>
      <c r="F58" s="3"/>
      <c r="G58" s="31"/>
      <c r="H58" s="31"/>
      <c r="I58" s="31"/>
      <c r="J58" s="31"/>
      <c r="K58" s="29"/>
      <c r="L58" s="31"/>
      <c r="M58" s="31"/>
      <c r="N58" s="31"/>
      <c r="O58" s="31"/>
      <c r="P58" s="29"/>
      <c r="Q58" s="31"/>
      <c r="R58" s="31"/>
      <c r="S58" s="31"/>
      <c r="T58" s="31"/>
      <c r="U58" s="29"/>
      <c r="V58" s="3"/>
      <c r="W58" s="3"/>
      <c r="X58" s="3"/>
      <c r="Y58" s="3"/>
      <c r="Z58" s="3"/>
    </row>
    <row r="59" ht="12.75" customHeight="1">
      <c r="A59" s="3"/>
      <c r="B59" s="45" t="s">
        <v>74</v>
      </c>
      <c r="C59" s="3"/>
      <c r="D59" s="3"/>
      <c r="E59" s="3"/>
      <c r="F59" s="3"/>
      <c r="G59" s="31">
        <v>-9574.0</v>
      </c>
      <c r="H59" s="31">
        <v>-19138.0</v>
      </c>
      <c r="I59" s="31">
        <v>-26909.0</v>
      </c>
      <c r="J59" s="31">
        <v>-63665.0</v>
      </c>
      <c r="K59" s="29">
        <f t="shared" ref="K59:K60" si="58">SUM(G59:J59)</f>
        <v>-119286</v>
      </c>
      <c r="L59" s="31">
        <v>-33150.0</v>
      </c>
      <c r="M59" s="31">
        <v>-113845.0</v>
      </c>
      <c r="N59" s="31">
        <v>-92390.0</v>
      </c>
      <c r="O59" s="31">
        <v>-113973.0</v>
      </c>
      <c r="P59" s="29">
        <f t="shared" ref="P59:P61" si="59">SUM(L59:O59)</f>
        <v>-353358</v>
      </c>
      <c r="Q59" s="31">
        <v>-146962.0</v>
      </c>
      <c r="R59" s="31">
        <v>-33577.0</v>
      </c>
      <c r="S59" s="31">
        <v>-101858.0</v>
      </c>
      <c r="T59" s="31">
        <v>-96371.0</v>
      </c>
      <c r="U59" s="29">
        <f t="shared" ref="U59:U61" si="60">SUM(Q59:T59)</f>
        <v>-378768</v>
      </c>
      <c r="V59" s="3"/>
      <c r="W59" s="3"/>
      <c r="X59" s="3"/>
      <c r="Y59" s="3"/>
      <c r="Z59" s="3"/>
    </row>
    <row r="60" ht="12.75" customHeight="1">
      <c r="A60" s="3"/>
      <c r="B60" s="45" t="s">
        <v>41</v>
      </c>
      <c r="C60" s="3"/>
      <c r="D60" s="3"/>
      <c r="E60" s="3"/>
      <c r="F60" s="3"/>
      <c r="G60" s="40">
        <v>12221.0</v>
      </c>
      <c r="H60" s="40">
        <v>10477.0</v>
      </c>
      <c r="I60" s="40">
        <v>27610.0</v>
      </c>
      <c r="J60" s="40">
        <v>23521.0</v>
      </c>
      <c r="K60" s="38">
        <f t="shared" si="58"/>
        <v>73829</v>
      </c>
      <c r="L60" s="40">
        <v>45570.0</v>
      </c>
      <c r="M60" s="40">
        <v>-51638.0</v>
      </c>
      <c r="N60" s="40">
        <v>-13353.0</v>
      </c>
      <c r="O60" s="40">
        <v>-54187.0</v>
      </c>
      <c r="P60" s="38">
        <f t="shared" si="59"/>
        <v>-73608</v>
      </c>
      <c r="Q60" s="40">
        <v>9492.0</v>
      </c>
      <c r="R60" s="40">
        <v>44287.0</v>
      </c>
      <c r="S60" s="40">
        <v>-24025.0</v>
      </c>
      <c r="T60" s="40">
        <v>-14538.0</v>
      </c>
      <c r="U60" s="38">
        <f t="shared" si="60"/>
        <v>15216</v>
      </c>
      <c r="V60" s="3"/>
      <c r="W60" s="3"/>
      <c r="X60" s="3"/>
      <c r="Y60" s="3"/>
      <c r="Z60" s="3"/>
    </row>
    <row r="61" ht="12.75" customHeight="1">
      <c r="A61" s="3"/>
      <c r="B61" s="25" t="s">
        <v>75</v>
      </c>
      <c r="C61" s="25"/>
      <c r="D61" s="25"/>
      <c r="E61" s="25"/>
      <c r="F61" s="25"/>
      <c r="G61" s="75">
        <f t="shared" ref="G61:O61" si="61">G57+G59-G60</f>
        <v>27658</v>
      </c>
      <c r="H61" s="75">
        <f t="shared" si="61"/>
        <v>40755</v>
      </c>
      <c r="I61" s="75">
        <f t="shared" si="61"/>
        <v>51517</v>
      </c>
      <c r="J61" s="75">
        <f t="shared" si="61"/>
        <v>66748</v>
      </c>
      <c r="K61" s="76">
        <f t="shared" si="61"/>
        <v>186678</v>
      </c>
      <c r="L61" s="75">
        <f t="shared" si="61"/>
        <v>178222</v>
      </c>
      <c r="M61" s="75">
        <f t="shared" si="61"/>
        <v>65600</v>
      </c>
      <c r="N61" s="75">
        <f t="shared" si="61"/>
        <v>129590</v>
      </c>
      <c r="O61" s="75">
        <f t="shared" si="61"/>
        <v>185517</v>
      </c>
      <c r="P61" s="76">
        <f t="shared" si="59"/>
        <v>558929</v>
      </c>
      <c r="Q61" s="75">
        <f t="shared" ref="Q61:T61" si="62">Q57+Q59-Q60</f>
        <v>290124</v>
      </c>
      <c r="R61" s="75">
        <f t="shared" si="62"/>
        <v>384349</v>
      </c>
      <c r="S61" s="75">
        <f t="shared" si="62"/>
        <v>402835</v>
      </c>
      <c r="T61" s="75">
        <f t="shared" si="62"/>
        <v>133934</v>
      </c>
      <c r="U61" s="76">
        <f t="shared" si="60"/>
        <v>1211242</v>
      </c>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66"/>
      <c r="C63" s="67"/>
      <c r="D63" s="3"/>
      <c r="E63" s="3"/>
      <c r="F63" s="3"/>
      <c r="G63" s="68" t="s">
        <v>66</v>
      </c>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A4:F4"/>
    <mergeCell ref="G5:J5"/>
    <mergeCell ref="L5:O5"/>
    <mergeCell ref="Q5:T5"/>
    <mergeCell ref="G63:U63"/>
  </mergeCells>
  <printOptions/>
  <pageMargins bottom="0.17" footer="0.0" header="0.0" left="0.28" right="0.23" top="0.23"/>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7.0" topLeftCell="H1" activePane="topRight" state="frozen"/>
      <selection activeCell="I2" sqref="I2" pane="topRight"/>
    </sheetView>
  </sheetViews>
  <sheetFormatPr customHeight="1" defaultColWidth="14.43" defaultRowHeight="15.0"/>
  <cols>
    <col customWidth="1" min="1" max="5" width="1.43"/>
    <col customWidth="1" min="6" max="6" width="1.29"/>
    <col customWidth="1" min="7" max="7" width="51.14"/>
    <col customWidth="1" min="8" max="10" width="12.29"/>
    <col customWidth="1" min="11" max="11" width="12.71"/>
    <col customWidth="1" min="12" max="12" width="17.43"/>
    <col customWidth="1" min="13" max="16" width="12.71"/>
    <col customWidth="1" min="17" max="17" width="18.86"/>
    <col customWidth="1" min="18" max="18" width="16.71"/>
    <col customWidth="1" min="19" max="19" width="10.57"/>
    <col customWidth="1" min="20" max="21" width="12.71"/>
    <col customWidth="1" min="22" max="22" width="18.86"/>
    <col customWidth="1" min="23" max="26" width="1.43"/>
  </cols>
  <sheetData>
    <row r="1" ht="12.75" customHeight="1">
      <c r="A1" s="1" t="s">
        <v>0</v>
      </c>
      <c r="B1" s="4"/>
      <c r="C1" s="4"/>
      <c r="D1" s="4"/>
      <c r="E1" s="4"/>
      <c r="F1" s="4"/>
      <c r="G1" s="6"/>
      <c r="H1" s="6"/>
      <c r="I1" s="6"/>
      <c r="J1" s="6"/>
      <c r="K1" s="6"/>
      <c r="L1" s="6"/>
      <c r="M1" s="6"/>
      <c r="N1" s="6"/>
      <c r="O1" s="6"/>
      <c r="P1" s="6"/>
      <c r="Q1" s="6"/>
      <c r="R1" s="6"/>
      <c r="S1" s="6"/>
      <c r="T1" s="6"/>
      <c r="U1" s="6"/>
      <c r="V1" s="6"/>
      <c r="W1" s="6"/>
      <c r="X1" s="6"/>
      <c r="Y1" s="6"/>
      <c r="Z1" s="6"/>
    </row>
    <row r="2" ht="12.75" customHeight="1">
      <c r="A2" s="1" t="s">
        <v>76</v>
      </c>
      <c r="B2" s="4"/>
      <c r="C2" s="4"/>
      <c r="D2" s="4"/>
      <c r="E2" s="4"/>
      <c r="F2" s="4"/>
      <c r="G2" s="6"/>
      <c r="H2" s="6"/>
      <c r="I2" s="6"/>
      <c r="J2" s="6"/>
      <c r="K2" s="6"/>
      <c r="L2" s="6"/>
      <c r="M2" s="6"/>
      <c r="N2" s="6"/>
      <c r="O2" s="6"/>
      <c r="P2" s="6"/>
      <c r="Q2" s="6"/>
      <c r="R2" s="6"/>
      <c r="S2" s="6"/>
      <c r="T2" s="6"/>
      <c r="U2" s="6"/>
      <c r="V2" s="6"/>
      <c r="W2" s="6"/>
      <c r="X2" s="6"/>
      <c r="Y2" s="6"/>
      <c r="Z2" s="6"/>
    </row>
    <row r="3" ht="12.75" customHeight="1">
      <c r="A3" s="30" t="s">
        <v>2</v>
      </c>
      <c r="B3" s="4"/>
      <c r="C3" s="4"/>
      <c r="D3" s="4"/>
      <c r="E3" s="4"/>
      <c r="F3" s="4"/>
      <c r="G3" s="6"/>
      <c r="H3" s="6"/>
      <c r="I3" s="6"/>
      <c r="J3" s="6"/>
      <c r="K3" s="6"/>
      <c r="L3" s="6"/>
      <c r="M3" s="6"/>
      <c r="N3" s="6"/>
      <c r="O3" s="6"/>
      <c r="P3" s="6"/>
      <c r="Q3" s="6"/>
      <c r="R3" s="6"/>
      <c r="S3" s="6"/>
      <c r="T3" s="6"/>
      <c r="U3" s="6"/>
      <c r="V3" s="6"/>
      <c r="W3" s="6"/>
      <c r="X3" s="6"/>
      <c r="Y3" s="6"/>
      <c r="Z3" s="6"/>
    </row>
    <row r="4" ht="12.75" customHeight="1">
      <c r="A4" s="31" t="s">
        <v>6</v>
      </c>
      <c r="B4" s="6"/>
      <c r="C4" s="6"/>
      <c r="D4" s="6"/>
      <c r="E4" s="6"/>
      <c r="F4" s="6"/>
      <c r="G4" s="6"/>
      <c r="H4" s="6"/>
      <c r="I4" s="6"/>
      <c r="J4" s="6"/>
      <c r="K4" s="6"/>
      <c r="L4" s="6"/>
      <c r="M4" s="6"/>
      <c r="N4" s="6"/>
      <c r="O4" s="6"/>
      <c r="P4" s="6"/>
      <c r="Q4" s="6"/>
      <c r="R4" s="6"/>
      <c r="S4" s="6"/>
      <c r="T4" s="6"/>
      <c r="U4" s="6"/>
      <c r="V4" s="6"/>
      <c r="W4" s="6"/>
      <c r="X4" s="6"/>
      <c r="Y4" s="6"/>
      <c r="Z4" s="6"/>
    </row>
    <row r="5" ht="12.75" customHeight="1">
      <c r="A5" s="31"/>
      <c r="B5" s="6"/>
      <c r="C5" s="6"/>
      <c r="D5" s="6"/>
      <c r="E5" s="6"/>
      <c r="F5" s="6"/>
      <c r="G5" s="6"/>
      <c r="H5" s="10" t="s">
        <v>8</v>
      </c>
      <c r="L5" s="12" t="s">
        <v>11</v>
      </c>
      <c r="M5" s="8" t="s">
        <v>8</v>
      </c>
      <c r="Q5" s="23" t="s">
        <v>11</v>
      </c>
      <c r="R5" s="8" t="s">
        <v>8</v>
      </c>
      <c r="V5" s="23" t="s">
        <v>11</v>
      </c>
      <c r="W5" s="6"/>
      <c r="X5" s="6"/>
      <c r="Y5" s="6"/>
      <c r="Z5" s="6"/>
    </row>
    <row r="6" ht="12.75" customHeight="1">
      <c r="A6" s="77"/>
      <c r="B6" s="6"/>
      <c r="C6" s="6"/>
      <c r="D6" s="6"/>
      <c r="E6" s="6"/>
      <c r="F6" s="6"/>
      <c r="G6" s="6"/>
      <c r="H6" s="9" t="s">
        <v>7</v>
      </c>
      <c r="I6" s="9" t="s">
        <v>9</v>
      </c>
      <c r="J6" s="9" t="s">
        <v>10</v>
      </c>
      <c r="K6" s="9" t="s">
        <v>12</v>
      </c>
      <c r="L6" s="15" t="s">
        <v>12</v>
      </c>
      <c r="M6" s="9" t="s">
        <v>7</v>
      </c>
      <c r="N6" s="9" t="s">
        <v>9</v>
      </c>
      <c r="O6" s="9" t="s">
        <v>10</v>
      </c>
      <c r="P6" s="9" t="s">
        <v>12</v>
      </c>
      <c r="Q6" s="15" t="s">
        <v>12</v>
      </c>
      <c r="R6" s="9" t="s">
        <v>7</v>
      </c>
      <c r="S6" s="9" t="s">
        <v>9</v>
      </c>
      <c r="T6" s="9" t="s">
        <v>10</v>
      </c>
      <c r="U6" s="9" t="s">
        <v>12</v>
      </c>
      <c r="V6" s="15" t="s">
        <v>12</v>
      </c>
      <c r="W6" s="6"/>
      <c r="X6" s="6"/>
      <c r="Y6" s="6"/>
      <c r="Z6" s="6"/>
    </row>
    <row r="7" ht="12.75" customHeight="1">
      <c r="A7" s="77"/>
      <c r="B7" s="6"/>
      <c r="C7" s="6"/>
      <c r="D7" s="6"/>
      <c r="E7" s="6"/>
      <c r="F7" s="6"/>
      <c r="G7" s="6"/>
      <c r="H7" s="10">
        <v>2016.0</v>
      </c>
      <c r="I7" s="10">
        <v>2016.0</v>
      </c>
      <c r="J7" s="10">
        <v>2016.0</v>
      </c>
      <c r="K7" s="10">
        <v>2016.0</v>
      </c>
      <c r="L7" s="17">
        <v>2016.0</v>
      </c>
      <c r="M7" s="10">
        <v>2017.0</v>
      </c>
      <c r="N7" s="10">
        <v>2017.0</v>
      </c>
      <c r="O7" s="10">
        <v>2017.0</v>
      </c>
      <c r="P7" s="10">
        <v>2017.0</v>
      </c>
      <c r="Q7" s="78">
        <v>2017.0</v>
      </c>
      <c r="R7" s="10">
        <v>2018.0</v>
      </c>
      <c r="S7" s="10">
        <v>2018.0</v>
      </c>
      <c r="T7" s="10">
        <v>2018.0</v>
      </c>
      <c r="U7" s="10">
        <v>2018.0</v>
      </c>
      <c r="V7" s="78">
        <v>2018.0</v>
      </c>
      <c r="W7" s="6"/>
      <c r="X7" s="6"/>
      <c r="Y7" s="6"/>
      <c r="Z7" s="6"/>
    </row>
    <row r="8" ht="12.75" customHeight="1">
      <c r="A8" s="49" t="s">
        <v>77</v>
      </c>
      <c r="B8" s="4"/>
      <c r="C8" s="4"/>
      <c r="D8" s="4"/>
      <c r="E8" s="6"/>
      <c r="F8" s="6"/>
      <c r="G8" s="6"/>
      <c r="H8" s="6"/>
      <c r="I8" s="6"/>
      <c r="J8" s="6"/>
      <c r="K8" s="6"/>
      <c r="L8" s="19"/>
      <c r="M8" s="6"/>
      <c r="N8" s="6"/>
      <c r="O8" s="6"/>
      <c r="P8" s="6"/>
      <c r="Q8" s="19"/>
      <c r="R8" s="6"/>
      <c r="S8" s="6"/>
      <c r="T8" s="6"/>
      <c r="U8" s="6"/>
      <c r="V8" s="19"/>
      <c r="W8" s="6"/>
      <c r="X8" s="6"/>
      <c r="Y8" s="6"/>
      <c r="Z8" s="6"/>
    </row>
    <row r="9" ht="12.75" customHeight="1">
      <c r="A9" s="30"/>
      <c r="B9" s="6" t="s">
        <v>43</v>
      </c>
      <c r="C9" s="6"/>
      <c r="D9" s="6"/>
      <c r="E9" s="6"/>
      <c r="F9" s="6"/>
      <c r="G9" s="6"/>
      <c r="H9" s="28">
        <v>27658.0</v>
      </c>
      <c r="I9" s="28">
        <v>40755.0</v>
      </c>
      <c r="J9" s="28">
        <v>51517.0</v>
      </c>
      <c r="K9" s="31">
        <v>66748.0</v>
      </c>
      <c r="L9" s="48">
        <f>SUM(H9:K9)</f>
        <v>186678</v>
      </c>
      <c r="M9" s="28">
        <v>178222.0</v>
      </c>
      <c r="N9" s="28">
        <v>65600.0</v>
      </c>
      <c r="O9" s="28">
        <v>129590.0</v>
      </c>
      <c r="P9" s="28">
        <v>185517.0</v>
      </c>
      <c r="Q9" s="48">
        <f>SUM(M9:P9)</f>
        <v>558929</v>
      </c>
      <c r="R9" s="28">
        <v>290124.0</v>
      </c>
      <c r="S9" s="28">
        <v>384349.0</v>
      </c>
      <c r="T9" s="28">
        <v>402835.0</v>
      </c>
      <c r="U9" s="28">
        <v>133934.0</v>
      </c>
      <c r="V9" s="48">
        <f>SUM(R9:U9)</f>
        <v>1211242</v>
      </c>
      <c r="W9" s="6"/>
      <c r="X9" s="6"/>
      <c r="Y9" s="6"/>
      <c r="Z9" s="6"/>
    </row>
    <row r="10" ht="12.75" customHeight="1">
      <c r="A10" s="77"/>
      <c r="B10" s="6" t="s">
        <v>78</v>
      </c>
      <c r="C10" s="6"/>
      <c r="D10" s="6"/>
      <c r="E10" s="6"/>
      <c r="F10" s="6"/>
      <c r="G10" s="6"/>
      <c r="H10" s="31"/>
      <c r="I10" s="31"/>
      <c r="J10" s="31"/>
      <c r="K10" s="31"/>
      <c r="L10" s="29"/>
      <c r="M10" s="31"/>
      <c r="N10" s="31"/>
      <c r="O10" s="31"/>
      <c r="P10" s="31"/>
      <c r="Q10" s="29"/>
      <c r="R10" s="31"/>
      <c r="S10" s="31"/>
      <c r="T10" s="31"/>
      <c r="U10" s="31"/>
      <c r="V10" s="29"/>
      <c r="W10" s="6"/>
      <c r="X10" s="6"/>
      <c r="Y10" s="6"/>
      <c r="Z10" s="6"/>
    </row>
    <row r="11" ht="12.75" customHeight="1">
      <c r="A11" s="77"/>
      <c r="B11" s="6"/>
      <c r="C11" s="6" t="s">
        <v>79</v>
      </c>
      <c r="D11" s="6"/>
      <c r="E11" s="6"/>
      <c r="F11" s="6"/>
      <c r="G11" s="6"/>
      <c r="H11" s="31"/>
      <c r="I11" s="31"/>
      <c r="J11" s="31"/>
      <c r="K11" s="31"/>
      <c r="L11" s="29"/>
      <c r="M11" s="31"/>
      <c r="N11" s="31"/>
      <c r="O11" s="31"/>
      <c r="P11" s="31"/>
      <c r="Q11" s="29"/>
      <c r="R11" s="31"/>
      <c r="S11" s="31"/>
      <c r="T11" s="31"/>
      <c r="U11" s="31"/>
      <c r="V11" s="29"/>
      <c r="W11" s="6"/>
      <c r="X11" s="6"/>
      <c r="Y11" s="6"/>
      <c r="Z11" s="6"/>
    </row>
    <row r="12" ht="12.75" customHeight="1">
      <c r="A12" s="77"/>
      <c r="B12" s="6"/>
      <c r="C12" s="6"/>
      <c r="D12" s="6" t="s">
        <v>80</v>
      </c>
      <c r="E12" s="6"/>
      <c r="F12" s="6"/>
      <c r="G12" s="6"/>
      <c r="H12" s="31">
        <v>-2316599.0</v>
      </c>
      <c r="I12" s="31">
        <v>-1791766.0</v>
      </c>
      <c r="J12" s="31">
        <v>-2442080.0</v>
      </c>
      <c r="K12" s="31">
        <v>-2102841.0</v>
      </c>
      <c r="L12" s="29">
        <f t="shared" ref="L12:L21" si="1">SUM(H12:K12)</f>
        <v>-8653286</v>
      </c>
      <c r="M12" s="31">
        <v>-2348666.0</v>
      </c>
      <c r="N12" s="31">
        <v>-2664421.0</v>
      </c>
      <c r="O12" s="31">
        <v>-2315017.0</v>
      </c>
      <c r="P12" s="31">
        <v>-2477659.0</v>
      </c>
      <c r="Q12" s="29">
        <f t="shared" ref="Q12:Q21" si="2">SUM(M12:P12)</f>
        <v>-9805763</v>
      </c>
      <c r="R12" s="31">
        <v>-2986747.0</v>
      </c>
      <c r="S12" s="31">
        <v>-3033721.0</v>
      </c>
      <c r="T12" s="31">
        <v>-3238717.0</v>
      </c>
      <c r="U12" s="31">
        <v>-3784252.0</v>
      </c>
      <c r="V12" s="29">
        <f t="shared" ref="V12:V21" si="3">SUM(R12:U12)</f>
        <v>-13043437</v>
      </c>
      <c r="W12" s="6"/>
      <c r="X12" s="6"/>
      <c r="Y12" s="6"/>
      <c r="Z12" s="6"/>
    </row>
    <row r="13" ht="12.75" customHeight="1">
      <c r="A13" s="77"/>
      <c r="B13" s="6"/>
      <c r="C13" s="6"/>
      <c r="D13" s="6" t="s">
        <v>81</v>
      </c>
      <c r="E13" s="6"/>
      <c r="F13" s="6"/>
      <c r="G13" s="6"/>
      <c r="H13" s="31">
        <v>905723.0</v>
      </c>
      <c r="I13" s="31">
        <v>238517.0</v>
      </c>
      <c r="J13" s="31">
        <v>529885.0</v>
      </c>
      <c r="K13" s="31">
        <v>98525.0</v>
      </c>
      <c r="L13" s="29">
        <f t="shared" si="1"/>
        <v>1772650</v>
      </c>
      <c r="M13" s="31">
        <v>366257.0</v>
      </c>
      <c r="N13" s="31">
        <v>514890.0</v>
      </c>
      <c r="O13" s="31">
        <v>-34587.0</v>
      </c>
      <c r="P13" s="31">
        <v>53446.0</v>
      </c>
      <c r="Q13" s="29">
        <f t="shared" si="2"/>
        <v>900006</v>
      </c>
      <c r="R13" s="31">
        <v>378885.0</v>
      </c>
      <c r="S13" s="31">
        <v>288474.0</v>
      </c>
      <c r="T13" s="31">
        <v>65868.0</v>
      </c>
      <c r="U13" s="31">
        <v>266653.0</v>
      </c>
      <c r="V13" s="29">
        <f t="shared" si="3"/>
        <v>999880</v>
      </c>
      <c r="W13" s="6"/>
      <c r="X13" s="6"/>
      <c r="Y13" s="6"/>
      <c r="Z13" s="6"/>
    </row>
    <row r="14" ht="12.75" customHeight="1">
      <c r="A14" s="77"/>
      <c r="B14" s="6"/>
      <c r="C14" s="6"/>
      <c r="D14" s="6" t="s">
        <v>82</v>
      </c>
      <c r="E14" s="6"/>
      <c r="F14" s="6"/>
      <c r="G14" s="6"/>
      <c r="H14" s="31">
        <v>1058521.0</v>
      </c>
      <c r="I14" s="31">
        <v>1175361.0</v>
      </c>
      <c r="J14" s="31">
        <v>1224108.0</v>
      </c>
      <c r="K14" s="31">
        <v>1330508.0</v>
      </c>
      <c r="L14" s="29">
        <f t="shared" si="1"/>
        <v>4788498</v>
      </c>
      <c r="M14" s="31">
        <v>1305683.0</v>
      </c>
      <c r="N14" s="31">
        <v>1550794.0</v>
      </c>
      <c r="O14" s="31">
        <v>1627477.0</v>
      </c>
      <c r="P14" s="31">
        <v>1713863.0</v>
      </c>
      <c r="Q14" s="29">
        <f t="shared" si="2"/>
        <v>6197817</v>
      </c>
      <c r="R14" s="31">
        <v>1748844.0</v>
      </c>
      <c r="S14" s="31">
        <v>1817817.0</v>
      </c>
      <c r="T14" s="31">
        <v>1911767.0</v>
      </c>
      <c r="U14" s="31">
        <v>2053660.0</v>
      </c>
      <c r="V14" s="29">
        <f t="shared" si="3"/>
        <v>7532088</v>
      </c>
      <c r="W14" s="6"/>
      <c r="X14" s="6"/>
      <c r="Y14" s="6"/>
      <c r="Z14" s="6"/>
    </row>
    <row r="15" ht="12.75" customHeight="1">
      <c r="A15" s="77"/>
      <c r="B15" s="6"/>
      <c r="C15" s="6"/>
      <c r="D15" s="6" t="s">
        <v>83</v>
      </c>
      <c r="E15" s="6"/>
      <c r="F15" s="6"/>
      <c r="G15" s="6"/>
      <c r="H15" s="31">
        <v>20441.0</v>
      </c>
      <c r="I15" s="31">
        <v>20021.0</v>
      </c>
      <c r="J15" s="31">
        <v>19284.0</v>
      </c>
      <c r="K15" s="31">
        <v>19206.0</v>
      </c>
      <c r="L15" s="29">
        <f t="shared" si="1"/>
        <v>78952</v>
      </c>
      <c r="M15" s="31">
        <v>18598.0</v>
      </c>
      <c r="N15" s="31">
        <v>16511.0</v>
      </c>
      <c r="O15" s="31">
        <v>13259.0</v>
      </c>
      <c r="P15" s="31">
        <v>12289.0</v>
      </c>
      <c r="Q15" s="29">
        <f t="shared" si="2"/>
        <v>60657</v>
      </c>
      <c r="R15" s="31">
        <v>11134.0</v>
      </c>
      <c r="S15" s="31">
        <v>11154.0</v>
      </c>
      <c r="T15" s="31">
        <v>9959.0</v>
      </c>
      <c r="U15" s="31">
        <v>8965.0</v>
      </c>
      <c r="V15" s="29">
        <f t="shared" si="3"/>
        <v>41212</v>
      </c>
      <c r="W15" s="6"/>
      <c r="X15" s="6"/>
      <c r="Y15" s="6"/>
      <c r="Z15" s="6"/>
    </row>
    <row r="16" ht="12.75" customHeight="1">
      <c r="A16" s="77"/>
      <c r="B16" s="6"/>
      <c r="C16" s="6"/>
      <c r="D16" s="6" t="s">
        <v>84</v>
      </c>
      <c r="E16" s="6"/>
      <c r="F16" s="6"/>
      <c r="G16" s="6"/>
      <c r="H16" s="31">
        <v>14798.0</v>
      </c>
      <c r="I16" s="31">
        <v>14131.0</v>
      </c>
      <c r="J16" s="31">
        <v>14410.0</v>
      </c>
      <c r="K16" s="31">
        <v>14189.0</v>
      </c>
      <c r="L16" s="29">
        <f t="shared" si="1"/>
        <v>57528</v>
      </c>
      <c r="M16" s="31">
        <v>15049.0</v>
      </c>
      <c r="N16" s="31">
        <v>18551.0</v>
      </c>
      <c r="O16" s="31">
        <v>19238.0</v>
      </c>
      <c r="P16" s="31">
        <v>19073.0</v>
      </c>
      <c r="Q16" s="29">
        <f t="shared" si="2"/>
        <v>71911</v>
      </c>
      <c r="R16" s="31">
        <v>19041.0</v>
      </c>
      <c r="S16" s="31">
        <v>19736.0</v>
      </c>
      <c r="T16" s="31">
        <v>21161.0</v>
      </c>
      <c r="U16" s="31">
        <v>23219.0</v>
      </c>
      <c r="V16" s="29">
        <f t="shared" si="3"/>
        <v>83157</v>
      </c>
      <c r="W16" s="6"/>
      <c r="X16" s="6"/>
      <c r="Y16" s="6"/>
      <c r="Z16" s="6"/>
    </row>
    <row r="17" ht="12.75" customHeight="1">
      <c r="A17" s="31"/>
      <c r="B17" s="6"/>
      <c r="C17" s="6"/>
      <c r="D17" s="6" t="s">
        <v>85</v>
      </c>
      <c r="E17" s="6"/>
      <c r="F17" s="6"/>
      <c r="G17" s="6"/>
      <c r="H17" s="31">
        <v>42422.0</v>
      </c>
      <c r="I17" s="31">
        <v>44112.0</v>
      </c>
      <c r="J17" s="31">
        <v>43495.0</v>
      </c>
      <c r="K17" s="31">
        <v>43646.0</v>
      </c>
      <c r="L17" s="29">
        <f t="shared" si="1"/>
        <v>173675</v>
      </c>
      <c r="M17" s="31">
        <v>44888.0</v>
      </c>
      <c r="N17" s="31">
        <v>44028.0</v>
      </c>
      <c r="O17" s="31">
        <v>44763.0</v>
      </c>
      <c r="P17" s="31">
        <v>48530.0</v>
      </c>
      <c r="Q17" s="29">
        <f t="shared" si="2"/>
        <v>182209</v>
      </c>
      <c r="R17" s="31">
        <v>68395.0</v>
      </c>
      <c r="S17" s="31">
        <v>81232.0</v>
      </c>
      <c r="T17" s="31">
        <v>82316.0</v>
      </c>
      <c r="U17" s="31">
        <v>88714.0</v>
      </c>
      <c r="V17" s="29">
        <f t="shared" si="3"/>
        <v>320657</v>
      </c>
      <c r="W17" s="6"/>
      <c r="X17" s="6"/>
      <c r="Y17" s="6"/>
      <c r="Z17" s="6"/>
    </row>
    <row r="18" ht="12.75" customHeight="1">
      <c r="A18" s="31"/>
      <c r="B18" s="6"/>
      <c r="C18" s="6"/>
      <c r="D18" s="6" t="s">
        <v>86</v>
      </c>
      <c r="E18" s="6"/>
      <c r="F18" s="6"/>
      <c r="G18" s="6"/>
      <c r="H18" s="31">
        <v>-11316.0</v>
      </c>
      <c r="I18" s="31">
        <v>-13323.0</v>
      </c>
      <c r="J18" s="31">
        <v>-12762.0</v>
      </c>
      <c r="K18" s="31">
        <v>-27720.0</v>
      </c>
      <c r="L18" s="29">
        <f t="shared" si="1"/>
        <v>-65121</v>
      </c>
      <c r="M18" s="31">
        <v>0.0</v>
      </c>
      <c r="N18" s="31">
        <v>0.0</v>
      </c>
      <c r="O18" s="31">
        <v>0.0</v>
      </c>
      <c r="P18" s="31">
        <v>0.0</v>
      </c>
      <c r="Q18" s="29">
        <f t="shared" si="2"/>
        <v>0</v>
      </c>
      <c r="R18" s="31">
        <v>0.0</v>
      </c>
      <c r="S18" s="31">
        <v>0.0</v>
      </c>
      <c r="T18" s="31">
        <v>0.0</v>
      </c>
      <c r="U18" s="31">
        <v>0.0</v>
      </c>
      <c r="V18" s="29">
        <f t="shared" si="3"/>
        <v>0</v>
      </c>
      <c r="W18" s="6"/>
      <c r="X18" s="6"/>
      <c r="Y18" s="6"/>
      <c r="Z18" s="6"/>
    </row>
    <row r="19" ht="12.75" customHeight="1">
      <c r="A19" s="30"/>
      <c r="B19" s="6"/>
      <c r="C19" s="6"/>
      <c r="D19" s="6" t="s">
        <v>87</v>
      </c>
      <c r="E19" s="6"/>
      <c r="F19" s="6"/>
      <c r="G19" s="6"/>
      <c r="H19" s="31">
        <v>12757.0</v>
      </c>
      <c r="I19" s="31">
        <v>9040.0</v>
      </c>
      <c r="J19" s="31">
        <v>9682.0</v>
      </c>
      <c r="K19" s="31">
        <v>9430.0</v>
      </c>
      <c r="L19" s="29">
        <f t="shared" si="1"/>
        <v>40909</v>
      </c>
      <c r="M19" s="31">
        <v>21666.0</v>
      </c>
      <c r="N19" s="31">
        <v>11519.0</v>
      </c>
      <c r="O19" s="31">
        <v>9896.0</v>
      </c>
      <c r="P19" s="31">
        <v>14126.0</v>
      </c>
      <c r="Q19" s="29">
        <f t="shared" si="2"/>
        <v>57207</v>
      </c>
      <c r="R19" s="31">
        <v>8209.0</v>
      </c>
      <c r="S19" s="31">
        <v>13921.0</v>
      </c>
      <c r="T19" s="31">
        <v>8962.0</v>
      </c>
      <c r="U19" s="31">
        <v>9336.0</v>
      </c>
      <c r="V19" s="29">
        <f t="shared" si="3"/>
        <v>40428</v>
      </c>
      <c r="W19" s="6"/>
      <c r="X19" s="6"/>
      <c r="Y19" s="6"/>
      <c r="Z19" s="6"/>
    </row>
    <row r="20" ht="12.75" customHeight="1">
      <c r="A20" s="30"/>
      <c r="B20" s="6"/>
      <c r="C20" s="6"/>
      <c r="D20" s="6" t="s">
        <v>88</v>
      </c>
      <c r="E20" s="6"/>
      <c r="F20" s="6"/>
      <c r="G20" s="6"/>
      <c r="H20" s="31">
        <v>0.0</v>
      </c>
      <c r="I20" s="31">
        <v>0.0</v>
      </c>
      <c r="J20" s="31">
        <v>0.0</v>
      </c>
      <c r="K20" s="31">
        <v>0.0</v>
      </c>
      <c r="L20" s="29">
        <f t="shared" si="1"/>
        <v>0</v>
      </c>
      <c r="M20" s="31">
        <v>0.0</v>
      </c>
      <c r="N20" s="31">
        <v>64220.0</v>
      </c>
      <c r="O20" s="31">
        <v>50830.0</v>
      </c>
      <c r="P20" s="31">
        <v>25740.0</v>
      </c>
      <c r="Q20" s="29">
        <f t="shared" si="2"/>
        <v>140790</v>
      </c>
      <c r="R20" s="31">
        <v>41080.0</v>
      </c>
      <c r="S20" s="31">
        <v>-85410.0</v>
      </c>
      <c r="T20" s="31">
        <v>-7670.0</v>
      </c>
      <c r="U20" s="31">
        <v>-21953.0</v>
      </c>
      <c r="V20" s="29">
        <f t="shared" si="3"/>
        <v>-73953</v>
      </c>
      <c r="W20" s="6"/>
      <c r="X20" s="6"/>
      <c r="Y20" s="6"/>
      <c r="Z20" s="6"/>
    </row>
    <row r="21" ht="12.75" customHeight="1">
      <c r="A21" s="30"/>
      <c r="B21" s="6"/>
      <c r="C21" s="6"/>
      <c r="D21" s="6" t="s">
        <v>89</v>
      </c>
      <c r="E21" s="6"/>
      <c r="F21" s="6"/>
      <c r="G21" s="6"/>
      <c r="H21" s="31">
        <v>-16603.0</v>
      </c>
      <c r="I21" s="31">
        <v>-17876.0</v>
      </c>
      <c r="J21" s="31">
        <v>14338.0</v>
      </c>
      <c r="K21" s="31">
        <v>-26706.0</v>
      </c>
      <c r="L21" s="29">
        <f t="shared" si="1"/>
        <v>-46847</v>
      </c>
      <c r="M21" s="31">
        <v>-26764.0</v>
      </c>
      <c r="N21" s="31">
        <v>-20702.0</v>
      </c>
      <c r="O21" s="31">
        <v>-57090.0</v>
      </c>
      <c r="P21" s="31">
        <v>-104132.0</v>
      </c>
      <c r="Q21" s="29">
        <f t="shared" si="2"/>
        <v>-208688</v>
      </c>
      <c r="R21" s="31">
        <v>-22049.0</v>
      </c>
      <c r="S21" s="31">
        <v>-9539.0</v>
      </c>
      <c r="T21" s="31">
        <v>-39453.0</v>
      </c>
      <c r="U21" s="31">
        <v>-14479.0</v>
      </c>
      <c r="V21" s="29">
        <f t="shared" si="3"/>
        <v>-85520</v>
      </c>
      <c r="W21" s="6"/>
      <c r="X21" s="6"/>
      <c r="Y21" s="6"/>
      <c r="Z21" s="6"/>
    </row>
    <row r="22" ht="12.75" customHeight="1">
      <c r="A22" s="31"/>
      <c r="B22" s="6"/>
      <c r="C22" s="6"/>
      <c r="D22" s="6" t="s">
        <v>90</v>
      </c>
      <c r="E22" s="6"/>
      <c r="F22" s="6"/>
      <c r="G22" s="6"/>
      <c r="H22" s="31"/>
      <c r="I22" s="31"/>
      <c r="J22" s="31"/>
      <c r="K22" s="31"/>
      <c r="L22" s="29"/>
      <c r="M22" s="31"/>
      <c r="N22" s="31"/>
      <c r="O22" s="31"/>
      <c r="P22" s="31"/>
      <c r="Q22" s="29"/>
      <c r="R22" s="31"/>
      <c r="S22" s="31"/>
      <c r="T22" s="31"/>
      <c r="U22" s="31"/>
      <c r="V22" s="29"/>
      <c r="W22" s="6"/>
      <c r="X22" s="6"/>
      <c r="Y22" s="6"/>
      <c r="Z22" s="6"/>
    </row>
    <row r="23" ht="12.75" customHeight="1">
      <c r="A23" s="77"/>
      <c r="B23" s="6"/>
      <c r="C23" s="6"/>
      <c r="D23" s="6"/>
      <c r="E23" s="6" t="s">
        <v>26</v>
      </c>
      <c r="F23" s="6"/>
      <c r="G23" s="6"/>
      <c r="H23" s="31">
        <v>14308.0</v>
      </c>
      <c r="I23" s="31">
        <v>24091.0</v>
      </c>
      <c r="J23" s="31">
        <v>10250.0</v>
      </c>
      <c r="K23" s="31">
        <v>-1679.0</v>
      </c>
      <c r="L23" s="29">
        <f t="shared" ref="L23:L27" si="4">SUM(H23:K23)</f>
        <v>46970</v>
      </c>
      <c r="M23" s="31">
        <v>-25402.0</v>
      </c>
      <c r="N23" s="31">
        <v>-80199.0</v>
      </c>
      <c r="O23" s="31">
        <v>-41399.0</v>
      </c>
      <c r="P23" s="31">
        <v>-87090.0</v>
      </c>
      <c r="Q23" s="29">
        <f t="shared" ref="Q23:Q27" si="5">SUM(M23:P23)</f>
        <v>-234090</v>
      </c>
      <c r="R23" s="31">
        <v>-55905.0</v>
      </c>
      <c r="S23" s="31">
        <v>-25564.0</v>
      </c>
      <c r="T23" s="31">
        <v>-30364.0</v>
      </c>
      <c r="U23" s="31">
        <v>-88359.0</v>
      </c>
      <c r="V23" s="29">
        <f t="shared" ref="V23:V27" si="6">SUM(R23:U23)</f>
        <v>-200192</v>
      </c>
      <c r="W23" s="6"/>
      <c r="X23" s="6"/>
      <c r="Y23" s="6"/>
      <c r="Z23" s="6"/>
    </row>
    <row r="24" ht="12.75" customHeight="1">
      <c r="A24" s="31"/>
      <c r="B24" s="6"/>
      <c r="C24" s="6"/>
      <c r="D24" s="6"/>
      <c r="E24" s="6" t="s">
        <v>45</v>
      </c>
      <c r="F24" s="6"/>
      <c r="G24" s="6"/>
      <c r="H24" s="31">
        <v>-19898.0</v>
      </c>
      <c r="I24" s="31">
        <v>8795.0</v>
      </c>
      <c r="J24" s="31">
        <v>27810.0</v>
      </c>
      <c r="K24" s="31">
        <v>15540.0</v>
      </c>
      <c r="L24" s="29">
        <f t="shared" si="4"/>
        <v>32247</v>
      </c>
      <c r="M24" s="31">
        <v>-11000.0</v>
      </c>
      <c r="N24" s="31">
        <v>-12439.0</v>
      </c>
      <c r="O24" s="31">
        <v>34029.0</v>
      </c>
      <c r="P24" s="31">
        <v>63969.0</v>
      </c>
      <c r="Q24" s="29">
        <f t="shared" si="5"/>
        <v>74559</v>
      </c>
      <c r="R24" s="31">
        <v>74083.0</v>
      </c>
      <c r="S24" s="31">
        <v>7733.0</v>
      </c>
      <c r="T24" s="31">
        <v>-4449.0</v>
      </c>
      <c r="U24" s="31">
        <v>121831.0</v>
      </c>
      <c r="V24" s="29">
        <f t="shared" si="6"/>
        <v>199198</v>
      </c>
      <c r="W24" s="6"/>
      <c r="X24" s="6"/>
      <c r="Y24" s="6"/>
      <c r="Z24" s="6"/>
    </row>
    <row r="25" ht="12.75" customHeight="1">
      <c r="A25" s="31"/>
      <c r="B25" s="6"/>
      <c r="C25" s="6"/>
      <c r="D25" s="6"/>
      <c r="E25" s="6" t="s">
        <v>46</v>
      </c>
      <c r="F25" s="6"/>
      <c r="G25" s="6"/>
      <c r="H25" s="31">
        <v>41232.0</v>
      </c>
      <c r="I25" s="31">
        <v>2099.0</v>
      </c>
      <c r="J25" s="31">
        <v>28957.0</v>
      </c>
      <c r="K25" s="31">
        <v>-3582.0</v>
      </c>
      <c r="L25" s="29">
        <f t="shared" si="4"/>
        <v>68706</v>
      </c>
      <c r="M25" s="31">
        <v>93542.0</v>
      </c>
      <c r="N25" s="31">
        <v>-48042.0</v>
      </c>
      <c r="O25" s="31">
        <v>74006.0</v>
      </c>
      <c r="P25" s="31">
        <v>-5169.0</v>
      </c>
      <c r="Q25" s="29">
        <f t="shared" si="5"/>
        <v>114337</v>
      </c>
      <c r="R25" s="31">
        <v>119049.0</v>
      </c>
      <c r="S25" s="31">
        <v>-52851.0</v>
      </c>
      <c r="T25" s="31">
        <v>134000.0</v>
      </c>
      <c r="U25" s="31">
        <v>-49776.0</v>
      </c>
      <c r="V25" s="29">
        <f t="shared" si="6"/>
        <v>150422</v>
      </c>
      <c r="W25" s="6"/>
      <c r="X25" s="6"/>
      <c r="Y25" s="6"/>
      <c r="Z25" s="6"/>
    </row>
    <row r="26" ht="12.75" customHeight="1">
      <c r="A26" s="77"/>
      <c r="B26" s="6"/>
      <c r="C26" s="6"/>
      <c r="D26" s="6"/>
      <c r="E26" s="6" t="s">
        <v>48</v>
      </c>
      <c r="F26" s="6"/>
      <c r="G26" s="6"/>
      <c r="H26" s="31">
        <v>27502.0</v>
      </c>
      <c r="I26" s="31">
        <v>22753.0</v>
      </c>
      <c r="J26" s="31">
        <v>30230.0</v>
      </c>
      <c r="K26" s="31">
        <v>16266.0</v>
      </c>
      <c r="L26" s="29">
        <f t="shared" si="4"/>
        <v>96751</v>
      </c>
      <c r="M26" s="31">
        <v>15221.0</v>
      </c>
      <c r="N26" s="31">
        <v>46609.0</v>
      </c>
      <c r="O26" s="31">
        <v>32947.0</v>
      </c>
      <c r="P26" s="31">
        <v>83197.0</v>
      </c>
      <c r="Q26" s="29">
        <f t="shared" si="5"/>
        <v>177974</v>
      </c>
      <c r="R26" s="31">
        <v>55270.0</v>
      </c>
      <c r="S26" s="31">
        <v>23848.0</v>
      </c>
      <c r="T26" s="31">
        <v>18983.0</v>
      </c>
      <c r="U26" s="31">
        <v>44176.0</v>
      </c>
      <c r="V26" s="29">
        <f t="shared" si="6"/>
        <v>142277</v>
      </c>
      <c r="W26" s="6"/>
      <c r="X26" s="6"/>
      <c r="Y26" s="6"/>
      <c r="Z26" s="6"/>
    </row>
    <row r="27" ht="12.75" customHeight="1">
      <c r="A27" s="31"/>
      <c r="B27" s="6"/>
      <c r="C27" s="6"/>
      <c r="D27" s="6"/>
      <c r="E27" s="6" t="s">
        <v>91</v>
      </c>
      <c r="F27" s="6"/>
      <c r="G27" s="6"/>
      <c r="H27" s="40">
        <v>-29536.0</v>
      </c>
      <c r="I27" s="40">
        <v>-3003.0</v>
      </c>
      <c r="J27" s="40">
        <v>-11065.0</v>
      </c>
      <c r="K27" s="31">
        <v>-8690.0</v>
      </c>
      <c r="L27" s="29">
        <f t="shared" si="4"/>
        <v>-52294</v>
      </c>
      <c r="M27" s="40">
        <v>8850.0</v>
      </c>
      <c r="N27" s="40">
        <v>-41447.0</v>
      </c>
      <c r="O27" s="40">
        <v>-7549.0</v>
      </c>
      <c r="P27" s="40">
        <v>-33657.0</v>
      </c>
      <c r="Q27" s="29">
        <f t="shared" si="5"/>
        <v>-73803</v>
      </c>
      <c r="R27" s="40">
        <v>13830.0</v>
      </c>
      <c r="S27" s="40">
        <v>40582.0</v>
      </c>
      <c r="T27" s="31">
        <v>-25609.0</v>
      </c>
      <c r="U27" s="31">
        <v>-26741.0</v>
      </c>
      <c r="V27" s="29">
        <f t="shared" si="6"/>
        <v>2062</v>
      </c>
      <c r="W27" s="6"/>
      <c r="X27" s="6"/>
      <c r="Y27" s="6"/>
      <c r="Z27" s="6"/>
    </row>
    <row r="28" ht="12.75" customHeight="1">
      <c r="A28" s="30"/>
      <c r="B28" s="6"/>
      <c r="C28" s="6"/>
      <c r="D28" s="6"/>
      <c r="E28" s="6"/>
      <c r="F28" s="6"/>
      <c r="G28" s="6" t="s">
        <v>92</v>
      </c>
      <c r="H28" s="40">
        <f t="shared" ref="H28:V28" si="7">SUM(H9:H27)</f>
        <v>-228590</v>
      </c>
      <c r="I28" s="40">
        <f t="shared" si="7"/>
        <v>-226293</v>
      </c>
      <c r="J28" s="40">
        <f t="shared" si="7"/>
        <v>-461941</v>
      </c>
      <c r="K28" s="79">
        <f t="shared" si="7"/>
        <v>-557160</v>
      </c>
      <c r="L28" s="80">
        <f t="shared" si="7"/>
        <v>-1473984</v>
      </c>
      <c r="M28" s="40">
        <f t="shared" si="7"/>
        <v>-343856</v>
      </c>
      <c r="N28" s="40">
        <f t="shared" si="7"/>
        <v>-534528</v>
      </c>
      <c r="O28" s="40">
        <f t="shared" si="7"/>
        <v>-419607</v>
      </c>
      <c r="P28" s="40">
        <f t="shared" si="7"/>
        <v>-487957</v>
      </c>
      <c r="Q28" s="80">
        <f t="shared" si="7"/>
        <v>-1785948</v>
      </c>
      <c r="R28" s="40">
        <f t="shared" si="7"/>
        <v>-236757</v>
      </c>
      <c r="S28" s="40">
        <f t="shared" si="7"/>
        <v>-518239</v>
      </c>
      <c r="T28" s="79">
        <f t="shared" si="7"/>
        <v>-690411</v>
      </c>
      <c r="U28" s="79">
        <f t="shared" si="7"/>
        <v>-1235072</v>
      </c>
      <c r="V28" s="80">
        <f t="shared" si="7"/>
        <v>-2680479</v>
      </c>
      <c r="W28" s="6"/>
      <c r="X28" s="6"/>
      <c r="Y28" s="6"/>
      <c r="Z28" s="6"/>
    </row>
    <row r="29" ht="12.75" customHeight="1">
      <c r="A29" s="81" t="s">
        <v>93</v>
      </c>
      <c r="B29" s="4"/>
      <c r="C29" s="6"/>
      <c r="D29" s="6"/>
      <c r="E29" s="6"/>
      <c r="F29" s="6"/>
      <c r="G29" s="6"/>
      <c r="H29" s="6"/>
      <c r="I29" s="6"/>
      <c r="J29" s="6"/>
      <c r="K29" s="6"/>
      <c r="L29" s="29"/>
      <c r="M29" s="6"/>
      <c r="N29" s="6"/>
      <c r="O29" s="6"/>
      <c r="P29" s="6"/>
      <c r="Q29" s="29"/>
      <c r="R29" s="6"/>
      <c r="S29" s="6"/>
      <c r="T29" s="6"/>
      <c r="U29" s="6"/>
      <c r="V29" s="29"/>
      <c r="W29" s="6"/>
      <c r="X29" s="6"/>
      <c r="Y29" s="6"/>
      <c r="Z29" s="6"/>
    </row>
    <row r="30" ht="12.75" customHeight="1">
      <c r="A30" s="77"/>
      <c r="B30" s="6" t="s">
        <v>94</v>
      </c>
      <c r="C30" s="6"/>
      <c r="D30" s="6"/>
      <c r="E30" s="6"/>
      <c r="F30" s="6"/>
      <c r="G30" s="6"/>
      <c r="H30" s="31">
        <v>-23207.0</v>
      </c>
      <c r="I30" s="31">
        <v>-17924.0</v>
      </c>
      <c r="J30" s="31">
        <v>-17249.0</v>
      </c>
      <c r="K30" s="31">
        <v>-18797.0</v>
      </c>
      <c r="L30" s="29">
        <f t="shared" ref="L30:L35" si="8">SUM(H30:K30)</f>
        <v>-77177</v>
      </c>
      <c r="M30" s="31">
        <v>-25372.0</v>
      </c>
      <c r="N30" s="31">
        <v>-7624.0</v>
      </c>
      <c r="O30" s="31">
        <v>-10217.0</v>
      </c>
      <c r="P30" s="31">
        <v>-10507.0</v>
      </c>
      <c r="Q30" s="29">
        <f t="shared" ref="Q30:Q35" si="9">SUM(M30:P30)</f>
        <v>-53720</v>
      </c>
      <c r="R30" s="31">
        <v>-10796.0</v>
      </c>
      <c r="S30" s="31">
        <v>-12552.0</v>
      </c>
      <c r="T30" s="31">
        <v>-7731.0</v>
      </c>
      <c r="U30" s="31">
        <v>-7507.0</v>
      </c>
      <c r="V30" s="29">
        <f t="shared" ref="V30:V35" si="10">SUM(R30:U30)</f>
        <v>-38586</v>
      </c>
      <c r="W30" s="6"/>
      <c r="X30" s="6"/>
      <c r="Y30" s="6"/>
      <c r="Z30" s="6"/>
    </row>
    <row r="31" ht="12.75" customHeight="1">
      <c r="A31" s="77"/>
      <c r="B31" s="6" t="s">
        <v>95</v>
      </c>
      <c r="C31" s="6"/>
      <c r="D31" s="6"/>
      <c r="E31" s="6"/>
      <c r="F31" s="6"/>
      <c r="G31" s="6"/>
      <c r="H31" s="31">
        <v>-8425.0</v>
      </c>
      <c r="I31" s="31">
        <v>-10814.0</v>
      </c>
      <c r="J31" s="31">
        <v>-27366.0</v>
      </c>
      <c r="K31" s="31">
        <v>-61048.0</v>
      </c>
      <c r="L31" s="29">
        <f t="shared" si="8"/>
        <v>-107653</v>
      </c>
      <c r="M31" s="31">
        <v>-52523.0</v>
      </c>
      <c r="N31" s="31">
        <v>-65231.0</v>
      </c>
      <c r="O31" s="31">
        <v>-33963.0</v>
      </c>
      <c r="P31" s="31">
        <v>-21585.0</v>
      </c>
      <c r="Q31" s="29">
        <f t="shared" si="9"/>
        <v>-173302</v>
      </c>
      <c r="R31" s="31">
        <v>-37170.0</v>
      </c>
      <c r="S31" s="31">
        <v>-27323.0</v>
      </c>
      <c r="T31" s="31">
        <v>-39333.0</v>
      </c>
      <c r="U31" s="31">
        <v>-70120.0</v>
      </c>
      <c r="V31" s="29">
        <f t="shared" si="10"/>
        <v>-173946</v>
      </c>
      <c r="W31" s="6"/>
      <c r="X31" s="6"/>
      <c r="Y31" s="6"/>
      <c r="Z31" s="6"/>
    </row>
    <row r="32" ht="12.75" customHeight="1">
      <c r="A32" s="77"/>
      <c r="B32" s="6" t="s">
        <v>96</v>
      </c>
      <c r="C32" s="6"/>
      <c r="D32" s="6"/>
      <c r="E32" s="6"/>
      <c r="F32" s="6"/>
      <c r="G32" s="6"/>
      <c r="H32" s="31">
        <v>-356.0</v>
      </c>
      <c r="I32" s="31">
        <v>907.0</v>
      </c>
      <c r="J32" s="31">
        <v>125.0</v>
      </c>
      <c r="K32" s="31">
        <v>-1617.0</v>
      </c>
      <c r="L32" s="29">
        <f t="shared" si="8"/>
        <v>-941</v>
      </c>
      <c r="M32" s="31">
        <v>-769.0</v>
      </c>
      <c r="N32" s="31">
        <v>-1064.0</v>
      </c>
      <c r="O32" s="31">
        <v>-1107.0</v>
      </c>
      <c r="P32" s="31">
        <v>-3749.0</v>
      </c>
      <c r="Q32" s="29">
        <f t="shared" si="9"/>
        <v>-6689</v>
      </c>
      <c r="R32" s="31">
        <v>-1786.0</v>
      </c>
      <c r="S32" s="31">
        <v>-441.0</v>
      </c>
      <c r="T32" s="31">
        <v>-121630.0</v>
      </c>
      <c r="U32" s="31">
        <v>-2731.0</v>
      </c>
      <c r="V32" s="29">
        <f t="shared" si="10"/>
        <v>-126588</v>
      </c>
      <c r="W32" s="6"/>
      <c r="X32" s="6"/>
      <c r="Y32" s="6"/>
      <c r="Z32" s="6"/>
    </row>
    <row r="33" ht="12.75" customHeight="1">
      <c r="A33" s="31"/>
      <c r="B33" s="6" t="s">
        <v>97</v>
      </c>
      <c r="C33" s="6"/>
      <c r="D33" s="6"/>
      <c r="E33" s="6"/>
      <c r="F33" s="6"/>
      <c r="G33" s="6"/>
      <c r="H33" s="31">
        <v>-34962.0</v>
      </c>
      <c r="I33" s="31">
        <v>-18492.0</v>
      </c>
      <c r="J33" s="31">
        <v>-128136.0</v>
      </c>
      <c r="K33" s="31">
        <v>-5603.0</v>
      </c>
      <c r="L33" s="29">
        <f t="shared" si="8"/>
        <v>-187193</v>
      </c>
      <c r="M33" s="31">
        <v>-57774.0</v>
      </c>
      <c r="N33" s="31">
        <v>-14246.0</v>
      </c>
      <c r="O33" s="31">
        <v>-2799.0</v>
      </c>
      <c r="P33" s="31">
        <v>0.0</v>
      </c>
      <c r="Q33" s="29">
        <f t="shared" si="9"/>
        <v>-74819</v>
      </c>
      <c r="R33" s="31">
        <v>0.0</v>
      </c>
      <c r="S33" s="31">
        <v>0.0</v>
      </c>
      <c r="T33" s="31">
        <v>0.0</v>
      </c>
      <c r="U33" s="31">
        <v>0.0</v>
      </c>
      <c r="V33" s="29">
        <f t="shared" si="10"/>
        <v>0</v>
      </c>
      <c r="W33" s="6"/>
      <c r="X33" s="6"/>
      <c r="Y33" s="6"/>
      <c r="Z33" s="6"/>
    </row>
    <row r="34" ht="12.75" customHeight="1">
      <c r="A34" s="31"/>
      <c r="B34" s="6" t="s">
        <v>98</v>
      </c>
      <c r="C34" s="6"/>
      <c r="D34" s="6"/>
      <c r="E34" s="6"/>
      <c r="F34" s="6"/>
      <c r="G34" s="6"/>
      <c r="H34" s="31">
        <v>8188.0</v>
      </c>
      <c r="I34" s="31">
        <v>18752.0</v>
      </c>
      <c r="J34" s="31">
        <v>171747.0</v>
      </c>
      <c r="K34" s="31">
        <v>83797.0</v>
      </c>
      <c r="L34" s="29">
        <f t="shared" si="8"/>
        <v>282484</v>
      </c>
      <c r="M34" s="31">
        <v>55748.0</v>
      </c>
      <c r="N34" s="31">
        <v>14128.0</v>
      </c>
      <c r="O34" s="31">
        <v>250278.0</v>
      </c>
      <c r="P34" s="31">
        <v>0.0</v>
      </c>
      <c r="Q34" s="29">
        <f t="shared" si="9"/>
        <v>320154</v>
      </c>
      <c r="R34" s="31">
        <v>0.0</v>
      </c>
      <c r="S34" s="31">
        <v>0.0</v>
      </c>
      <c r="T34" s="31">
        <v>0.0</v>
      </c>
      <c r="U34" s="31">
        <v>0.0</v>
      </c>
      <c r="V34" s="29">
        <f t="shared" si="10"/>
        <v>0</v>
      </c>
      <c r="W34" s="6"/>
      <c r="X34" s="6"/>
      <c r="Y34" s="6"/>
      <c r="Z34" s="6"/>
    </row>
    <row r="35" ht="12.75" customHeight="1">
      <c r="A35" s="31"/>
      <c r="B35" s="6" t="s">
        <v>99</v>
      </c>
      <c r="C35" s="6"/>
      <c r="D35" s="6"/>
      <c r="E35" s="6"/>
      <c r="F35" s="6"/>
      <c r="G35" s="6"/>
      <c r="H35" s="31">
        <v>63025.0</v>
      </c>
      <c r="I35" s="31">
        <v>24675.0</v>
      </c>
      <c r="J35" s="31">
        <v>24855.0</v>
      </c>
      <c r="K35" s="31">
        <v>27690.0</v>
      </c>
      <c r="L35" s="29">
        <f t="shared" si="8"/>
        <v>140245</v>
      </c>
      <c r="M35" s="31">
        <v>5100.0</v>
      </c>
      <c r="N35" s="31">
        <v>17605.0</v>
      </c>
      <c r="O35" s="31">
        <v>0.0</v>
      </c>
      <c r="P35" s="31">
        <v>0.0</v>
      </c>
      <c r="Q35" s="29">
        <f t="shared" si="9"/>
        <v>22705</v>
      </c>
      <c r="R35" s="31">
        <v>0.0</v>
      </c>
      <c r="S35" s="31">
        <v>0.0</v>
      </c>
      <c r="T35" s="31">
        <v>0.0</v>
      </c>
      <c r="U35" s="31">
        <v>0.0</v>
      </c>
      <c r="V35" s="29">
        <f t="shared" si="10"/>
        <v>0</v>
      </c>
      <c r="W35" s="6"/>
      <c r="X35" s="6"/>
      <c r="Y35" s="6"/>
      <c r="Z35" s="6"/>
    </row>
    <row r="36" ht="12.75" customHeight="1">
      <c r="A36" s="31"/>
      <c r="B36" s="6"/>
      <c r="C36" s="6"/>
      <c r="D36" s="6"/>
      <c r="E36" s="6"/>
      <c r="F36" s="6"/>
      <c r="G36" s="6" t="s">
        <v>100</v>
      </c>
      <c r="H36" s="79">
        <f t="shared" ref="H36:V36" si="11">SUM(H30:H35)</f>
        <v>4263</v>
      </c>
      <c r="I36" s="79">
        <f t="shared" si="11"/>
        <v>-2896</v>
      </c>
      <c r="J36" s="79">
        <f t="shared" si="11"/>
        <v>23976</v>
      </c>
      <c r="K36" s="79">
        <f t="shared" si="11"/>
        <v>24422</v>
      </c>
      <c r="L36" s="80">
        <f t="shared" si="11"/>
        <v>49765</v>
      </c>
      <c r="M36" s="79">
        <f t="shared" si="11"/>
        <v>-75590</v>
      </c>
      <c r="N36" s="79">
        <f t="shared" si="11"/>
        <v>-56432</v>
      </c>
      <c r="O36" s="79">
        <f t="shared" si="11"/>
        <v>202192</v>
      </c>
      <c r="P36" s="79">
        <f t="shared" si="11"/>
        <v>-35841</v>
      </c>
      <c r="Q36" s="80">
        <f t="shared" si="11"/>
        <v>34329</v>
      </c>
      <c r="R36" s="79">
        <f t="shared" si="11"/>
        <v>-49752</v>
      </c>
      <c r="S36" s="79">
        <f t="shared" si="11"/>
        <v>-40316</v>
      </c>
      <c r="T36" s="79">
        <f t="shared" si="11"/>
        <v>-168694</v>
      </c>
      <c r="U36" s="79">
        <f t="shared" si="11"/>
        <v>-80358</v>
      </c>
      <c r="V36" s="80">
        <f t="shared" si="11"/>
        <v>-339120</v>
      </c>
      <c r="W36" s="6"/>
      <c r="X36" s="6"/>
      <c r="Y36" s="6"/>
      <c r="Z36" s="6"/>
    </row>
    <row r="37" ht="12.75" customHeight="1">
      <c r="A37" s="81" t="s">
        <v>101</v>
      </c>
      <c r="B37" s="6"/>
      <c r="C37" s="6"/>
      <c r="D37" s="6"/>
      <c r="E37" s="6"/>
      <c r="F37" s="6"/>
      <c r="G37" s="6"/>
      <c r="H37" s="6"/>
      <c r="I37" s="6"/>
      <c r="J37" s="6"/>
      <c r="K37" s="6"/>
      <c r="L37" s="29"/>
      <c r="M37" s="6"/>
      <c r="N37" s="6"/>
      <c r="O37" s="6"/>
      <c r="P37" s="6"/>
      <c r="Q37" s="29"/>
      <c r="R37" s="6"/>
      <c r="S37" s="6"/>
      <c r="T37" s="6"/>
      <c r="U37" s="6"/>
      <c r="V37" s="29"/>
      <c r="W37" s="6"/>
      <c r="X37" s="6"/>
      <c r="Y37" s="6"/>
      <c r="Z37" s="6"/>
    </row>
    <row r="38" ht="12.75" customHeight="1">
      <c r="A38" s="30"/>
      <c r="B38" s="6" t="s">
        <v>102</v>
      </c>
      <c r="C38" s="6"/>
      <c r="D38" s="6"/>
      <c r="E38" s="6"/>
      <c r="F38" s="6"/>
      <c r="G38" s="6"/>
      <c r="H38" s="31">
        <v>0.0</v>
      </c>
      <c r="I38" s="31">
        <v>0.0</v>
      </c>
      <c r="J38" s="31">
        <v>0.0</v>
      </c>
      <c r="K38" s="31">
        <v>1000000.0</v>
      </c>
      <c r="L38" s="29">
        <f t="shared" ref="L38:L42" si="12">SUM(H38:K38)</f>
        <v>1000000</v>
      </c>
      <c r="M38" s="31">
        <v>0.0</v>
      </c>
      <c r="N38" s="31">
        <v>1420510.0</v>
      </c>
      <c r="O38" s="31">
        <v>0.0</v>
      </c>
      <c r="P38" s="31">
        <v>1600000.0</v>
      </c>
      <c r="Q38" s="29">
        <f t="shared" ref="Q38:Q42" si="13">SUM(M38:P38)</f>
        <v>3020510</v>
      </c>
      <c r="R38" s="31">
        <v>0.0</v>
      </c>
      <c r="S38" s="31">
        <v>1900000.0</v>
      </c>
      <c r="T38" s="31">
        <v>0.0</v>
      </c>
      <c r="U38" s="31">
        <v>2061852.0</v>
      </c>
      <c r="V38" s="29">
        <f t="shared" ref="V38:V42" si="14">SUM(R38:U38)</f>
        <v>3961852</v>
      </c>
      <c r="W38" s="6"/>
      <c r="X38" s="6"/>
      <c r="Y38" s="6"/>
      <c r="Z38" s="6"/>
    </row>
    <row r="39" ht="12.75" customHeight="1">
      <c r="A39" s="30"/>
      <c r="B39" s="6" t="s">
        <v>103</v>
      </c>
      <c r="C39" s="6"/>
      <c r="D39" s="6"/>
      <c r="E39" s="6"/>
      <c r="F39" s="6"/>
      <c r="G39" s="6"/>
      <c r="H39" s="31">
        <v>0.0</v>
      </c>
      <c r="I39" s="31">
        <v>0.0</v>
      </c>
      <c r="J39" s="31">
        <v>0.0</v>
      </c>
      <c r="K39" s="31">
        <v>-10700.0</v>
      </c>
      <c r="L39" s="29">
        <f t="shared" si="12"/>
        <v>-10700</v>
      </c>
      <c r="M39" s="31">
        <v>0.0</v>
      </c>
      <c r="N39" s="31">
        <v>-15013.0</v>
      </c>
      <c r="O39" s="31">
        <v>-312.0</v>
      </c>
      <c r="P39" s="31">
        <v>-16828.0</v>
      </c>
      <c r="Q39" s="29">
        <f t="shared" si="13"/>
        <v>-32153</v>
      </c>
      <c r="R39" s="31">
        <v>0.0</v>
      </c>
      <c r="S39" s="31">
        <v>-16992.0</v>
      </c>
      <c r="T39" s="31">
        <v>0.0</v>
      </c>
      <c r="U39" s="31">
        <v>-18879.0</v>
      </c>
      <c r="V39" s="29">
        <f t="shared" si="14"/>
        <v>-35871</v>
      </c>
      <c r="W39" s="6"/>
      <c r="X39" s="6"/>
      <c r="Y39" s="6"/>
      <c r="Z39" s="6"/>
    </row>
    <row r="40" ht="12.75" customHeight="1">
      <c r="A40" s="30"/>
      <c r="B40" s="6" t="s">
        <v>104</v>
      </c>
      <c r="C40" s="6"/>
      <c r="D40" s="6"/>
      <c r="E40" s="6"/>
      <c r="F40" s="6"/>
      <c r="G40" s="6"/>
      <c r="H40" s="31">
        <v>3536.0</v>
      </c>
      <c r="I40" s="31">
        <v>4232.0</v>
      </c>
      <c r="J40" s="31">
        <v>3819.0</v>
      </c>
      <c r="K40" s="31">
        <v>25392.0</v>
      </c>
      <c r="L40" s="29">
        <f t="shared" si="12"/>
        <v>36979</v>
      </c>
      <c r="M40" s="31">
        <v>24178.0</v>
      </c>
      <c r="N40" s="31">
        <v>14826.0</v>
      </c>
      <c r="O40" s="31">
        <v>34669.0</v>
      </c>
      <c r="P40" s="31">
        <v>14705.0</v>
      </c>
      <c r="Q40" s="29">
        <f t="shared" si="13"/>
        <v>88378</v>
      </c>
      <c r="R40" s="31">
        <v>56335.0</v>
      </c>
      <c r="S40" s="31">
        <v>26936.0</v>
      </c>
      <c r="T40" s="31">
        <v>29781.0</v>
      </c>
      <c r="U40" s="31">
        <v>11450.0</v>
      </c>
      <c r="V40" s="29">
        <f t="shared" si="14"/>
        <v>124502</v>
      </c>
      <c r="W40" s="6"/>
      <c r="X40" s="6"/>
      <c r="Y40" s="6"/>
      <c r="Z40" s="6"/>
    </row>
    <row r="41" ht="12.75" customHeight="1">
      <c r="A41" s="30"/>
      <c r="B41" s="6" t="s">
        <v>86</v>
      </c>
      <c r="C41" s="6"/>
      <c r="D41" s="6"/>
      <c r="E41" s="6"/>
      <c r="F41" s="6"/>
      <c r="G41" s="6"/>
      <c r="H41" s="31">
        <v>11316.0</v>
      </c>
      <c r="I41" s="31">
        <v>13323.0</v>
      </c>
      <c r="J41" s="31">
        <v>12762.0</v>
      </c>
      <c r="K41" s="31">
        <v>27720.0</v>
      </c>
      <c r="L41" s="29">
        <f t="shared" si="12"/>
        <v>65121</v>
      </c>
      <c r="M41" s="31">
        <v>0.0</v>
      </c>
      <c r="N41" s="31">
        <v>0.0</v>
      </c>
      <c r="O41" s="31">
        <v>0.0</v>
      </c>
      <c r="P41" s="31">
        <v>0.0</v>
      </c>
      <c r="Q41" s="29">
        <f t="shared" si="13"/>
        <v>0</v>
      </c>
      <c r="R41" s="31">
        <v>0.0</v>
      </c>
      <c r="S41" s="31">
        <v>0.0</v>
      </c>
      <c r="T41" s="31">
        <v>0.0</v>
      </c>
      <c r="U41" s="31">
        <v>0.0</v>
      </c>
      <c r="V41" s="29">
        <f t="shared" si="14"/>
        <v>0</v>
      </c>
      <c r="W41" s="6"/>
      <c r="X41" s="6"/>
      <c r="Y41" s="6"/>
      <c r="Z41" s="6"/>
    </row>
    <row r="42" ht="12.75" customHeight="1">
      <c r="A42" s="81"/>
      <c r="B42" s="6" t="s">
        <v>105</v>
      </c>
      <c r="C42" s="6"/>
      <c r="D42" s="6"/>
      <c r="E42" s="6"/>
      <c r="F42" s="6"/>
      <c r="G42" s="6"/>
      <c r="H42" s="31">
        <v>55.0</v>
      </c>
      <c r="I42" s="31">
        <v>57.0</v>
      </c>
      <c r="J42" s="31">
        <v>58.0</v>
      </c>
      <c r="K42" s="31">
        <v>60.0</v>
      </c>
      <c r="L42" s="29">
        <f t="shared" si="12"/>
        <v>230</v>
      </c>
      <c r="M42" s="31">
        <v>61.0</v>
      </c>
      <c r="N42" s="31">
        <v>63.0</v>
      </c>
      <c r="O42" s="31">
        <v>65.0</v>
      </c>
      <c r="P42" s="31">
        <v>66.0</v>
      </c>
      <c r="Q42" s="29">
        <f t="shared" si="13"/>
        <v>255</v>
      </c>
      <c r="R42" s="31">
        <v>-321.0</v>
      </c>
      <c r="S42" s="31">
        <v>-532.0</v>
      </c>
      <c r="T42" s="31">
        <v>-544.0</v>
      </c>
      <c r="U42" s="31">
        <v>-559.0</v>
      </c>
      <c r="V42" s="29">
        <f t="shared" si="14"/>
        <v>-1956</v>
      </c>
      <c r="W42" s="6"/>
      <c r="X42" s="6"/>
      <c r="Y42" s="6"/>
      <c r="Z42" s="6"/>
    </row>
    <row r="43" ht="12.75" customHeight="1">
      <c r="A43" s="30"/>
      <c r="B43" s="6"/>
      <c r="C43" s="6"/>
      <c r="D43" s="6"/>
      <c r="E43" s="6"/>
      <c r="F43" s="6"/>
      <c r="G43" s="6" t="s">
        <v>106</v>
      </c>
      <c r="H43" s="79">
        <f t="shared" ref="H43:V43" si="15">SUM(H38:H42)</f>
        <v>14907</v>
      </c>
      <c r="I43" s="79">
        <f t="shared" si="15"/>
        <v>17612</v>
      </c>
      <c r="J43" s="79">
        <f t="shared" si="15"/>
        <v>16639</v>
      </c>
      <c r="K43" s="79">
        <f t="shared" si="15"/>
        <v>1042472</v>
      </c>
      <c r="L43" s="80">
        <f t="shared" si="15"/>
        <v>1091630</v>
      </c>
      <c r="M43" s="79">
        <f t="shared" si="15"/>
        <v>24239</v>
      </c>
      <c r="N43" s="79">
        <f t="shared" si="15"/>
        <v>1420386</v>
      </c>
      <c r="O43" s="79">
        <f t="shared" si="15"/>
        <v>34422</v>
      </c>
      <c r="P43" s="79">
        <f t="shared" si="15"/>
        <v>1597943</v>
      </c>
      <c r="Q43" s="80">
        <f t="shared" si="15"/>
        <v>3076990</v>
      </c>
      <c r="R43" s="79">
        <f t="shared" si="15"/>
        <v>56014</v>
      </c>
      <c r="S43" s="79">
        <f t="shared" si="15"/>
        <v>1909412</v>
      </c>
      <c r="T43" s="79">
        <f t="shared" si="15"/>
        <v>29237</v>
      </c>
      <c r="U43" s="79">
        <f t="shared" si="15"/>
        <v>2053864</v>
      </c>
      <c r="V43" s="80">
        <f t="shared" si="15"/>
        <v>4048527</v>
      </c>
      <c r="W43" s="6"/>
      <c r="X43" s="6"/>
      <c r="Y43" s="6"/>
      <c r="Z43" s="6"/>
    </row>
    <row r="44" ht="12.75" customHeight="1">
      <c r="A44" s="30"/>
      <c r="B44" s="6"/>
      <c r="C44" s="6"/>
      <c r="D44" s="6"/>
      <c r="E44" s="6"/>
      <c r="F44" s="6"/>
      <c r="G44" s="6"/>
      <c r="H44" s="31"/>
      <c r="I44" s="31"/>
      <c r="J44" s="31"/>
      <c r="K44" s="31"/>
      <c r="L44" s="29"/>
      <c r="M44" s="31"/>
      <c r="N44" s="31"/>
      <c r="O44" s="31"/>
      <c r="P44" s="31"/>
      <c r="Q44" s="29"/>
      <c r="R44" s="31"/>
      <c r="S44" s="31"/>
      <c r="T44" s="31"/>
      <c r="U44" s="31"/>
      <c r="V44" s="29"/>
      <c r="W44" s="6"/>
      <c r="X44" s="6"/>
      <c r="Y44" s="6"/>
      <c r="Z44" s="6"/>
    </row>
    <row r="45" ht="12.75" customHeight="1">
      <c r="A45" s="30" t="s">
        <v>107</v>
      </c>
      <c r="B45" s="6"/>
      <c r="C45" s="6"/>
      <c r="D45" s="6"/>
      <c r="E45" s="6"/>
      <c r="F45" s="6"/>
      <c r="G45" s="6"/>
      <c r="H45" s="31">
        <v>5334.0</v>
      </c>
      <c r="I45" s="31">
        <v>-2742.0</v>
      </c>
      <c r="J45" s="31">
        <v>-441.0</v>
      </c>
      <c r="K45" s="31">
        <v>-11316.0</v>
      </c>
      <c r="L45" s="29">
        <f t="shared" ref="L45:L46" si="17">SUM(H45:K45)</f>
        <v>-9165</v>
      </c>
      <c r="M45" s="31">
        <v>5455.0</v>
      </c>
      <c r="N45" s="31">
        <v>11527.0</v>
      </c>
      <c r="O45" s="31">
        <v>10685.0</v>
      </c>
      <c r="P45" s="31">
        <v>2181.0</v>
      </c>
      <c r="Q45" s="29">
        <f t="shared" ref="Q45:Q46" si="19">SUM(M45:P45)</f>
        <v>29848</v>
      </c>
      <c r="R45" s="31">
        <v>7177.0</v>
      </c>
      <c r="S45" s="31">
        <v>-36340.0</v>
      </c>
      <c r="T45" s="31">
        <v>-5562.0</v>
      </c>
      <c r="U45" s="31">
        <v>-4957.0</v>
      </c>
      <c r="V45" s="29">
        <f t="shared" ref="V45:V46" si="20">SUM(R45:U45)</f>
        <v>-39682</v>
      </c>
      <c r="W45" s="6"/>
      <c r="X45" s="6"/>
      <c r="Y45" s="6"/>
      <c r="Z45" s="6"/>
    </row>
    <row r="46" ht="12.75" customHeight="1">
      <c r="A46" s="30" t="s">
        <v>108</v>
      </c>
      <c r="B46" s="6"/>
      <c r="C46" s="6"/>
      <c r="D46" s="6"/>
      <c r="E46" s="6"/>
      <c r="F46" s="6"/>
      <c r="G46" s="6"/>
      <c r="H46" s="31">
        <f t="shared" ref="H46:K46" si="16">H28+H36+H43+H45</f>
        <v>-204086</v>
      </c>
      <c r="I46" s="31">
        <f t="shared" si="16"/>
        <v>-214319</v>
      </c>
      <c r="J46" s="31">
        <f t="shared" si="16"/>
        <v>-421767</v>
      </c>
      <c r="K46" s="31">
        <f t="shared" si="16"/>
        <v>498418</v>
      </c>
      <c r="L46" s="29">
        <f t="shared" si="17"/>
        <v>-341754</v>
      </c>
      <c r="M46" s="31">
        <f t="shared" ref="M46:N46" si="18">M28+M36+M43+M45</f>
        <v>-389752</v>
      </c>
      <c r="N46" s="31">
        <f t="shared" si="18"/>
        <v>840953</v>
      </c>
      <c r="O46" s="31">
        <v>-172308.0</v>
      </c>
      <c r="P46" s="31">
        <v>1076326.0</v>
      </c>
      <c r="Q46" s="29">
        <f t="shared" si="19"/>
        <v>1355219</v>
      </c>
      <c r="R46" s="31">
        <v>-223318.0</v>
      </c>
      <c r="S46" s="31">
        <v>1314517.0</v>
      </c>
      <c r="T46" s="31">
        <v>-835430.0</v>
      </c>
      <c r="U46" s="31">
        <v>733477.0</v>
      </c>
      <c r="V46" s="29">
        <f t="shared" si="20"/>
        <v>989246</v>
      </c>
      <c r="W46" s="6"/>
      <c r="X46" s="6"/>
      <c r="Y46" s="6"/>
      <c r="Z46" s="6"/>
    </row>
    <row r="47" ht="12.75" customHeight="1">
      <c r="A47" s="30" t="s">
        <v>109</v>
      </c>
      <c r="B47" s="6"/>
      <c r="C47" s="6"/>
      <c r="D47" s="6"/>
      <c r="E47" s="6"/>
      <c r="F47" s="6"/>
      <c r="G47" s="6"/>
      <c r="H47" s="31">
        <v>1809330.0</v>
      </c>
      <c r="I47" s="31">
        <f t="shared" ref="I47:K47" si="21">H48</f>
        <v>1605244</v>
      </c>
      <c r="J47" s="31">
        <f t="shared" si="21"/>
        <v>1390925</v>
      </c>
      <c r="K47" s="31">
        <f t="shared" si="21"/>
        <v>969158</v>
      </c>
      <c r="L47" s="29">
        <v>1809330.0</v>
      </c>
      <c r="M47" s="31">
        <f>K48</f>
        <v>1467576</v>
      </c>
      <c r="N47" s="31">
        <v>1077824.0</v>
      </c>
      <c r="O47" s="31">
        <v>1918777.0</v>
      </c>
      <c r="P47" s="31">
        <v>1746469.0</v>
      </c>
      <c r="Q47" s="29">
        <f>L48</f>
        <v>1467576</v>
      </c>
      <c r="R47" s="31">
        <v>2822795.0</v>
      </c>
      <c r="S47" s="31">
        <v>2599477.0</v>
      </c>
      <c r="T47" s="31">
        <f t="shared" ref="T47:U47" si="22">S48</f>
        <v>3913994</v>
      </c>
      <c r="U47" s="31">
        <f t="shared" si="22"/>
        <v>3078564</v>
      </c>
      <c r="V47" s="29">
        <f>Q48</f>
        <v>2822795</v>
      </c>
      <c r="W47" s="6"/>
      <c r="X47" s="6"/>
      <c r="Y47" s="6"/>
      <c r="Z47" s="6"/>
    </row>
    <row r="48" ht="12.75" customHeight="1">
      <c r="A48" s="22" t="s">
        <v>110</v>
      </c>
      <c r="B48" s="6"/>
      <c r="C48" s="6"/>
      <c r="D48" s="6"/>
      <c r="E48" s="6"/>
      <c r="F48" s="6"/>
      <c r="G48" s="6"/>
      <c r="H48" s="52">
        <f t="shared" ref="H48:V48" si="23">SUM(H46:H47)</f>
        <v>1605244</v>
      </c>
      <c r="I48" s="52">
        <f t="shared" si="23"/>
        <v>1390925</v>
      </c>
      <c r="J48" s="52">
        <f t="shared" si="23"/>
        <v>969158</v>
      </c>
      <c r="K48" s="52">
        <f t="shared" si="23"/>
        <v>1467576</v>
      </c>
      <c r="L48" s="53">
        <f t="shared" si="23"/>
        <v>1467576</v>
      </c>
      <c r="M48" s="52">
        <f t="shared" si="23"/>
        <v>1077824</v>
      </c>
      <c r="N48" s="52">
        <f t="shared" si="23"/>
        <v>1918777</v>
      </c>
      <c r="O48" s="52">
        <f t="shared" si="23"/>
        <v>1746469</v>
      </c>
      <c r="P48" s="52">
        <f t="shared" si="23"/>
        <v>2822795</v>
      </c>
      <c r="Q48" s="53">
        <f t="shared" si="23"/>
        <v>2822795</v>
      </c>
      <c r="R48" s="52">
        <f t="shared" si="23"/>
        <v>2599477</v>
      </c>
      <c r="S48" s="52">
        <f t="shared" si="23"/>
        <v>3913994</v>
      </c>
      <c r="T48" s="52">
        <f t="shared" si="23"/>
        <v>3078564</v>
      </c>
      <c r="U48" s="52">
        <f t="shared" si="23"/>
        <v>3812041</v>
      </c>
      <c r="V48" s="53">
        <f t="shared" si="23"/>
        <v>3812041</v>
      </c>
      <c r="W48" s="6"/>
      <c r="X48" s="6"/>
      <c r="Y48" s="6"/>
      <c r="Z48" s="6"/>
    </row>
    <row r="49" ht="12.75" customHeight="1">
      <c r="A49" s="82"/>
      <c r="B49" s="6"/>
      <c r="C49" s="6"/>
      <c r="D49" s="6"/>
      <c r="E49" s="6"/>
      <c r="F49" s="6"/>
      <c r="G49" s="6"/>
      <c r="H49" s="6"/>
      <c r="I49" s="6"/>
      <c r="J49" s="6"/>
      <c r="K49" s="6"/>
      <c r="L49" s="29"/>
      <c r="M49" s="6"/>
      <c r="N49" s="6"/>
      <c r="O49" s="6"/>
      <c r="P49" s="6"/>
      <c r="Q49" s="29"/>
      <c r="R49" s="6"/>
      <c r="S49" s="6"/>
      <c r="T49" s="6"/>
      <c r="U49" s="6"/>
      <c r="V49" s="29"/>
      <c r="W49" s="6"/>
      <c r="X49" s="6"/>
      <c r="Y49" s="6"/>
      <c r="Z49" s="6"/>
    </row>
    <row r="50" ht="12.75" customHeight="1">
      <c r="A50" s="83" t="s">
        <v>111</v>
      </c>
      <c r="B50" s="6"/>
      <c r="C50" s="6"/>
      <c r="D50" s="6"/>
      <c r="E50" s="6"/>
      <c r="F50" s="6"/>
      <c r="G50" s="6"/>
      <c r="H50" s="6"/>
      <c r="I50" s="6"/>
      <c r="J50" s="6"/>
      <c r="K50" s="6"/>
      <c r="L50" s="19"/>
      <c r="M50" s="6"/>
      <c r="N50" s="6"/>
      <c r="O50" s="6"/>
      <c r="P50" s="6"/>
      <c r="Q50" s="19"/>
      <c r="R50" s="6"/>
      <c r="S50" s="6"/>
      <c r="T50" s="6"/>
      <c r="U50" s="6"/>
      <c r="V50" s="19"/>
      <c r="W50" s="6"/>
      <c r="X50" s="6"/>
      <c r="Y50" s="6"/>
      <c r="Z50" s="6"/>
    </row>
    <row r="51" ht="12.75" customHeight="1">
      <c r="A51" s="84"/>
      <c r="B51" s="6" t="s">
        <v>92</v>
      </c>
      <c r="C51" s="6"/>
      <c r="D51" s="6"/>
      <c r="E51" s="6"/>
      <c r="F51" s="6"/>
      <c r="G51" s="6"/>
      <c r="H51" s="22">
        <f t="shared" ref="H51:K51" si="24">H28</f>
        <v>-228590</v>
      </c>
      <c r="I51" s="22">
        <f t="shared" si="24"/>
        <v>-226293</v>
      </c>
      <c r="J51" s="22">
        <f t="shared" si="24"/>
        <v>-461941</v>
      </c>
      <c r="K51" s="22">
        <f t="shared" si="24"/>
        <v>-557160</v>
      </c>
      <c r="L51" s="29">
        <f t="shared" ref="L51:L54" si="28">SUM(H51:K51)</f>
        <v>-1473984</v>
      </c>
      <c r="M51" s="22">
        <f t="shared" ref="M51:N51" si="25">M28</f>
        <v>-343856</v>
      </c>
      <c r="N51" s="22">
        <f t="shared" si="25"/>
        <v>-534528</v>
      </c>
      <c r="O51" s="22">
        <v>-419607.0</v>
      </c>
      <c r="P51" s="22">
        <v>-487957.0</v>
      </c>
      <c r="Q51" s="29">
        <f t="shared" ref="Q51:Q54" si="30">SUM(M51:P51)</f>
        <v>-1785948</v>
      </c>
      <c r="R51" s="22">
        <f t="shared" ref="R51:U51" si="26">R28</f>
        <v>-236757</v>
      </c>
      <c r="S51" s="22">
        <f t="shared" si="26"/>
        <v>-518239</v>
      </c>
      <c r="T51" s="22">
        <f t="shared" si="26"/>
        <v>-690411</v>
      </c>
      <c r="U51" s="22">
        <f t="shared" si="26"/>
        <v>-1235072</v>
      </c>
      <c r="V51" s="29">
        <f t="shared" ref="V51:V54" si="32">SUM(R51:U51)</f>
        <v>-2680479</v>
      </c>
      <c r="W51" s="6"/>
      <c r="X51" s="6"/>
      <c r="Y51" s="6"/>
      <c r="Z51" s="6"/>
    </row>
    <row r="52" ht="12.75" customHeight="1">
      <c r="A52" s="59"/>
      <c r="B52" s="6" t="s">
        <v>94</v>
      </c>
      <c r="C52" s="6"/>
      <c r="D52" s="6"/>
      <c r="E52" s="6"/>
      <c r="F52" s="6"/>
      <c r="G52" s="6"/>
      <c r="H52" s="31">
        <f t="shared" ref="H52:K52" si="27">H30</f>
        <v>-23207</v>
      </c>
      <c r="I52" s="31">
        <f t="shared" si="27"/>
        <v>-17924</v>
      </c>
      <c r="J52" s="31">
        <f t="shared" si="27"/>
        <v>-17249</v>
      </c>
      <c r="K52" s="31">
        <f t="shared" si="27"/>
        <v>-18797</v>
      </c>
      <c r="L52" s="29">
        <f t="shared" si="28"/>
        <v>-77177</v>
      </c>
      <c r="M52" s="31">
        <f t="shared" ref="M52:N52" si="29">M30</f>
        <v>-25372</v>
      </c>
      <c r="N52" s="31">
        <f t="shared" si="29"/>
        <v>-7624</v>
      </c>
      <c r="O52" s="31">
        <v>-10217.0</v>
      </c>
      <c r="P52" s="31">
        <v>-10507.0</v>
      </c>
      <c r="Q52" s="29">
        <f t="shared" si="30"/>
        <v>-53720</v>
      </c>
      <c r="R52" s="31">
        <f t="shared" ref="R52:U52" si="31">R30</f>
        <v>-10796</v>
      </c>
      <c r="S52" s="31">
        <f t="shared" si="31"/>
        <v>-12552</v>
      </c>
      <c r="T52" s="31">
        <f t="shared" si="31"/>
        <v>-7731</v>
      </c>
      <c r="U52" s="31">
        <f t="shared" si="31"/>
        <v>-7507</v>
      </c>
      <c r="V52" s="29">
        <f t="shared" si="32"/>
        <v>-38586</v>
      </c>
      <c r="W52" s="6"/>
      <c r="X52" s="6"/>
      <c r="Y52" s="6"/>
      <c r="Z52" s="6"/>
    </row>
    <row r="53" ht="12.75" customHeight="1">
      <c r="A53" s="59"/>
      <c r="B53" s="6" t="s">
        <v>95</v>
      </c>
      <c r="C53" s="6"/>
      <c r="D53" s="6"/>
      <c r="E53" s="6"/>
      <c r="F53" s="6"/>
      <c r="G53" s="6"/>
      <c r="H53" s="31">
        <f t="shared" ref="H53:K53" si="33">H31</f>
        <v>-8425</v>
      </c>
      <c r="I53" s="31">
        <f t="shared" si="33"/>
        <v>-10814</v>
      </c>
      <c r="J53" s="31">
        <f t="shared" si="33"/>
        <v>-27366</v>
      </c>
      <c r="K53" s="31">
        <f t="shared" si="33"/>
        <v>-61048</v>
      </c>
      <c r="L53" s="29">
        <f t="shared" si="28"/>
        <v>-107653</v>
      </c>
      <c r="M53" s="31">
        <f t="shared" ref="M53:N53" si="34">M31</f>
        <v>-52523</v>
      </c>
      <c r="N53" s="31">
        <f t="shared" si="34"/>
        <v>-65231</v>
      </c>
      <c r="O53" s="31">
        <v>-33963.0</v>
      </c>
      <c r="P53" s="31">
        <v>-21585.0</v>
      </c>
      <c r="Q53" s="29">
        <f t="shared" si="30"/>
        <v>-173302</v>
      </c>
      <c r="R53" s="31">
        <f t="shared" ref="R53:U53" si="35">R31</f>
        <v>-37170</v>
      </c>
      <c r="S53" s="31">
        <f t="shared" si="35"/>
        <v>-27323</v>
      </c>
      <c r="T53" s="31">
        <f t="shared" si="35"/>
        <v>-39333</v>
      </c>
      <c r="U53" s="31">
        <f t="shared" si="35"/>
        <v>-70120</v>
      </c>
      <c r="V53" s="29">
        <f t="shared" si="32"/>
        <v>-173946</v>
      </c>
      <c r="W53" s="6"/>
      <c r="X53" s="6"/>
      <c r="Y53" s="6"/>
      <c r="Z53" s="6"/>
    </row>
    <row r="54" ht="12.75" customHeight="1">
      <c r="A54" s="85"/>
      <c r="B54" s="6" t="s">
        <v>96</v>
      </c>
      <c r="C54" s="6"/>
      <c r="D54" s="6"/>
      <c r="E54" s="6"/>
      <c r="F54" s="6"/>
      <c r="G54" s="6"/>
      <c r="H54" s="31">
        <f t="shared" ref="H54:K54" si="36">H32</f>
        <v>-356</v>
      </c>
      <c r="I54" s="31">
        <f t="shared" si="36"/>
        <v>907</v>
      </c>
      <c r="J54" s="31">
        <f t="shared" si="36"/>
        <v>125</v>
      </c>
      <c r="K54" s="31">
        <f t="shared" si="36"/>
        <v>-1617</v>
      </c>
      <c r="L54" s="29">
        <f t="shared" si="28"/>
        <v>-941</v>
      </c>
      <c r="M54" s="31">
        <f t="shared" ref="M54:N54" si="37">M32</f>
        <v>-769</v>
      </c>
      <c r="N54" s="31">
        <f t="shared" si="37"/>
        <v>-1064</v>
      </c>
      <c r="O54" s="31">
        <v>-1107.0</v>
      </c>
      <c r="P54" s="31">
        <v>-3749.0</v>
      </c>
      <c r="Q54" s="29">
        <f t="shared" si="30"/>
        <v>-6689</v>
      </c>
      <c r="R54" s="31">
        <f t="shared" ref="R54:U54" si="38">R32</f>
        <v>-1786</v>
      </c>
      <c r="S54" s="31">
        <f t="shared" si="38"/>
        <v>-441</v>
      </c>
      <c r="T54" s="31">
        <f t="shared" si="38"/>
        <v>-121630</v>
      </c>
      <c r="U54" s="31">
        <f t="shared" si="38"/>
        <v>-2731</v>
      </c>
      <c r="V54" s="29">
        <f t="shared" si="32"/>
        <v>-126588</v>
      </c>
      <c r="W54" s="6"/>
      <c r="X54" s="6"/>
      <c r="Y54" s="6"/>
      <c r="Z54" s="6"/>
    </row>
    <row r="55" ht="12.75" customHeight="1">
      <c r="A55" s="86"/>
      <c r="B55" s="4" t="s">
        <v>112</v>
      </c>
      <c r="C55" s="4"/>
      <c r="D55" s="4"/>
      <c r="E55" s="4"/>
      <c r="F55" s="4"/>
      <c r="G55" s="6"/>
      <c r="H55" s="52">
        <f t="shared" ref="H55:V55" si="39">SUM(H51:H54)</f>
        <v>-260578</v>
      </c>
      <c r="I55" s="52">
        <f t="shared" si="39"/>
        <v>-254124</v>
      </c>
      <c r="J55" s="52">
        <f t="shared" si="39"/>
        <v>-506431</v>
      </c>
      <c r="K55" s="52">
        <f t="shared" si="39"/>
        <v>-638622</v>
      </c>
      <c r="L55" s="53">
        <f t="shared" si="39"/>
        <v>-1659755</v>
      </c>
      <c r="M55" s="52">
        <f t="shared" si="39"/>
        <v>-422520</v>
      </c>
      <c r="N55" s="52">
        <f t="shared" si="39"/>
        <v>-608447</v>
      </c>
      <c r="O55" s="52">
        <f t="shared" si="39"/>
        <v>-464894</v>
      </c>
      <c r="P55" s="52">
        <f t="shared" si="39"/>
        <v>-523798</v>
      </c>
      <c r="Q55" s="53">
        <f t="shared" si="39"/>
        <v>-2019659</v>
      </c>
      <c r="R55" s="52">
        <f t="shared" si="39"/>
        <v>-286509</v>
      </c>
      <c r="S55" s="52">
        <f t="shared" si="39"/>
        <v>-558555</v>
      </c>
      <c r="T55" s="52">
        <f t="shared" si="39"/>
        <v>-859105</v>
      </c>
      <c r="U55" s="52">
        <f t="shared" si="39"/>
        <v>-1315430</v>
      </c>
      <c r="V55" s="53">
        <f t="shared" si="39"/>
        <v>-3019599</v>
      </c>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H5:K5"/>
    <mergeCell ref="M5:P5"/>
    <mergeCell ref="R5:U5"/>
  </mergeCells>
  <printOptions/>
  <pageMargins bottom="0.75" footer="0.0" header="0.0" left="0.17" right="0.17" top="0.28"/>
  <pageSetup orientation="landscape"/>
  <drawing r:id="rId1"/>
</worksheet>
</file>