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graham\Desktop\Upload to google Docs\website FS\"/>
    </mc:Choice>
  </mc:AlternateContent>
  <bookViews>
    <workbookView xWindow="0" yWindow="0" windowWidth="25200" windowHeight="11985" activeTab="3"/>
  </bookViews>
  <sheets>
    <sheet name="Balance Sheet" sheetId="1" r:id="rId1"/>
    <sheet name="Cashflow" sheetId="3" r:id="rId2"/>
    <sheet name="Income Statement" sheetId="4" r:id="rId3"/>
    <sheet name="Segment Information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Col1" localSheetId="2">#REF!</definedName>
    <definedName name="_Col1" localSheetId="3">#REF!</definedName>
    <definedName name="_Col1">#REF!</definedName>
    <definedName name="_Col2" localSheetId="2">#REF!</definedName>
    <definedName name="_Col2" localSheetId="3">#REF!</definedName>
    <definedName name="_Col2">#REF!</definedName>
    <definedName name="A" localSheetId="2">#REF!</definedName>
    <definedName name="A" localSheetId="3">#REF!</definedName>
    <definedName name="A">#REF!</definedName>
    <definedName name="ActualRevenueUSDMTD">2</definedName>
    <definedName name="ActualRevenueUSDQTD">5</definedName>
    <definedName name="ActualRevenueUSDYTD">8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">'[1]Revsum - trend'!#REF!</definedName>
    <definedName name="AdjustmentsQ" localSheetId="2">#REF!</definedName>
    <definedName name="AdjustmentsQ" localSheetId="3">#REF!</definedName>
    <definedName name="AdjustmentsQ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">'[1]Revsum - trend'!#REF!</definedName>
    <definedName name="AreaQ" localSheetId="2">#REF!</definedName>
    <definedName name="AreaQ" localSheetId="3">#REF!</definedName>
    <definedName name="AreaQ">#REF!</definedName>
    <definedName name="AS2DocOpenMode" hidden="1">"AS2DocumentEdit"</definedName>
    <definedName name="AuditLI" localSheetId="2">#REF!</definedName>
    <definedName name="AuditLI" localSheetId="3">#REF!</definedName>
    <definedName name="AuditLI">#REF!</definedName>
    <definedName name="AuditSP" localSheetId="2">#REF!</definedName>
    <definedName name="AuditSP" localSheetId="3">#REF!</definedName>
    <definedName name="AuditSP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KER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dgetRevenueUSDMTD">3</definedName>
    <definedName name="BudgetRevenueUSDQTD">6</definedName>
    <definedName name="BudgetRevenueUSDYTD">9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">'[1]Revsum - trend'!#REF!</definedName>
    <definedName name="BusinessNameQ" localSheetId="2">#REF!</definedName>
    <definedName name="BusinessNameQ" localSheetId="3">#REF!</definedName>
    <definedName name="BusinessNameQ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">'[1]Revsum - trend'!#REF!</definedName>
    <definedName name="BusinessSummaryNameQ" localSheetId="2">#REF!</definedName>
    <definedName name="BusinessSummaryNameQ" localSheetId="3">#REF!</definedName>
    <definedName name="BusinessSummaryNameQ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">MATCH("Business Systems Enterprise Agreements", 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Lookup">OFFSET('[1]Revsum - trend'!#REF!,BusSysEA,1,BusSysEATotal-BusSysEA,1)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BusSysEATotal">MATCH("Business Systems Enterprise Agreements *", 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rter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ategories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">'[1]Revsum - trend'!#REF!</definedName>
    <definedName name="ChannelAggregateQ" localSheetId="2">#REF!</definedName>
    <definedName name="ChannelAggregateQ" localSheetId="3">#REF!</definedName>
    <definedName name="ChannelAggregateQ">#REF!</definedName>
    <definedName name="ChannelQ" localSheetId="2">#REF!</definedName>
    <definedName name="ChannelQ" localSheetId="3">#REF!</definedName>
    <definedName name="ChannelQ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lumns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onstantDollars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CurrencyType">'[1]Revsum - trend'!#REF!</definedName>
    <definedName name="Divisions" localSheetId="1">OFFSET([7]!Categories,0,-1)</definedName>
    <definedName name="Divisions" localSheetId="2">OFFSET([7]!Categories,0,-1)</definedName>
    <definedName name="Divisions" localSheetId="3">OFFSET([7]!Categories,0,-1)</definedName>
    <definedName name="Divisions">OFFSET([0]!Categories,0,-1)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iscalPeriod">'[1]Revsum - trend'!#REF!</definedName>
    <definedName name="FXVarianceMTD">4</definedName>
    <definedName name="FXVarianceQTD">7</definedName>
    <definedName name="FXVarianceYTD">10</definedName>
    <definedName name="FY00OthAvg" localSheetId="2">#REF!</definedName>
    <definedName name="FY00OthAvg" localSheetId="3">#REF!</definedName>
    <definedName name="FY00OthAvg">#REF!</definedName>
    <definedName name="FY00RegAvg" localSheetId="2">#REF!</definedName>
    <definedName name="FY00RegAvg" localSheetId="3">#REF!</definedName>
    <definedName name="FY00RegAvg">#REF!</definedName>
    <definedName name="FY01OthAvg" localSheetId="2">#REF!</definedName>
    <definedName name="FY01OthAvg" localSheetId="3">#REF!</definedName>
    <definedName name="FY01OthAvg">#REF!</definedName>
    <definedName name="FY01RegAvg" localSheetId="2">#REF!</definedName>
    <definedName name="FY01RegAvg" localSheetId="3">#REF!</definedName>
    <definedName name="FY01RegAvg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audette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">MATCH("Grtgs WS, PictureIt, Other DAD", 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Lookup">OFFSET('[1]Revsum - trend'!#REF!,Greetings,1,GreetingsTotal-Greetings,1)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GreetingsTotal">MATCH("Grtgs WS, PictureIt, Other DAD *", 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en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anson">'[2]May 96'!#REF!</definedName>
    <definedName name="heading" localSheetId="2">#REF!</definedName>
    <definedName name="heading" localSheetId="3">#REF!</definedName>
    <definedName name="heading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INTEREST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AWORSKI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JustifyColumn">'[3]Data Sheet'!#REF!</definedName>
    <definedName name="LastPivotRow" localSheetId="1">COUNTA([7]!SalesLocations)+ROW([7]!PTtop)-1</definedName>
    <definedName name="LastPivotRow" localSheetId="2">COUNTA([7]!SalesLocations)+ROW([7]!PTtop)-1</definedName>
    <definedName name="LastPivotRow" localSheetId="3">COUNTA([7]!SalesLocations)+ROW([7]!PTtop)-1</definedName>
    <definedName name="LastPivotRow">COUNTA([0]!SalesLocations)+ROW([0]!PTtop)-1</definedName>
    <definedName name="LI" localSheetId="2">#REF!</definedName>
    <definedName name="LI" localSheetId="3">#REF!</definedName>
    <definedName name="LI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DAN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FRANK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EN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LOAN.HANSON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acintosh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ITCHELL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ntrange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SBudgetAdjAmount">14</definedName>
    <definedName name="MSBudgetAmount">1</definedName>
    <definedName name="MSBudgetLicenses">7</definedName>
    <definedName name="MSSalesAdjAmount">4</definedName>
    <definedName name="MSSalesAmount">0</definedName>
    <definedName name="MSSalesLicenses">9</definedName>
    <definedName name="MSSalesScndryLicenses">10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MYHRVOLD">'[2]May 96'!#REF!</definedName>
    <definedName name="NumPTRows">#N/A</definedName>
    <definedName name="oki" localSheetId="1">'[2]May 96'!#REF!</definedName>
    <definedName name="oki" localSheetId="2">'[2]May 96'!#REF!</definedName>
    <definedName name="oki" localSheetId="3">'[2]May 96'!#REF!</definedName>
    <definedName name="oki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OLDBAL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INT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AID.PRN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Family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Rows">COUNT(OFFSET(PivotTop,1,2,250))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PivotTop">'[1]Revsum - trend'!#REF!</definedName>
    <definedName name="_xlnm.Print_Area" localSheetId="0">'Balance Sheet'!$A$1:$R$39</definedName>
    <definedName name="_xlnm.Print_Area" localSheetId="1">Cashflow!$A$1:$V$59</definedName>
    <definedName name="_xlnm.Print_Area" localSheetId="2">'Income Statement'!$A$1:$T$29</definedName>
    <definedName name="_xlnm.Print_Area" localSheetId="3">'Segment Information'!$A$1:$U$61</definedName>
    <definedName name="_xlnm.Print_Area">#REF!</definedName>
    <definedName name="_xlnm.Print_Titles" localSheetId="0">'Balance Sheet'!$A:$F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_xlnm.Print_Titles">#REF!,#REF!</definedName>
    <definedName name="Product_Pricing" localSheetId="1">[4]Data!#REF!</definedName>
    <definedName name="Product_Pricing" localSheetId="2">[4]Data!#REF!</definedName>
    <definedName name="Product_Pricing" localSheetId="3">[4]Data!#REF!</definedName>
    <definedName name="Product_Pricing">[4]Data!#REF!</definedName>
    <definedName name="PTtop">[5]BySub!$A$5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">'[1]Revsum - trend'!#REF!</definedName>
    <definedName name="RecordTypeQ" localSheetId="2">#REF!</definedName>
    <definedName name="RecordTypeQ" localSheetId="3">#REF!</definedName>
    <definedName name="RecordTypeQ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">'[1]Revsum - trend'!#REF!</definedName>
    <definedName name="RegionQ" localSheetId="2">#REF!</definedName>
    <definedName name="RegionQ" localSheetId="3">#REF!</definedName>
    <definedName name="RegionQ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EMALA">'[2]May 96'!#REF!</definedName>
    <definedName name="ROEMSel" localSheetId="2">#REF!</definedName>
    <definedName name="ROEMSel" localSheetId="3">#REF!</definedName>
    <definedName name="ROEMSel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">'[1]Revsum - trend'!#REF!</definedName>
    <definedName name="SalesLocationQ" localSheetId="2">#REF!</definedName>
    <definedName name="SalesLocationQ" localSheetId="3">#REF!</definedName>
    <definedName name="SalesLocationQ">#REF!</definedName>
    <definedName name="SalesLocations" localSheetId="1">[7]!PTtop:'[5]BySub'!$A$97</definedName>
    <definedName name="SalesLocations" localSheetId="2">[7]!PTtop:'[5]BySub'!$A$97</definedName>
    <definedName name="SalesLocations" localSheetId="3">[7]!PTtop:'[5]BySub'!$A$97</definedName>
    <definedName name="SalesLocations">[0]!PTtop:'[5]BySub'!$A$97</definedName>
    <definedName name="SP" localSheetId="2">#REF!</definedName>
    <definedName name="SP" localSheetId="3">#REF!</definedName>
    <definedName name="SP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paceBetweenColumns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tandAlone">"$B$12"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">MATCH("Standalone office apps - standard", 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Lookup">OFFSET('[1]Revsum - trend'!#REF!,StandAloneStandard,1,StandAloneStandardTotal-StandAloneStandard,1)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StandardTotal">MATCH("Standalone Office Apps - Standard?*", 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">MATCH("Standalone office apps - upgrade", 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Lookup">OFFSET('[1]Revsum - trend'!#REF!,StandAloneUpgrade,1,StandAloneUpgradeTotal-StandAloneUpgrade,1)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tandAloneUpgradeTotal">MATCH("Standalone Office Apps - Upgrade?*", 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">'[1]Revsum - trend'!#REF!</definedName>
    <definedName name="SubregionQ" localSheetId="2">#REF!</definedName>
    <definedName name="SubregionQ" localSheetId="3">#REF!</definedName>
    <definedName name="SubregionQ">#REF!</definedName>
    <definedName name="SumCur">'[6]Query Criteria'!$B$24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TrendKind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erba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View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ALTON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52511"/>
</workbook>
</file>

<file path=xl/calcChain.xml><?xml version="1.0" encoding="utf-8"?>
<calcChain xmlns="http://schemas.openxmlformats.org/spreadsheetml/2006/main">
  <c r="U58" i="5" l="1"/>
  <c r="P58" i="5"/>
  <c r="K58" i="5"/>
  <c r="U57" i="5"/>
  <c r="P57" i="5"/>
  <c r="J57" i="5"/>
  <c r="I57" i="5"/>
  <c r="H57" i="5"/>
  <c r="G57" i="5"/>
  <c r="K57" i="5" s="1"/>
  <c r="J55" i="5"/>
  <c r="J59" i="5" s="1"/>
  <c r="U54" i="5"/>
  <c r="P54" i="5"/>
  <c r="J54" i="5"/>
  <c r="I54" i="5"/>
  <c r="H54" i="5"/>
  <c r="G54" i="5"/>
  <c r="J53" i="5"/>
  <c r="I53" i="5"/>
  <c r="H53" i="5"/>
  <c r="H55" i="5" s="1"/>
  <c r="H59" i="5" s="1"/>
  <c r="T52" i="5"/>
  <c r="S52" i="5"/>
  <c r="Q52" i="5"/>
  <c r="U52" i="5" s="1"/>
  <c r="O52" i="5"/>
  <c r="M52" i="5"/>
  <c r="L52" i="5"/>
  <c r="K52" i="5"/>
  <c r="T51" i="5"/>
  <c r="S51" i="5"/>
  <c r="R51" i="5"/>
  <c r="O51" i="5"/>
  <c r="N51" i="5"/>
  <c r="L51" i="5"/>
  <c r="K51" i="5"/>
  <c r="S50" i="5"/>
  <c r="S53" i="5" s="1"/>
  <c r="S55" i="5" s="1"/>
  <c r="S59" i="5" s="1"/>
  <c r="R50" i="5"/>
  <c r="Q50" i="5"/>
  <c r="Q53" i="5" s="1"/>
  <c r="Q55" i="5" s="1"/>
  <c r="Q59" i="5" s="1"/>
  <c r="O50" i="5"/>
  <c r="N50" i="5"/>
  <c r="N53" i="5" s="1"/>
  <c r="N55" i="5" s="1"/>
  <c r="N59" i="5" s="1"/>
  <c r="M50" i="5"/>
  <c r="G50" i="5"/>
  <c r="G53" i="5" s="1"/>
  <c r="G55" i="5" s="1"/>
  <c r="G59" i="5" s="1"/>
  <c r="S47" i="5"/>
  <c r="R47" i="5"/>
  <c r="Q47" i="5"/>
  <c r="O47" i="5"/>
  <c r="N47" i="5"/>
  <c r="M47" i="5"/>
  <c r="J47" i="5"/>
  <c r="I47" i="5"/>
  <c r="G47" i="5"/>
  <c r="T46" i="5"/>
  <c r="T47" i="5" s="1"/>
  <c r="S46" i="5"/>
  <c r="R46" i="5"/>
  <c r="Q46" i="5"/>
  <c r="P46" i="5"/>
  <c r="P47" i="5" s="1"/>
  <c r="O46" i="5"/>
  <c r="N46" i="5"/>
  <c r="M46" i="5"/>
  <c r="L46" i="5"/>
  <c r="L47" i="5" s="1"/>
  <c r="J46" i="5"/>
  <c r="I46" i="5"/>
  <c r="H46" i="5"/>
  <c r="H47" i="5" s="1"/>
  <c r="G46" i="5"/>
  <c r="U45" i="5"/>
  <c r="P45" i="5"/>
  <c r="K45" i="5"/>
  <c r="U44" i="5"/>
  <c r="P44" i="5"/>
  <c r="K44" i="5"/>
  <c r="U43" i="5"/>
  <c r="U46" i="5" s="1"/>
  <c r="U47" i="5" s="1"/>
  <c r="P43" i="5"/>
  <c r="K43" i="5"/>
  <c r="J37" i="5"/>
  <c r="I37" i="5"/>
  <c r="H37" i="5"/>
  <c r="S36" i="5"/>
  <c r="S37" i="5" s="1"/>
  <c r="O36" i="5"/>
  <c r="O37" i="5" s="1"/>
  <c r="K36" i="5"/>
  <c r="K37" i="5" s="1"/>
  <c r="J36" i="5"/>
  <c r="I36" i="5"/>
  <c r="H36" i="5"/>
  <c r="G36" i="5"/>
  <c r="G37" i="5" s="1"/>
  <c r="T35" i="5"/>
  <c r="S35" i="5"/>
  <c r="R35" i="5"/>
  <c r="R52" i="5" s="1"/>
  <c r="Q35" i="5"/>
  <c r="U35" i="5" s="1"/>
  <c r="O35" i="5"/>
  <c r="N35" i="5"/>
  <c r="N52" i="5" s="1"/>
  <c r="M35" i="5"/>
  <c r="L35" i="5"/>
  <c r="P35" i="5" s="1"/>
  <c r="K35" i="5"/>
  <c r="T34" i="5"/>
  <c r="S34" i="5"/>
  <c r="R34" i="5"/>
  <c r="Q34" i="5"/>
  <c r="Q51" i="5" s="1"/>
  <c r="O34" i="5"/>
  <c r="N34" i="5"/>
  <c r="M34" i="5"/>
  <c r="M51" i="5" s="1"/>
  <c r="L34" i="5"/>
  <c r="K34" i="5"/>
  <c r="T33" i="5"/>
  <c r="S33" i="5"/>
  <c r="R33" i="5"/>
  <c r="Q33" i="5"/>
  <c r="Q36" i="5" s="1"/>
  <c r="Q37" i="5" s="1"/>
  <c r="O33" i="5"/>
  <c r="N33" i="5"/>
  <c r="N36" i="5" s="1"/>
  <c r="N37" i="5" s="1"/>
  <c r="M33" i="5"/>
  <c r="L33" i="5"/>
  <c r="K33" i="5"/>
  <c r="T31" i="5"/>
  <c r="S31" i="5"/>
  <c r="R31" i="5"/>
  <c r="Q31" i="5"/>
  <c r="O31" i="5"/>
  <c r="N31" i="5"/>
  <c r="M31" i="5"/>
  <c r="T30" i="5"/>
  <c r="S30" i="5"/>
  <c r="R30" i="5"/>
  <c r="Q30" i="5"/>
  <c r="O30" i="5"/>
  <c r="N30" i="5"/>
  <c r="M30" i="5"/>
  <c r="S27" i="5"/>
  <c r="R27" i="5"/>
  <c r="O27" i="5"/>
  <c r="N27" i="5"/>
  <c r="J27" i="5"/>
  <c r="G27" i="5"/>
  <c r="T26" i="5"/>
  <c r="T27" i="5" s="1"/>
  <c r="S26" i="5"/>
  <c r="R26" i="5"/>
  <c r="Q26" i="5"/>
  <c r="Q27" i="5" s="1"/>
  <c r="O26" i="5"/>
  <c r="N26" i="5"/>
  <c r="M26" i="5"/>
  <c r="M27" i="5" s="1"/>
  <c r="L26" i="5"/>
  <c r="L27" i="5" s="1"/>
  <c r="J26" i="5"/>
  <c r="I26" i="5"/>
  <c r="I27" i="5" s="1"/>
  <c r="H26" i="5"/>
  <c r="H27" i="5" s="1"/>
  <c r="G26" i="5"/>
  <c r="U25" i="5"/>
  <c r="P25" i="5"/>
  <c r="P26" i="5" s="1"/>
  <c r="P27" i="5" s="1"/>
  <c r="K25" i="5"/>
  <c r="U24" i="5"/>
  <c r="P24" i="5"/>
  <c r="K24" i="5"/>
  <c r="U23" i="5"/>
  <c r="U26" i="5" s="1"/>
  <c r="U27" i="5" s="1"/>
  <c r="P23" i="5"/>
  <c r="K23" i="5"/>
  <c r="T17" i="5"/>
  <c r="R17" i="5"/>
  <c r="Q17" i="5"/>
  <c r="N17" i="5"/>
  <c r="M17" i="5"/>
  <c r="J17" i="5"/>
  <c r="I17" i="5"/>
  <c r="T16" i="5"/>
  <c r="S16" i="5"/>
  <c r="S17" i="5" s="1"/>
  <c r="R16" i="5"/>
  <c r="Q16" i="5"/>
  <c r="O16" i="5"/>
  <c r="O17" i="5" s="1"/>
  <c r="N16" i="5"/>
  <c r="M16" i="5"/>
  <c r="L16" i="5"/>
  <c r="L17" i="5" s="1"/>
  <c r="K16" i="5"/>
  <c r="K17" i="5" s="1"/>
  <c r="J16" i="5"/>
  <c r="I16" i="5"/>
  <c r="H16" i="5"/>
  <c r="H17" i="5" s="1"/>
  <c r="G16" i="5"/>
  <c r="G17" i="5" s="1"/>
  <c r="U15" i="5"/>
  <c r="P15" i="5"/>
  <c r="K15" i="5"/>
  <c r="U14" i="5"/>
  <c r="P14" i="5"/>
  <c r="K14" i="5"/>
  <c r="U13" i="5"/>
  <c r="P13" i="5"/>
  <c r="P16" i="5" s="1"/>
  <c r="P17" i="5" s="1"/>
  <c r="K13" i="5"/>
  <c r="T20" i="4"/>
  <c r="O20" i="4"/>
  <c r="J20" i="4"/>
  <c r="O18" i="4"/>
  <c r="T18" i="4" s="1"/>
  <c r="J18" i="4"/>
  <c r="T17" i="4"/>
  <c r="O17" i="4"/>
  <c r="J17" i="4"/>
  <c r="T16" i="4"/>
  <c r="O16" i="4"/>
  <c r="J16" i="4"/>
  <c r="S14" i="4"/>
  <c r="S19" i="4" s="1"/>
  <c r="S21" i="4" s="1"/>
  <c r="R14" i="4"/>
  <c r="R19" i="4" s="1"/>
  <c r="R21" i="4" s="1"/>
  <c r="Q14" i="4"/>
  <c r="Q19" i="4" s="1"/>
  <c r="Q21" i="4" s="1"/>
  <c r="P14" i="4"/>
  <c r="P19" i="4" s="1"/>
  <c r="P21" i="4" s="1"/>
  <c r="N14" i="4"/>
  <c r="N19" i="4" s="1"/>
  <c r="N21" i="4" s="1"/>
  <c r="M14" i="4"/>
  <c r="M19" i="4" s="1"/>
  <c r="M21" i="4" s="1"/>
  <c r="L14" i="4"/>
  <c r="L19" i="4" s="1"/>
  <c r="L21" i="4" s="1"/>
  <c r="K14" i="4"/>
  <c r="K19" i="4" s="1"/>
  <c r="K21" i="4" s="1"/>
  <c r="I14" i="4"/>
  <c r="I19" i="4" s="1"/>
  <c r="I21" i="4" s="1"/>
  <c r="H14" i="4"/>
  <c r="H19" i="4" s="1"/>
  <c r="H21" i="4" s="1"/>
  <c r="G14" i="4"/>
  <c r="G19" i="4" s="1"/>
  <c r="G21" i="4" s="1"/>
  <c r="F14" i="4"/>
  <c r="F19" i="4" s="1"/>
  <c r="F21" i="4" s="1"/>
  <c r="T13" i="4"/>
  <c r="O13" i="4"/>
  <c r="J13" i="4"/>
  <c r="T12" i="4"/>
  <c r="O12" i="4"/>
  <c r="J12" i="4"/>
  <c r="T11" i="4"/>
  <c r="O11" i="4"/>
  <c r="J11" i="4"/>
  <c r="T10" i="4"/>
  <c r="T14" i="4" s="1"/>
  <c r="T19" i="4" s="1"/>
  <c r="T21" i="4" s="1"/>
  <c r="O10" i="4"/>
  <c r="O14" i="4" s="1"/>
  <c r="O19" i="4" s="1"/>
  <c r="O21" i="4" s="1"/>
  <c r="J10" i="4"/>
  <c r="J14" i="4" s="1"/>
  <c r="J19" i="4" s="1"/>
  <c r="J21" i="4" s="1"/>
  <c r="T9" i="4"/>
  <c r="O9" i="4"/>
  <c r="J9" i="4"/>
  <c r="L50" i="5" l="1"/>
  <c r="L36" i="5"/>
  <c r="L37" i="5" s="1"/>
  <c r="P33" i="5"/>
  <c r="T50" i="5"/>
  <c r="T36" i="5"/>
  <c r="T37" i="5" s="1"/>
  <c r="O53" i="5"/>
  <c r="O55" i="5" s="1"/>
  <c r="O59" i="5" s="1"/>
  <c r="I55" i="5"/>
  <c r="I59" i="5" s="1"/>
  <c r="U16" i="5"/>
  <c r="U17" i="5" s="1"/>
  <c r="K26" i="5"/>
  <c r="K27" i="5" s="1"/>
  <c r="M36" i="5"/>
  <c r="M37" i="5" s="1"/>
  <c r="K46" i="5"/>
  <c r="K47" i="5" s="1"/>
  <c r="P52" i="5"/>
  <c r="K54" i="5"/>
  <c r="R36" i="5"/>
  <c r="R37" i="5" s="1"/>
  <c r="P34" i="5"/>
  <c r="U51" i="5"/>
  <c r="U34" i="5"/>
  <c r="M53" i="5"/>
  <c r="M55" i="5" s="1"/>
  <c r="M59" i="5" s="1"/>
  <c r="R53" i="5"/>
  <c r="R55" i="5" s="1"/>
  <c r="R59" i="5" s="1"/>
  <c r="P51" i="5"/>
  <c r="U33" i="5"/>
  <c r="U36" i="5" s="1"/>
  <c r="U37" i="5" s="1"/>
  <c r="K50" i="5"/>
  <c r="K53" i="5" s="1"/>
  <c r="K56" i="3"/>
  <c r="U55" i="3"/>
  <c r="T55" i="3"/>
  <c r="S55" i="3"/>
  <c r="R55" i="3"/>
  <c r="V55" i="3" s="1"/>
  <c r="P55" i="3"/>
  <c r="O55" i="3"/>
  <c r="N55" i="3"/>
  <c r="M55" i="3"/>
  <c r="L55" i="3"/>
  <c r="J55" i="3"/>
  <c r="I55" i="3"/>
  <c r="H55" i="3"/>
  <c r="U54" i="3"/>
  <c r="T54" i="3"/>
  <c r="S54" i="3"/>
  <c r="R54" i="3"/>
  <c r="V54" i="3" s="1"/>
  <c r="P54" i="3"/>
  <c r="O54" i="3"/>
  <c r="N54" i="3"/>
  <c r="M54" i="3"/>
  <c r="J54" i="3"/>
  <c r="I54" i="3"/>
  <c r="H54" i="3"/>
  <c r="U53" i="3"/>
  <c r="T53" i="3"/>
  <c r="S53" i="3"/>
  <c r="R53" i="3"/>
  <c r="V53" i="3" s="1"/>
  <c r="P53" i="3"/>
  <c r="O53" i="3"/>
  <c r="N53" i="3"/>
  <c r="M53" i="3"/>
  <c r="J53" i="3"/>
  <c r="I53" i="3"/>
  <c r="H53" i="3"/>
  <c r="U52" i="3"/>
  <c r="U56" i="3" s="1"/>
  <c r="T52" i="3"/>
  <c r="T56" i="3" s="1"/>
  <c r="P52" i="3"/>
  <c r="P56" i="3" s="1"/>
  <c r="M52" i="3"/>
  <c r="M56" i="3" s="1"/>
  <c r="I52" i="3"/>
  <c r="I56" i="3" s="1"/>
  <c r="H52" i="3"/>
  <c r="H56" i="3" s="1"/>
  <c r="K49" i="3"/>
  <c r="I49" i="3"/>
  <c r="L48" i="3"/>
  <c r="V46" i="3"/>
  <c r="Q46" i="3"/>
  <c r="L46" i="3"/>
  <c r="U44" i="3"/>
  <c r="T44" i="3"/>
  <c r="T47" i="3" s="1"/>
  <c r="S44" i="3"/>
  <c r="R44" i="3"/>
  <c r="P44" i="3"/>
  <c r="P47" i="3" s="1"/>
  <c r="O44" i="3"/>
  <c r="N44" i="3"/>
  <c r="M44" i="3"/>
  <c r="K44" i="3"/>
  <c r="J44" i="3"/>
  <c r="I44" i="3"/>
  <c r="H44" i="3"/>
  <c r="V43" i="3"/>
  <c r="Q43" i="3"/>
  <c r="L43" i="3"/>
  <c r="V42" i="3"/>
  <c r="Q42" i="3"/>
  <c r="L42" i="3"/>
  <c r="V41" i="3"/>
  <c r="Q41" i="3"/>
  <c r="L41" i="3"/>
  <c r="V40" i="3"/>
  <c r="Q40" i="3"/>
  <c r="Q44" i="3" s="1"/>
  <c r="L40" i="3"/>
  <c r="L44" i="3" s="1"/>
  <c r="V39" i="3"/>
  <c r="Q39" i="3"/>
  <c r="L39" i="3"/>
  <c r="V38" i="3"/>
  <c r="V44" i="3" s="1"/>
  <c r="Q38" i="3"/>
  <c r="L38" i="3"/>
  <c r="U36" i="3"/>
  <c r="U47" i="3" s="1"/>
  <c r="T36" i="3"/>
  <c r="S36" i="3"/>
  <c r="R36" i="3"/>
  <c r="P36" i="3"/>
  <c r="O36" i="3"/>
  <c r="N36" i="3"/>
  <c r="M36" i="3"/>
  <c r="M47" i="3" s="1"/>
  <c r="K36" i="3"/>
  <c r="J36" i="3"/>
  <c r="I36" i="3"/>
  <c r="H36" i="3"/>
  <c r="V35" i="3"/>
  <c r="Q35" i="3"/>
  <c r="L35" i="3"/>
  <c r="V34" i="3"/>
  <c r="Q34" i="3"/>
  <c r="L34" i="3"/>
  <c r="V33" i="3"/>
  <c r="Q33" i="3"/>
  <c r="L33" i="3"/>
  <c r="V32" i="3"/>
  <c r="V36" i="3" s="1"/>
  <c r="Q32" i="3"/>
  <c r="Q55" i="3" s="1"/>
  <c r="L32" i="3"/>
  <c r="V31" i="3"/>
  <c r="Q31" i="3"/>
  <c r="Q54" i="3" s="1"/>
  <c r="L31" i="3"/>
  <c r="L54" i="3" s="1"/>
  <c r="V30" i="3"/>
  <c r="Q30" i="3"/>
  <c r="Q53" i="3" s="1"/>
  <c r="L30" i="3"/>
  <c r="L36" i="3" s="1"/>
  <c r="U28" i="3"/>
  <c r="T28" i="3"/>
  <c r="S28" i="3"/>
  <c r="S52" i="3" s="1"/>
  <c r="S56" i="3" s="1"/>
  <c r="R28" i="3"/>
  <c r="R52" i="3" s="1"/>
  <c r="P28" i="3"/>
  <c r="O28" i="3"/>
  <c r="O52" i="3" s="1"/>
  <c r="O56" i="3" s="1"/>
  <c r="N28" i="3"/>
  <c r="N52" i="3" s="1"/>
  <c r="N56" i="3" s="1"/>
  <c r="M28" i="3"/>
  <c r="K28" i="3"/>
  <c r="J28" i="3"/>
  <c r="J52" i="3" s="1"/>
  <c r="J56" i="3" s="1"/>
  <c r="I28" i="3"/>
  <c r="H28" i="3"/>
  <c r="H47" i="3" s="1"/>
  <c r="H49" i="3" s="1"/>
  <c r="V27" i="3"/>
  <c r="Q27" i="3"/>
  <c r="L27" i="3"/>
  <c r="V26" i="3"/>
  <c r="Q26" i="3"/>
  <c r="L26" i="3"/>
  <c r="V25" i="3"/>
  <c r="Q25" i="3"/>
  <c r="L25" i="3"/>
  <c r="V24" i="3"/>
  <c r="Q24" i="3"/>
  <c r="L24" i="3"/>
  <c r="V23" i="3"/>
  <c r="Q23" i="3"/>
  <c r="L23" i="3"/>
  <c r="V21" i="3"/>
  <c r="Q21" i="3"/>
  <c r="L21" i="3"/>
  <c r="V20" i="3"/>
  <c r="Q20" i="3"/>
  <c r="L20" i="3"/>
  <c r="V19" i="3"/>
  <c r="Q19" i="3"/>
  <c r="L19" i="3"/>
  <c r="V18" i="3"/>
  <c r="Q18" i="3"/>
  <c r="L18" i="3"/>
  <c r="V17" i="3"/>
  <c r="Q17" i="3"/>
  <c r="L17" i="3"/>
  <c r="V16" i="3"/>
  <c r="Q16" i="3"/>
  <c r="L16" i="3"/>
  <c r="V15" i="3"/>
  <c r="Q15" i="3"/>
  <c r="L15" i="3"/>
  <c r="V14" i="3"/>
  <c r="Q14" i="3"/>
  <c r="L14" i="3"/>
  <c r="V13" i="3"/>
  <c r="Q13" i="3"/>
  <c r="L13" i="3"/>
  <c r="V12" i="3"/>
  <c r="Q12" i="3"/>
  <c r="L12" i="3"/>
  <c r="V9" i="3"/>
  <c r="V28" i="3" s="1"/>
  <c r="Q9" i="3"/>
  <c r="Q28" i="3" s="1"/>
  <c r="L9" i="3"/>
  <c r="L28" i="3" s="1"/>
  <c r="P50" i="5" l="1"/>
  <c r="P53" i="5" s="1"/>
  <c r="P55" i="5" s="1"/>
  <c r="P59" i="5" s="1"/>
  <c r="L53" i="5"/>
  <c r="L55" i="5" s="1"/>
  <c r="L59" i="5" s="1"/>
  <c r="T53" i="5"/>
  <c r="T55" i="5" s="1"/>
  <c r="T59" i="5" s="1"/>
  <c r="U50" i="5"/>
  <c r="U53" i="5" s="1"/>
  <c r="U55" i="5" s="1"/>
  <c r="U59" i="5" s="1"/>
  <c r="P36" i="5"/>
  <c r="P37" i="5" s="1"/>
  <c r="K55" i="5"/>
  <c r="K59" i="5" s="1"/>
  <c r="L52" i="3"/>
  <c r="L47" i="3"/>
  <c r="L49" i="3" s="1"/>
  <c r="R56" i="3"/>
  <c r="V52" i="3"/>
  <c r="V56" i="3" s="1"/>
  <c r="Q52" i="3"/>
  <c r="Q56" i="3" s="1"/>
  <c r="V47" i="3"/>
  <c r="Q36" i="3"/>
  <c r="Q47" i="3" s="1"/>
  <c r="N47" i="3"/>
  <c r="R47" i="3"/>
  <c r="L53" i="3"/>
  <c r="J47" i="3"/>
  <c r="J49" i="3" s="1"/>
  <c r="O47" i="3"/>
  <c r="S47" i="3"/>
  <c r="Q48" i="3" l="1"/>
  <c r="Q49" i="3" s="1"/>
  <c r="M48" i="3"/>
  <c r="M49" i="3" s="1"/>
  <c r="N48" i="3" s="1"/>
  <c r="L56" i="3"/>
  <c r="N49" i="3"/>
  <c r="O48" i="3" s="1"/>
  <c r="O49" i="3" s="1"/>
  <c r="P48" i="3" s="1"/>
  <c r="P49" i="3" s="1"/>
  <c r="V48" i="3" l="1"/>
  <c r="V49" i="3" s="1"/>
  <c r="R48" i="3"/>
  <c r="R49" i="3" s="1"/>
  <c r="S48" i="3" s="1"/>
  <c r="S49" i="3" s="1"/>
  <c r="T48" i="3" s="1"/>
  <c r="T49" i="3" s="1"/>
  <c r="U48" i="3" s="1"/>
  <c r="U49" i="3" s="1"/>
  <c r="R35" i="1" l="1"/>
  <c r="R25" i="1"/>
  <c r="R30" i="1" s="1"/>
  <c r="R36" i="1" s="1"/>
  <c r="R14" i="1"/>
  <c r="R18" i="1" s="1"/>
  <c r="G14" i="1" l="1"/>
  <c r="G18" i="1" s="1"/>
  <c r="H14" i="1"/>
  <c r="H18" i="1" s="1"/>
  <c r="I14" i="1"/>
  <c r="J14" i="1"/>
  <c r="J18" i="1" s="1"/>
  <c r="K14" i="1"/>
  <c r="K18" i="1" s="1"/>
  <c r="L14" i="1"/>
  <c r="L18" i="1" s="1"/>
  <c r="M14" i="1"/>
  <c r="M18" i="1" s="1"/>
  <c r="N14" i="1"/>
  <c r="N18" i="1" s="1"/>
  <c r="O14" i="1"/>
  <c r="O18" i="1" s="1"/>
  <c r="P14" i="1"/>
  <c r="P18" i="1" s="1"/>
  <c r="Q14" i="1"/>
  <c r="Q18" i="1" s="1"/>
  <c r="I18" i="1"/>
  <c r="G25" i="1"/>
  <c r="G30" i="1" s="1"/>
  <c r="H25" i="1"/>
  <c r="H30" i="1" s="1"/>
  <c r="I25" i="1"/>
  <c r="I30" i="1" s="1"/>
  <c r="J25" i="1"/>
  <c r="K25" i="1"/>
  <c r="K30" i="1" s="1"/>
  <c r="L25" i="1"/>
  <c r="L30" i="1" s="1"/>
  <c r="M25" i="1"/>
  <c r="M30" i="1" s="1"/>
  <c r="N25" i="1"/>
  <c r="N30" i="1" s="1"/>
  <c r="N36" i="1" s="1"/>
  <c r="O25" i="1"/>
  <c r="O30" i="1" s="1"/>
  <c r="P25" i="1"/>
  <c r="P30" i="1" s="1"/>
  <c r="Q25" i="1"/>
  <c r="Q30" i="1" s="1"/>
  <c r="J30" i="1"/>
  <c r="J36" i="1" s="1"/>
  <c r="G35" i="1"/>
  <c r="H35" i="1"/>
  <c r="I35" i="1"/>
  <c r="J35" i="1"/>
  <c r="K35" i="1"/>
  <c r="L35" i="1"/>
  <c r="M35" i="1"/>
  <c r="N35" i="1"/>
  <c r="O35" i="1"/>
  <c r="P35" i="1"/>
  <c r="Q35" i="1"/>
  <c r="O36" i="1" l="1"/>
  <c r="K36" i="1"/>
  <c r="G36" i="1"/>
  <c r="Q36" i="1"/>
  <c r="M36" i="1"/>
  <c r="I36" i="1"/>
  <c r="P36" i="1"/>
  <c r="L36" i="1"/>
  <c r="H36" i="1"/>
</calcChain>
</file>

<file path=xl/sharedStrings.xml><?xml version="1.0" encoding="utf-8"?>
<sst xmlns="http://schemas.openxmlformats.org/spreadsheetml/2006/main" count="235" uniqueCount="117">
  <si>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</si>
  <si>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</si>
  <si>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</si>
  <si>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</si>
  <si>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</si>
  <si>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</si>
  <si>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</si>
  <si>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</si>
  <si>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 due to related party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</si>
  <si>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</si>
  <si>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</si>
  <si>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</si>
  <si>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</si>
  <si>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</si>
  <si>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</si>
  <si>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</si>
  <si>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</si>
  <si>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</si>
  <si>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</si>
  <si>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</si>
  <si>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</si>
  <si>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Total current assets</t>
  </si>
  <si>
    <t>Other current assets</t>
  </si>
  <si>
    <t>Short-term investments</t>
  </si>
  <si>
    <t>Cash and cash equivalents</t>
  </si>
  <si>
    <t>Current assets:</t>
  </si>
  <si>
    <t>Assets</t>
  </si>
  <si>
    <t>September 30,</t>
  </si>
  <si>
    <t>June 30,</t>
  </si>
  <si>
    <t>March 31,</t>
  </si>
  <si>
    <t>December 31,</t>
  </si>
  <si>
    <t xml:space="preserve">September 30, </t>
  </si>
  <si>
    <t xml:space="preserve">June 30, </t>
  </si>
  <si>
    <t>As of</t>
  </si>
  <si>
    <t>(in thousands)</t>
  </si>
  <si>
    <t>(unaudited)</t>
  </si>
  <si>
    <t>Consolidated Balance Sheets</t>
  </si>
  <si>
    <t>Netflix, Inc.</t>
  </si>
  <si>
    <t>Current content assets, net</t>
  </si>
  <si>
    <t>Non-current content assets, net</t>
  </si>
  <si>
    <t>NOTE - Certain prior year amounts have been reclassified to conform to the current year presentation.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</si>
  <si>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</si>
  <si>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</si>
  <si>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</si>
  <si>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</si>
  <si>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</si>
  <si>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</si>
  <si>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provided by (used in) operating activities: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</si>
  <si>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</si>
  <si>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</si>
  <si>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</si>
  <si>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</si>
  <si>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</si>
  <si>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</si>
  <si>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</si>
  <si>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</si>
  <si>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Loss on extinguishment of debt</t>
  </si>
  <si>
    <t>Deferred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</si>
  <si>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</si>
  <si>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</si>
  <si>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</si>
  <si>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</si>
  <si>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Acquisition of DVD content assets</t>
  </si>
  <si>
    <t>Purchases of property and equipment</t>
  </si>
  <si>
    <t>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</si>
  <si>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</si>
  <si>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</si>
  <si>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</si>
  <si>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</si>
  <si>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</si>
  <si>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</si>
  <si>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</si>
  <si>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</si>
  <si>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Redemption of debt</t>
  </si>
  <si>
    <t>Principal payments of lease financing obligations</t>
  </si>
  <si>
    <t>Net cash provided by (used in)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</si>
  <si>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</si>
  <si>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</si>
  <si>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</si>
  <si>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</si>
  <si>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</si>
  <si>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</si>
  <si>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</si>
  <si>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</si>
  <si>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</si>
  <si>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revenues*</t>
  </si>
  <si>
    <t>Marketing*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</si>
  <si>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</si>
  <si>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</si>
  <si>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</si>
  <si>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</si>
  <si>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</si>
  <si>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</si>
  <si>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</si>
  <si>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Provision (benefit) for income taxes</t>
  </si>
  <si>
    <t>Earnings per share:</t>
  </si>
  <si>
    <t>Basic</t>
  </si>
  <si>
    <t>Diluted</t>
  </si>
  <si>
    <t>Weighted-average common shares outstanding:</t>
  </si>
  <si>
    <t>*</t>
  </si>
  <si>
    <t>Certain prior period amounts have been reclassified from Marketing to Cost of revenues to conform to current period presentation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</si>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</sst>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0.0%;[Red]\(0.0%\)"/>
    <numFmt numFmtId="204" formatCode="&quot;$&quot;* #,###.00\ ;&quot;$&quot;* \(#,###.00\);&quot;$&quot;* \-\ "/>
    <numFmt numFmtId="205" formatCode="&quot;$&quot;#,##0\ ;\(&quot;$&quot;#,##0.0\)"/>
    <numFmt numFmtId="206" formatCode="_(&quot;$&quot;* #,##0_);_(&quot;$&quot;* \(#,##0\);_(&quot;$&quot;* &quot;-&quot;??_);_(@_)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3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7" fillId="0" borderId="1" xfId="1" applyNumberFormat="1" applyFont="1" applyFill="1" applyBorder="1"/>
    <xf numFmtId="164" fontId="7" fillId="2" borderId="1" xfId="1" applyNumberFormat="1" applyFont="1" applyFill="1" applyBorder="1"/>
    <xf numFmtId="166" fontId="2" fillId="0" borderId="0" xfId="0" applyNumberFormat="1" applyFont="1" applyFill="1"/>
    <xf numFmtId="166" fontId="6" fillId="0" borderId="0" xfId="1" applyNumberFormat="1" applyFont="1" applyFill="1" applyBorder="1"/>
    <xf numFmtId="166" fontId="7" fillId="2" borderId="0" xfId="1" applyNumberFormat="1" applyFont="1" applyFill="1" applyBorder="1"/>
    <xf numFmtId="166" fontId="6" fillId="0" borderId="2" xfId="1" applyNumberFormat="1" applyFont="1" applyFill="1" applyBorder="1"/>
    <xf numFmtId="166" fontId="7" fillId="2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7" fillId="2" borderId="0" xfId="2" applyNumberFormat="1" applyFont="1" applyFill="1" applyBorder="1" applyProtection="1"/>
    <xf numFmtId="164" fontId="6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6" fillId="0" borderId="0" xfId="2" applyNumberFormat="1" applyFont="1" applyFill="1" applyBorder="1" applyProtection="1"/>
    <xf numFmtId="0" fontId="4" fillId="2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167" fontId="4" fillId="0" borderId="0" xfId="4" applyNumberFormat="1" applyFont="1" applyFill="1" applyBorder="1" applyAlignment="1">
      <alignment horizontal="center"/>
    </xf>
    <xf numFmtId="0" fontId="4" fillId="2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164" fontId="7" fillId="2" borderId="0" xfId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/>
    <xf numFmtId="164" fontId="4" fillId="2" borderId="0" xfId="1" applyNumberFormat="1" applyFont="1" applyFill="1" applyBorder="1"/>
    <xf numFmtId="164" fontId="2" fillId="0" borderId="0" xfId="1" applyNumberFormat="1" applyFont="1" applyFill="1" applyBorder="1"/>
    <xf numFmtId="164" fontId="8" fillId="0" borderId="0" xfId="0" applyNumberFormat="1" applyFont="1"/>
    <xf numFmtId="166" fontId="8" fillId="0" borderId="0" xfId="0" applyNumberFormat="1" applyFont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7" fillId="0" borderId="0" xfId="1" applyNumberFormat="1" applyFont="1" applyFill="1" applyBorder="1"/>
    <xf numFmtId="166" fontId="8" fillId="0" borderId="0" xfId="0" applyNumberFormat="1" applyFont="1" applyAlignment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3" fontId="63" fillId="0" borderId="0" xfId="159" applyNumberFormat="1" applyFont="1" applyFill="1" applyBorder="1"/>
    <xf numFmtId="203" fontId="4" fillId="0" borderId="0" xfId="4" applyNumberFormat="1" applyFont="1" applyFill="1" applyBorder="1"/>
    <xf numFmtId="0" fontId="4" fillId="2" borderId="0" xfId="3" applyFont="1" applyFill="1" applyBorder="1"/>
    <xf numFmtId="203" fontId="64" fillId="0" borderId="0" xfId="4" applyNumberFormat="1" applyFont="1" applyFill="1" applyBorder="1"/>
    <xf numFmtId="204" fontId="2" fillId="0" borderId="0" xfId="3" applyNumberFormat="1" applyFont="1" applyFill="1" applyBorder="1"/>
    <xf numFmtId="37" fontId="4" fillId="2" borderId="0" xfId="1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164" fontId="4" fillId="0" borderId="0" xfId="3" applyNumberFormat="1" applyFont="1" applyFill="1" applyBorder="1"/>
    <xf numFmtId="203" fontId="64" fillId="0" borderId="0" xfId="159" applyNumberFormat="1" applyFont="1" applyFill="1" applyBorder="1"/>
    <xf numFmtId="164" fontId="4" fillId="0" borderId="0" xfId="1" applyNumberFormat="1" applyFont="1" applyFill="1" applyBorder="1"/>
    <xf numFmtId="166" fontId="66" fillId="0" borderId="0" xfId="1" applyNumberFormat="1" applyFont="1" applyFill="1" applyBorder="1"/>
    <xf numFmtId="0" fontId="67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05" fontId="2" fillId="0" borderId="0" xfId="0" applyNumberFormat="1" applyFont="1" applyFill="1" applyBorder="1"/>
    <xf numFmtId="164" fontId="4" fillId="2" borderId="0" xfId="0" applyNumberFormat="1" applyFont="1" applyFill="1" applyBorder="1"/>
    <xf numFmtId="166" fontId="4" fillId="2" borderId="0" xfId="0" applyNumberFormat="1" applyFont="1" applyFill="1" applyBorder="1"/>
    <xf numFmtId="166" fontId="8" fillId="0" borderId="19" xfId="0" applyNumberFormat="1" applyFont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6" fontId="4" fillId="2" borderId="2" xfId="0" applyNumberFormat="1" applyFont="1" applyFill="1" applyBorder="1"/>
    <xf numFmtId="166" fontId="8" fillId="0" borderId="20" xfId="0" applyNumberFormat="1" applyFont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4" fontId="2" fillId="0" borderId="0" xfId="0" applyNumberFormat="1" applyFont="1" applyFill="1" applyBorder="1"/>
    <xf numFmtId="204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8" fillId="0" borderId="0" xfId="0" applyFont="1" applyFill="1"/>
    <xf numFmtId="165" fontId="67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/>
    <xf numFmtId="167" fontId="9" fillId="0" borderId="0" xfId="4" applyNumberFormat="1" applyFont="1" applyFill="1" applyBorder="1" applyAlignment="1">
      <alignment horizontal="center" wrapText="1"/>
    </xf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6" fontId="4" fillId="2" borderId="0" xfId="1" applyNumberFormat="1" applyFont="1" applyFill="1"/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206" fontId="4" fillId="2" borderId="0" xfId="2" applyNumberFormat="1" applyFont="1" applyFill="1" applyBorder="1"/>
    <xf numFmtId="164" fontId="2" fillId="0" borderId="0" xfId="2" applyNumberFormat="1" applyFont="1" applyFill="1" applyBorder="1" applyProtection="1"/>
    <xf numFmtId="166" fontId="2" fillId="0" borderId="2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69" fillId="0" borderId="0" xfId="4" applyNumberFormat="1" applyFont="1" applyFill="1" applyBorder="1"/>
    <xf numFmtId="203" fontId="4" fillId="2" borderId="0" xfId="0" applyNumberFormat="1" applyFont="1" applyFill="1"/>
    <xf numFmtId="206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6" fontId="4" fillId="0" borderId="15" xfId="2" applyNumberFormat="1" applyFont="1" applyFill="1" applyBorder="1"/>
    <xf numFmtId="206" fontId="4" fillId="2" borderId="15" xfId="2" applyNumberFormat="1" applyFont="1" applyFill="1" applyBorder="1"/>
    <xf numFmtId="0" fontId="68" fillId="0" borderId="0" xfId="0" applyFont="1"/>
  </cellXfs>
  <cellStyles count="230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Segment_Inform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W%20Org%20Lic%20Scoreboard-AUG%20mun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rldwide\MSFin\Flash\FLAS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nue%20Summary%20(finsum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%20Balance%20Shee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Cashflow_Stateme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Income_Stat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ent Inform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96"/>
      <sheetName val="May 96"/>
      <sheetName val="CS Adj"/>
      <sheetName val="Apr 96"/>
      <sheetName val="Mar 96"/>
      <sheetName val="Feb 96 "/>
      <sheetName val="Jan 96 "/>
      <sheetName val="Dec 96"/>
      <sheetName val="Nov 96"/>
      <sheetName val="Oct 96"/>
      <sheetName val="Sept 96"/>
      <sheetName val="Aug 96"/>
      <sheetName val="July 96"/>
      <sheetName val="June 95"/>
      <sheetName val="#REF"/>
      <sheetName val="AcqIS"/>
      <sheetName val="AcqBSCF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/>
      <sheetData sheetId="1"/>
      <sheetData sheetId="2"/>
      <sheetData sheetId="3"/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PrintPivots"/>
      <sheetName val="dlgPivotTables"/>
      <sheetName val="dlgPageFields"/>
      <sheetName val="dlgPivotItems"/>
      <sheetName val="dlgPrint"/>
      <sheetName val="Dialog1"/>
      <sheetName val="Consolidated"/>
      <sheetName val="RevSum"/>
      <sheetName val="Info"/>
      <sheetName val="BySub"/>
      <sheetName val="03-020 Pass-through Entities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 Criteria"/>
      <sheetName val="Criteria Data Sheet"/>
      <sheetName val="RevSum Scrub"/>
      <sheetName val="RevSum Consolidated"/>
      <sheetName val="Version"/>
      <sheetName val="Pharma Proj P&amp;L"/>
      <sheetName val="Macro1"/>
      <sheetName val="00-030 Summary Sheet"/>
      <sheetName val="Revenue Summary (finsum)"/>
    </sheetNames>
    <sheetDataSet>
      <sheetData sheetId="0"/>
      <sheetData sheetId="1" refreshError="1">
        <row r="24">
          <cell r="B24" t="str">
            <v>USD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view="pageBreakPreview" topLeftCell="A16" zoomScaleNormal="100" zoomScaleSheetLayoutView="100" workbookViewId="0">
      <selection activeCell="H41" sqref="H41"/>
    </sheetView>
  </sheetViews>
  <sheetFormatPr defaultRowHeight="12.75" outlineLevelCol="1" x14ac:dyDescent="0.2"/>
  <cols>
    <col min="1" max="1" width="4.7109375" style="1" customWidth="1"/>
    <col min="2" max="5" width="1.42578125" style="1" customWidth="1"/>
    <col min="6" max="6" width="32.28515625" style="1" bestFit="1" customWidth="1"/>
    <col min="7" max="7" width="11.42578125" style="2" customWidth="1" outlineLevel="1"/>
    <col min="8" max="8" width="10.28515625" style="1" bestFit="1" customWidth="1"/>
    <col min="9" max="9" width="13.28515625" style="1" bestFit="1" customWidth="1"/>
    <col min="10" max="10" width="11.7109375" style="1" customWidth="1"/>
    <col min="11" max="11" width="10.28515625" style="2" bestFit="1" customWidth="1" outlineLevel="1"/>
    <col min="12" max="12" width="10.28515625" style="1" bestFit="1" customWidth="1"/>
    <col min="13" max="13" width="13.28515625" style="1" bestFit="1" customWidth="1"/>
    <col min="14" max="14" width="11.7109375" style="1" customWidth="1"/>
    <col min="15" max="16" width="10.28515625" style="2" bestFit="1" customWidth="1" outlineLevel="1"/>
    <col min="17" max="17" width="12.7109375" style="2" bestFit="1" customWidth="1" outlineLevel="1"/>
    <col min="18" max="18" width="11.7109375" style="1" customWidth="1"/>
    <col min="19" max="16384" width="9.140625" style="1"/>
  </cols>
  <sheetData>
    <row r="1" spans="1:30" ht="15.75" x14ac:dyDescent="0.25">
      <c r="A1" s="37" t="s">
        <v>37</v>
      </c>
      <c r="B1" s="37"/>
      <c r="C1" s="36"/>
      <c r="D1" s="36"/>
      <c r="E1" s="36"/>
      <c r="F1" s="36"/>
    </row>
    <row r="2" spans="1:30" ht="15.75" x14ac:dyDescent="0.25">
      <c r="A2" s="37" t="s">
        <v>36</v>
      </c>
      <c r="B2" s="37"/>
      <c r="C2" s="36"/>
      <c r="D2" s="36"/>
      <c r="E2" s="36"/>
      <c r="F2" s="36"/>
    </row>
    <row r="3" spans="1:30" x14ac:dyDescent="0.2">
      <c r="A3" s="33" t="s">
        <v>35</v>
      </c>
      <c r="B3" s="33"/>
      <c r="C3" s="36"/>
      <c r="D3" s="36"/>
      <c r="E3" s="36"/>
      <c r="F3" s="36"/>
    </row>
    <row r="4" spans="1:30" x14ac:dyDescent="0.2">
      <c r="A4" s="33" t="s">
        <v>34</v>
      </c>
      <c r="B4" s="33"/>
      <c r="C4" s="32"/>
      <c r="D4" s="32"/>
      <c r="E4" s="32"/>
      <c r="F4" s="32"/>
    </row>
    <row r="5" spans="1:30" x14ac:dyDescent="0.2">
      <c r="A5" s="33"/>
      <c r="B5" s="33"/>
      <c r="C5" s="32"/>
      <c r="D5" s="32"/>
      <c r="E5" s="32"/>
      <c r="F5" s="32"/>
      <c r="G5" s="39" t="s">
        <v>33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30" x14ac:dyDescent="0.2">
      <c r="A6" s="33"/>
      <c r="B6" s="32"/>
      <c r="C6" s="32"/>
      <c r="D6" s="32"/>
      <c r="E6" s="32"/>
      <c r="F6" s="32"/>
      <c r="G6" s="34" t="s">
        <v>29</v>
      </c>
      <c r="H6" s="34" t="s">
        <v>32</v>
      </c>
      <c r="I6" s="34" t="s">
        <v>31</v>
      </c>
      <c r="J6" s="35" t="s">
        <v>30</v>
      </c>
      <c r="K6" s="34" t="s">
        <v>29</v>
      </c>
      <c r="L6" s="34" t="s">
        <v>32</v>
      </c>
      <c r="M6" s="34" t="s">
        <v>31</v>
      </c>
      <c r="N6" s="35" t="s">
        <v>30</v>
      </c>
      <c r="O6" s="34" t="s">
        <v>29</v>
      </c>
      <c r="P6" s="34" t="s">
        <v>28</v>
      </c>
      <c r="Q6" s="34" t="s">
        <v>27</v>
      </c>
      <c r="R6" s="35" t="s">
        <v>30</v>
      </c>
    </row>
    <row r="7" spans="1:30" x14ac:dyDescent="0.2">
      <c r="A7" s="33"/>
      <c r="B7" s="32"/>
      <c r="C7" s="32"/>
      <c r="D7" s="32"/>
      <c r="E7" s="32"/>
      <c r="F7" s="32"/>
      <c r="G7" s="30">
        <v>2013</v>
      </c>
      <c r="H7" s="30">
        <v>2013</v>
      </c>
      <c r="I7" s="30">
        <v>2013</v>
      </c>
      <c r="J7" s="31">
        <v>2013</v>
      </c>
      <c r="K7" s="30">
        <v>2014</v>
      </c>
      <c r="L7" s="30">
        <v>2014</v>
      </c>
      <c r="M7" s="30">
        <v>2014</v>
      </c>
      <c r="N7" s="31">
        <v>2014</v>
      </c>
      <c r="O7" s="30">
        <v>2015</v>
      </c>
      <c r="P7" s="30">
        <v>2015</v>
      </c>
      <c r="Q7" s="30">
        <v>2015</v>
      </c>
      <c r="R7" s="31">
        <v>2015</v>
      </c>
    </row>
    <row r="8" spans="1:30" x14ac:dyDescent="0.2">
      <c r="A8" s="5" t="s">
        <v>26</v>
      </c>
      <c r="B8" s="5"/>
      <c r="C8" s="3"/>
      <c r="D8" s="3"/>
      <c r="E8" s="3"/>
      <c r="F8" s="3"/>
      <c r="J8" s="29"/>
      <c r="L8" s="2"/>
      <c r="M8" s="2"/>
      <c r="N8" s="29"/>
      <c r="R8" s="29"/>
    </row>
    <row r="9" spans="1:30" x14ac:dyDescent="0.2">
      <c r="A9" s="3" t="s">
        <v>25</v>
      </c>
      <c r="B9" s="3"/>
      <c r="C9" s="3"/>
      <c r="D9" s="3"/>
      <c r="E9" s="3"/>
      <c r="F9" s="3"/>
      <c r="J9" s="29"/>
      <c r="L9" s="2"/>
      <c r="M9" s="2"/>
      <c r="N9" s="29"/>
      <c r="R9" s="29"/>
    </row>
    <row r="10" spans="1:30" x14ac:dyDescent="0.2">
      <c r="A10" s="3"/>
      <c r="B10" s="2"/>
      <c r="C10" s="3" t="s">
        <v>24</v>
      </c>
      <c r="D10" s="3"/>
      <c r="E10" s="3"/>
      <c r="F10" s="3"/>
      <c r="G10" s="28">
        <v>418051</v>
      </c>
      <c r="H10" s="28">
        <v>370678</v>
      </c>
      <c r="I10" s="28">
        <v>439056</v>
      </c>
      <c r="J10" s="23">
        <v>604965</v>
      </c>
      <c r="K10" s="28">
        <v>1157450</v>
      </c>
      <c r="L10" s="28">
        <v>1214244</v>
      </c>
      <c r="M10" s="28">
        <v>1183217</v>
      </c>
      <c r="N10" s="23">
        <v>1113608</v>
      </c>
      <c r="O10" s="28">
        <v>2454777</v>
      </c>
      <c r="P10" s="27">
        <v>2293872</v>
      </c>
      <c r="Q10" s="27">
        <v>2115437</v>
      </c>
      <c r="R10" s="23">
        <v>1809330</v>
      </c>
    </row>
    <row r="11" spans="1:30" x14ac:dyDescent="0.2">
      <c r="A11" s="3"/>
      <c r="B11" s="2"/>
      <c r="C11" s="3" t="s">
        <v>23</v>
      </c>
      <c r="D11" s="3"/>
      <c r="E11" s="3"/>
      <c r="F11" s="3"/>
      <c r="G11" s="17">
        <v>607821</v>
      </c>
      <c r="H11" s="17">
        <v>709432</v>
      </c>
      <c r="I11" s="17">
        <v>695931</v>
      </c>
      <c r="J11" s="18">
        <v>595440</v>
      </c>
      <c r="K11" s="17">
        <v>510793</v>
      </c>
      <c r="L11" s="17">
        <v>500121</v>
      </c>
      <c r="M11" s="17">
        <v>483602</v>
      </c>
      <c r="N11" s="18">
        <v>494888</v>
      </c>
      <c r="O11" s="17">
        <v>502931</v>
      </c>
      <c r="P11" s="26">
        <v>502886</v>
      </c>
      <c r="Q11" s="26">
        <v>494205</v>
      </c>
      <c r="R11" s="18">
        <v>501385</v>
      </c>
    </row>
    <row r="12" spans="1:30" x14ac:dyDescent="0.2">
      <c r="A12" s="3"/>
      <c r="B12" s="2"/>
      <c r="C12" s="3" t="s">
        <v>38</v>
      </c>
      <c r="D12" s="3"/>
      <c r="E12" s="3"/>
      <c r="F12" s="3"/>
      <c r="G12" s="17">
        <v>1448759</v>
      </c>
      <c r="H12" s="17">
        <v>1395673</v>
      </c>
      <c r="I12" s="17">
        <v>1608036</v>
      </c>
      <c r="J12" s="18">
        <v>1747293</v>
      </c>
      <c r="K12" s="17">
        <v>1813269</v>
      </c>
      <c r="L12" s="17">
        <v>1836944</v>
      </c>
      <c r="M12" s="17">
        <v>2041853</v>
      </c>
      <c r="N12" s="18">
        <v>2166134</v>
      </c>
      <c r="O12" s="17">
        <v>2439171</v>
      </c>
      <c r="P12" s="26">
        <v>2582636</v>
      </c>
      <c r="Q12" s="26">
        <v>2762397</v>
      </c>
      <c r="R12" s="18">
        <v>2905998</v>
      </c>
    </row>
    <row r="13" spans="1:30" x14ac:dyDescent="0.2">
      <c r="A13" s="3"/>
      <c r="B13" s="2"/>
      <c r="C13" s="3" t="s">
        <v>22</v>
      </c>
      <c r="D13" s="3"/>
      <c r="E13" s="3"/>
      <c r="F13" s="3"/>
      <c r="G13" s="19">
        <v>70880</v>
      </c>
      <c r="H13" s="19">
        <v>82970</v>
      </c>
      <c r="I13" s="19">
        <v>94843</v>
      </c>
      <c r="J13" s="20">
        <v>89554</v>
      </c>
      <c r="K13" s="19">
        <v>85395</v>
      </c>
      <c r="L13" s="19">
        <v>98072</v>
      </c>
      <c r="M13" s="19">
        <v>99899</v>
      </c>
      <c r="N13" s="20">
        <v>152423</v>
      </c>
      <c r="O13" s="19">
        <v>128178</v>
      </c>
      <c r="P13" s="19">
        <v>205327</v>
      </c>
      <c r="Q13" s="19">
        <v>177450</v>
      </c>
      <c r="R13" s="20">
        <v>215127</v>
      </c>
    </row>
    <row r="14" spans="1:30" x14ac:dyDescent="0.2">
      <c r="A14" s="3"/>
      <c r="B14" s="3"/>
      <c r="C14" s="3"/>
      <c r="D14" s="3"/>
      <c r="E14" s="3"/>
      <c r="F14" s="3" t="s">
        <v>21</v>
      </c>
      <c r="G14" s="17">
        <f t="shared" ref="G14:R14" si="0">SUM(G10:G13)</f>
        <v>2545511</v>
      </c>
      <c r="H14" s="17">
        <f t="shared" si="0"/>
        <v>2558753</v>
      </c>
      <c r="I14" s="17">
        <f t="shared" si="0"/>
        <v>2837866</v>
      </c>
      <c r="J14" s="18">
        <f t="shared" si="0"/>
        <v>3037252</v>
      </c>
      <c r="K14" s="17">
        <f t="shared" si="0"/>
        <v>3566907</v>
      </c>
      <c r="L14" s="17">
        <f t="shared" si="0"/>
        <v>3649381</v>
      </c>
      <c r="M14" s="17">
        <f t="shared" si="0"/>
        <v>3808571</v>
      </c>
      <c r="N14" s="18">
        <f t="shared" si="0"/>
        <v>3927053</v>
      </c>
      <c r="O14" s="17">
        <f t="shared" si="0"/>
        <v>5525057</v>
      </c>
      <c r="P14" s="17">
        <f t="shared" si="0"/>
        <v>5584721</v>
      </c>
      <c r="Q14" s="17">
        <f t="shared" si="0"/>
        <v>5549489</v>
      </c>
      <c r="R14" s="18">
        <f t="shared" si="0"/>
        <v>5431840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">
      <c r="A15" s="22" t="s">
        <v>39</v>
      </c>
      <c r="B15" s="3"/>
      <c r="C15" s="3"/>
      <c r="D15" s="3"/>
      <c r="E15" s="3"/>
      <c r="F15" s="3"/>
      <c r="G15" s="17">
        <v>1576674</v>
      </c>
      <c r="H15" s="17">
        <v>1682202</v>
      </c>
      <c r="I15" s="17">
        <v>1808387</v>
      </c>
      <c r="J15" s="18">
        <v>2091071</v>
      </c>
      <c r="K15" s="17">
        <v>2179474</v>
      </c>
      <c r="L15" s="25">
        <v>2348796</v>
      </c>
      <c r="M15" s="25">
        <v>2631882</v>
      </c>
      <c r="N15" s="18">
        <v>2773326</v>
      </c>
      <c r="O15" s="17">
        <v>3312353</v>
      </c>
      <c r="P15" s="17">
        <v>3640767</v>
      </c>
      <c r="Q15" s="17">
        <v>3891790</v>
      </c>
      <c r="R15" s="18">
        <v>4312817</v>
      </c>
    </row>
    <row r="16" spans="1:30" x14ac:dyDescent="0.2">
      <c r="A16" s="3" t="s">
        <v>20</v>
      </c>
      <c r="B16" s="3"/>
      <c r="C16" s="3"/>
      <c r="D16" s="3"/>
      <c r="E16" s="3"/>
      <c r="F16" s="3"/>
      <c r="G16" s="17">
        <v>129319</v>
      </c>
      <c r="H16" s="17">
        <v>127931</v>
      </c>
      <c r="I16" s="17">
        <v>127263</v>
      </c>
      <c r="J16" s="18">
        <v>133605</v>
      </c>
      <c r="K16" s="17">
        <v>133473</v>
      </c>
      <c r="L16" s="25">
        <v>141715</v>
      </c>
      <c r="M16" s="25">
        <v>144147</v>
      </c>
      <c r="N16" s="18">
        <v>149875</v>
      </c>
      <c r="O16" s="17">
        <v>145816</v>
      </c>
      <c r="P16" s="17">
        <v>171396</v>
      </c>
      <c r="Q16" s="17">
        <v>181268</v>
      </c>
      <c r="R16" s="18">
        <v>173412</v>
      </c>
    </row>
    <row r="17" spans="1:30" x14ac:dyDescent="0.2">
      <c r="A17" s="3" t="s">
        <v>19</v>
      </c>
      <c r="B17" s="3"/>
      <c r="C17" s="3"/>
      <c r="D17" s="3"/>
      <c r="E17" s="3"/>
      <c r="F17" s="3"/>
      <c r="G17" s="17">
        <v>100716</v>
      </c>
      <c r="H17" s="17">
        <v>102844</v>
      </c>
      <c r="I17" s="17">
        <v>119028</v>
      </c>
      <c r="J17" s="18">
        <v>142097</v>
      </c>
      <c r="K17" s="17">
        <v>152649</v>
      </c>
      <c r="L17" s="17">
        <v>170998</v>
      </c>
      <c r="M17" s="17">
        <v>179186</v>
      </c>
      <c r="N17" s="18">
        <v>192246</v>
      </c>
      <c r="O17" s="17">
        <v>226268</v>
      </c>
      <c r="P17" s="17">
        <v>227665</v>
      </c>
      <c r="Q17" s="17">
        <v>264239</v>
      </c>
      <c r="R17" s="18">
        <v>284802</v>
      </c>
    </row>
    <row r="18" spans="1:30" s="12" customFormat="1" ht="13.5" thickBot="1" x14ac:dyDescent="0.25">
      <c r="A18" s="5"/>
      <c r="B18" s="5"/>
      <c r="C18" s="5"/>
      <c r="D18" s="5"/>
      <c r="E18" s="5"/>
      <c r="F18" s="5" t="s">
        <v>18</v>
      </c>
      <c r="G18" s="14">
        <f t="shared" ref="G18:R18" si="1">SUM(G14:G17)</f>
        <v>4352220</v>
      </c>
      <c r="H18" s="14">
        <f t="shared" si="1"/>
        <v>4471730</v>
      </c>
      <c r="I18" s="14">
        <f t="shared" si="1"/>
        <v>4892544</v>
      </c>
      <c r="J18" s="15">
        <f t="shared" si="1"/>
        <v>5404025</v>
      </c>
      <c r="K18" s="14">
        <f t="shared" si="1"/>
        <v>6032503</v>
      </c>
      <c r="L18" s="14">
        <f t="shared" si="1"/>
        <v>6310890</v>
      </c>
      <c r="M18" s="14">
        <f t="shared" si="1"/>
        <v>6763786</v>
      </c>
      <c r="N18" s="15">
        <f t="shared" si="1"/>
        <v>7042500</v>
      </c>
      <c r="O18" s="14">
        <f t="shared" si="1"/>
        <v>9209494</v>
      </c>
      <c r="P18" s="14">
        <f t="shared" si="1"/>
        <v>9624549</v>
      </c>
      <c r="Q18" s="14">
        <f t="shared" si="1"/>
        <v>9886786</v>
      </c>
      <c r="R18" s="15">
        <f t="shared" si="1"/>
        <v>10202871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">
      <c r="A19" s="5" t="s">
        <v>17</v>
      </c>
      <c r="B19" s="5"/>
      <c r="C19" s="3"/>
      <c r="D19" s="3"/>
      <c r="E19" s="3"/>
      <c r="F19" s="3"/>
      <c r="G19" s="10"/>
      <c r="H19" s="10"/>
      <c r="I19" s="10"/>
      <c r="J19" s="24"/>
      <c r="K19" s="10"/>
      <c r="L19" s="10"/>
      <c r="M19" s="10"/>
      <c r="N19" s="24"/>
      <c r="O19" s="10"/>
      <c r="P19" s="10"/>
      <c r="Q19" s="10"/>
      <c r="R19" s="24"/>
    </row>
    <row r="20" spans="1:30" x14ac:dyDescent="0.2">
      <c r="A20" s="3" t="s">
        <v>16</v>
      </c>
      <c r="B20" s="3"/>
      <c r="C20" s="3"/>
      <c r="D20" s="3"/>
      <c r="E20" s="3"/>
      <c r="F20" s="3"/>
      <c r="G20" s="17"/>
      <c r="H20" s="17"/>
      <c r="I20" s="17"/>
      <c r="J20" s="18"/>
      <c r="K20" s="17"/>
      <c r="L20" s="17"/>
      <c r="M20" s="17"/>
      <c r="N20" s="18"/>
      <c r="O20" s="17"/>
      <c r="P20" s="17"/>
      <c r="Q20" s="17"/>
      <c r="R20" s="18"/>
    </row>
    <row r="21" spans="1:30" x14ac:dyDescent="0.2">
      <c r="A21" s="3"/>
      <c r="B21" s="3"/>
      <c r="C21" s="3" t="s">
        <v>15</v>
      </c>
      <c r="D21" s="3"/>
      <c r="E21" s="3"/>
      <c r="F21" s="3"/>
      <c r="G21" s="10">
        <v>1355010</v>
      </c>
      <c r="H21" s="10">
        <v>1321217</v>
      </c>
      <c r="I21" s="10">
        <v>1591981</v>
      </c>
      <c r="J21" s="23">
        <v>1775983</v>
      </c>
      <c r="K21" s="10">
        <v>1844897</v>
      </c>
      <c r="L21" s="10">
        <v>1858020</v>
      </c>
      <c r="M21" s="10">
        <v>2074766</v>
      </c>
      <c r="N21" s="23">
        <v>2117241</v>
      </c>
      <c r="O21" s="10">
        <v>2425619</v>
      </c>
      <c r="P21" s="10">
        <v>2556180</v>
      </c>
      <c r="Q21" s="10">
        <v>2622964</v>
      </c>
      <c r="R21" s="23">
        <v>2789023</v>
      </c>
    </row>
    <row r="22" spans="1:30" x14ac:dyDescent="0.2">
      <c r="A22" s="3"/>
      <c r="B22" s="2"/>
      <c r="C22" s="3" t="s">
        <v>14</v>
      </c>
      <c r="D22" s="3"/>
      <c r="E22" s="3"/>
      <c r="F22" s="3"/>
      <c r="G22" s="17">
        <v>102822</v>
      </c>
      <c r="H22" s="17">
        <v>103441</v>
      </c>
      <c r="I22" s="17">
        <v>100899</v>
      </c>
      <c r="J22" s="18">
        <v>108435</v>
      </c>
      <c r="K22" s="17">
        <v>133883</v>
      </c>
      <c r="L22" s="17">
        <v>137226</v>
      </c>
      <c r="M22" s="17">
        <v>150374</v>
      </c>
      <c r="N22" s="18">
        <v>201581</v>
      </c>
      <c r="O22" s="17">
        <v>190567</v>
      </c>
      <c r="P22" s="17">
        <v>211729</v>
      </c>
      <c r="Q22" s="17">
        <v>209365</v>
      </c>
      <c r="R22" s="18">
        <v>253491</v>
      </c>
    </row>
    <row r="23" spans="1:30" x14ac:dyDescent="0.2">
      <c r="A23" s="3"/>
      <c r="B23" s="2"/>
      <c r="C23" s="3" t="s">
        <v>13</v>
      </c>
      <c r="D23" s="3"/>
      <c r="E23" s="3"/>
      <c r="F23" s="3"/>
      <c r="G23" s="17">
        <v>52004</v>
      </c>
      <c r="H23" s="17">
        <v>59035</v>
      </c>
      <c r="I23" s="17">
        <v>46433</v>
      </c>
      <c r="J23" s="18">
        <v>54018</v>
      </c>
      <c r="K23" s="17">
        <v>54858</v>
      </c>
      <c r="L23" s="17">
        <v>98548</v>
      </c>
      <c r="M23" s="17">
        <v>70559</v>
      </c>
      <c r="N23" s="18">
        <v>69746</v>
      </c>
      <c r="O23" s="17">
        <v>107323</v>
      </c>
      <c r="P23" s="17">
        <v>150406</v>
      </c>
      <c r="Q23" s="17">
        <v>179350</v>
      </c>
      <c r="R23" s="18">
        <v>140389</v>
      </c>
    </row>
    <row r="24" spans="1:30" x14ac:dyDescent="0.2">
      <c r="A24" s="3"/>
      <c r="B24" s="2"/>
      <c r="C24" s="3" t="s">
        <v>12</v>
      </c>
      <c r="D24" s="3"/>
      <c r="E24" s="3"/>
      <c r="F24" s="3"/>
      <c r="G24" s="19">
        <v>178878</v>
      </c>
      <c r="H24" s="19">
        <v>186571</v>
      </c>
      <c r="I24" s="19">
        <v>195823</v>
      </c>
      <c r="J24" s="20">
        <v>215767</v>
      </c>
      <c r="K24" s="19">
        <v>230015</v>
      </c>
      <c r="L24" s="19">
        <v>241330</v>
      </c>
      <c r="M24" s="19">
        <v>252956</v>
      </c>
      <c r="N24" s="20">
        <v>274586</v>
      </c>
      <c r="O24" s="19">
        <v>285340</v>
      </c>
      <c r="P24" s="19">
        <v>301754</v>
      </c>
      <c r="Q24" s="19">
        <v>329739</v>
      </c>
      <c r="R24" s="20">
        <v>346721</v>
      </c>
    </row>
    <row r="25" spans="1:30" x14ac:dyDescent="0.2">
      <c r="A25" s="3"/>
      <c r="B25" s="3"/>
      <c r="C25" s="3"/>
      <c r="D25" s="3"/>
      <c r="E25" s="3"/>
      <c r="F25" s="3" t="s">
        <v>11</v>
      </c>
      <c r="G25" s="17">
        <f t="shared" ref="G25:R25" si="2">SUM(G21:G24)</f>
        <v>1688714</v>
      </c>
      <c r="H25" s="17">
        <f t="shared" si="2"/>
        <v>1670264</v>
      </c>
      <c r="I25" s="17">
        <f t="shared" si="2"/>
        <v>1935136</v>
      </c>
      <c r="J25" s="18">
        <f t="shared" si="2"/>
        <v>2154203</v>
      </c>
      <c r="K25" s="17">
        <f t="shared" si="2"/>
        <v>2263653</v>
      </c>
      <c r="L25" s="17">
        <f t="shared" si="2"/>
        <v>2335124</v>
      </c>
      <c r="M25" s="17">
        <f t="shared" si="2"/>
        <v>2548655</v>
      </c>
      <c r="N25" s="18">
        <f t="shared" si="2"/>
        <v>2663154</v>
      </c>
      <c r="O25" s="17">
        <f t="shared" si="2"/>
        <v>3008849</v>
      </c>
      <c r="P25" s="17">
        <f t="shared" si="2"/>
        <v>3220069</v>
      </c>
      <c r="Q25" s="17">
        <f t="shared" si="2"/>
        <v>3341418</v>
      </c>
      <c r="R25" s="18">
        <f t="shared" si="2"/>
        <v>3529624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x14ac:dyDescent="0.2">
      <c r="A26" s="22" t="s">
        <v>10</v>
      </c>
      <c r="B26" s="3"/>
      <c r="C26" s="3"/>
      <c r="D26" s="3"/>
      <c r="E26" s="3"/>
      <c r="F26" s="3"/>
      <c r="G26" s="17">
        <v>1083427</v>
      </c>
      <c r="H26" s="17">
        <v>1124249</v>
      </c>
      <c r="I26" s="17">
        <v>1179055</v>
      </c>
      <c r="J26" s="18">
        <v>1345590</v>
      </c>
      <c r="K26" s="17">
        <v>1321879</v>
      </c>
      <c r="L26" s="17">
        <v>1390770</v>
      </c>
      <c r="M26" s="17">
        <v>1510403</v>
      </c>
      <c r="N26" s="18">
        <v>1575832</v>
      </c>
      <c r="O26" s="17">
        <v>1861791</v>
      </c>
      <c r="P26" s="17">
        <v>1942624</v>
      </c>
      <c r="Q26" s="17">
        <v>1966854</v>
      </c>
      <c r="R26" s="18">
        <v>2026360</v>
      </c>
    </row>
    <row r="27" spans="1:30" x14ac:dyDescent="0.2">
      <c r="A27" s="3" t="s">
        <v>9</v>
      </c>
      <c r="B27" s="3"/>
      <c r="C27" s="3"/>
      <c r="D27" s="3"/>
      <c r="E27" s="3"/>
      <c r="F27" s="3"/>
      <c r="G27" s="17">
        <v>490742</v>
      </c>
      <c r="H27" s="17">
        <v>490979</v>
      </c>
      <c r="I27" s="17">
        <v>491219</v>
      </c>
      <c r="J27" s="18">
        <v>491462</v>
      </c>
      <c r="K27" s="17">
        <v>884397</v>
      </c>
      <c r="L27" s="17">
        <v>885068</v>
      </c>
      <c r="M27" s="17">
        <v>885457</v>
      </c>
      <c r="N27" s="18">
        <v>885849</v>
      </c>
      <c r="O27" s="17">
        <v>2368868</v>
      </c>
      <c r="P27" s="17">
        <v>2369688</v>
      </c>
      <c r="Q27" s="17">
        <v>2370519</v>
      </c>
      <c r="R27" s="18">
        <v>2371362</v>
      </c>
    </row>
    <row r="28" spans="1:30" x14ac:dyDescent="0.2">
      <c r="A28" s="3" t="s">
        <v>8</v>
      </c>
      <c r="B28" s="3"/>
      <c r="C28" s="3"/>
      <c r="D28" s="3"/>
      <c r="E28" s="3"/>
      <c r="F28" s="3"/>
      <c r="G28" s="17">
        <v>198189</v>
      </c>
      <c r="H28" s="17">
        <v>0</v>
      </c>
      <c r="I28" s="17">
        <v>0</v>
      </c>
      <c r="J28" s="18">
        <v>0</v>
      </c>
      <c r="K28" s="17">
        <v>0</v>
      </c>
      <c r="L28" s="17">
        <v>0</v>
      </c>
      <c r="M28" s="17">
        <v>0</v>
      </c>
      <c r="N28" s="18">
        <v>0</v>
      </c>
      <c r="O28" s="17">
        <v>0</v>
      </c>
      <c r="P28" s="17">
        <v>0</v>
      </c>
      <c r="Q28" s="17">
        <v>0</v>
      </c>
      <c r="R28" s="18">
        <v>0</v>
      </c>
    </row>
    <row r="29" spans="1:30" x14ac:dyDescent="0.2">
      <c r="A29" s="3" t="s">
        <v>7</v>
      </c>
      <c r="B29" s="3"/>
      <c r="C29" s="3"/>
      <c r="D29" s="3"/>
      <c r="E29" s="3"/>
      <c r="F29" s="3"/>
      <c r="G29" s="19">
        <v>78229</v>
      </c>
      <c r="H29" s="19">
        <v>80616</v>
      </c>
      <c r="I29" s="19">
        <v>82764</v>
      </c>
      <c r="J29" s="20">
        <v>79209</v>
      </c>
      <c r="K29" s="19">
        <v>84216</v>
      </c>
      <c r="L29" s="19">
        <v>90223</v>
      </c>
      <c r="M29" s="19">
        <v>94397</v>
      </c>
      <c r="N29" s="20">
        <v>59957</v>
      </c>
      <c r="O29" s="19">
        <v>60772</v>
      </c>
      <c r="P29" s="19">
        <v>60093</v>
      </c>
      <c r="Q29" s="19">
        <v>40677</v>
      </c>
      <c r="R29" s="20">
        <v>52099</v>
      </c>
    </row>
    <row r="30" spans="1:30" x14ac:dyDescent="0.2">
      <c r="A30" s="3"/>
      <c r="B30" s="3"/>
      <c r="C30" s="3"/>
      <c r="D30" s="3"/>
      <c r="E30" s="3"/>
      <c r="F30" s="3" t="s">
        <v>6</v>
      </c>
      <c r="G30" s="17">
        <f t="shared" ref="G30:R30" si="3">SUM(G25:G29)</f>
        <v>3539301</v>
      </c>
      <c r="H30" s="17">
        <f t="shared" si="3"/>
        <v>3366108</v>
      </c>
      <c r="I30" s="17">
        <f t="shared" si="3"/>
        <v>3688174</v>
      </c>
      <c r="J30" s="18">
        <f t="shared" si="3"/>
        <v>4070464</v>
      </c>
      <c r="K30" s="17">
        <f t="shared" si="3"/>
        <v>4554145</v>
      </c>
      <c r="L30" s="17">
        <f t="shared" si="3"/>
        <v>4701185</v>
      </c>
      <c r="M30" s="17">
        <f t="shared" si="3"/>
        <v>5038912</v>
      </c>
      <c r="N30" s="18">
        <f t="shared" si="3"/>
        <v>5184792</v>
      </c>
      <c r="O30" s="17">
        <f t="shared" si="3"/>
        <v>7300280</v>
      </c>
      <c r="P30" s="17">
        <f t="shared" si="3"/>
        <v>7592474</v>
      </c>
      <c r="Q30" s="17">
        <f t="shared" si="3"/>
        <v>7719468</v>
      </c>
      <c r="R30" s="18">
        <f t="shared" si="3"/>
        <v>7979445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x14ac:dyDescent="0.2">
      <c r="A31" s="3" t="s">
        <v>5</v>
      </c>
      <c r="B31" s="3"/>
      <c r="C31" s="3"/>
      <c r="D31" s="3"/>
      <c r="E31" s="3"/>
      <c r="F31" s="3"/>
      <c r="G31" s="17"/>
      <c r="H31" s="17"/>
      <c r="I31" s="17"/>
      <c r="J31" s="18"/>
      <c r="K31" s="17"/>
      <c r="L31" s="17"/>
      <c r="M31" s="17"/>
      <c r="N31" s="18"/>
      <c r="O31" s="17"/>
      <c r="P31" s="17"/>
      <c r="Q31" s="17"/>
      <c r="R31" s="18"/>
    </row>
    <row r="32" spans="1:30" ht="12.75" customHeight="1" x14ac:dyDescent="0.2">
      <c r="A32" s="3"/>
      <c r="B32" s="3" t="s">
        <v>4</v>
      </c>
      <c r="C32" s="21"/>
      <c r="D32" s="21"/>
      <c r="E32" s="21"/>
      <c r="F32" s="21"/>
      <c r="G32" s="17">
        <v>369857</v>
      </c>
      <c r="H32" s="17">
        <v>635044</v>
      </c>
      <c r="I32" s="17">
        <v>698736</v>
      </c>
      <c r="J32" s="18">
        <v>777501</v>
      </c>
      <c r="K32" s="17">
        <v>868255</v>
      </c>
      <c r="L32" s="17">
        <v>926585</v>
      </c>
      <c r="M32" s="17">
        <v>987316</v>
      </c>
      <c r="N32" s="18">
        <v>1042870</v>
      </c>
      <c r="O32" s="17">
        <v>1109388</v>
      </c>
      <c r="P32" s="17">
        <v>1200880</v>
      </c>
      <c r="Q32" s="17">
        <v>1306461</v>
      </c>
      <c r="R32" s="18">
        <v>1324809</v>
      </c>
    </row>
    <row r="33" spans="1:30" x14ac:dyDescent="0.2">
      <c r="A33" s="3"/>
      <c r="B33" s="3" t="s">
        <v>3</v>
      </c>
      <c r="C33" s="3"/>
      <c r="D33" s="3"/>
      <c r="E33" s="3"/>
      <c r="F33" s="3"/>
      <c r="G33" s="17">
        <v>291</v>
      </c>
      <c r="H33" s="17">
        <v>-1664</v>
      </c>
      <c r="I33" s="17">
        <v>1570</v>
      </c>
      <c r="J33" s="18">
        <v>3575</v>
      </c>
      <c r="K33" s="17">
        <v>4503</v>
      </c>
      <c r="L33" s="17">
        <v>6502</v>
      </c>
      <c r="M33" s="17">
        <v>1645</v>
      </c>
      <c r="N33" s="18">
        <v>-4446</v>
      </c>
      <c r="O33" s="17">
        <v>-43154</v>
      </c>
      <c r="P33" s="17">
        <v>-38120</v>
      </c>
      <c r="Q33" s="17">
        <v>-37890</v>
      </c>
      <c r="R33" s="18">
        <v>-43308</v>
      </c>
    </row>
    <row r="34" spans="1:30" x14ac:dyDescent="0.2">
      <c r="A34" s="3"/>
      <c r="B34" s="3" t="s">
        <v>2</v>
      </c>
      <c r="C34" s="3"/>
      <c r="D34" s="3"/>
      <c r="E34" s="3"/>
      <c r="F34" s="3"/>
      <c r="G34" s="19">
        <v>442771</v>
      </c>
      <c r="H34" s="19">
        <v>472242</v>
      </c>
      <c r="I34" s="19">
        <v>504064</v>
      </c>
      <c r="J34" s="20">
        <v>552485</v>
      </c>
      <c r="K34" s="19">
        <v>605600</v>
      </c>
      <c r="L34" s="19">
        <v>676618</v>
      </c>
      <c r="M34" s="19">
        <v>735913</v>
      </c>
      <c r="N34" s="20">
        <v>819284</v>
      </c>
      <c r="O34" s="19">
        <v>842980</v>
      </c>
      <c r="P34" s="19">
        <v>869315.31955000013</v>
      </c>
      <c r="Q34" s="19">
        <v>898747.31955000013</v>
      </c>
      <c r="R34" s="20">
        <v>941925</v>
      </c>
    </row>
    <row r="35" spans="1:30" ht="13.5" customHeight="1" x14ac:dyDescent="0.2">
      <c r="A35" s="3"/>
      <c r="B35" s="3"/>
      <c r="C35" s="3"/>
      <c r="D35" s="3"/>
      <c r="E35" s="3"/>
      <c r="F35" s="3" t="s">
        <v>1</v>
      </c>
      <c r="G35" s="17">
        <f t="shared" ref="G35:R35" si="4">SUM(G32:G34)</f>
        <v>812919</v>
      </c>
      <c r="H35" s="17">
        <f t="shared" si="4"/>
        <v>1105622</v>
      </c>
      <c r="I35" s="17">
        <f t="shared" si="4"/>
        <v>1204370</v>
      </c>
      <c r="J35" s="18">
        <f t="shared" si="4"/>
        <v>1333561</v>
      </c>
      <c r="K35" s="17">
        <f t="shared" si="4"/>
        <v>1478358</v>
      </c>
      <c r="L35" s="17">
        <f t="shared" si="4"/>
        <v>1609705</v>
      </c>
      <c r="M35" s="17">
        <f t="shared" si="4"/>
        <v>1724874</v>
      </c>
      <c r="N35" s="18">
        <f t="shared" si="4"/>
        <v>1857708</v>
      </c>
      <c r="O35" s="17">
        <f t="shared" si="4"/>
        <v>1909214</v>
      </c>
      <c r="P35" s="17">
        <f t="shared" si="4"/>
        <v>2032075.3195500001</v>
      </c>
      <c r="Q35" s="17">
        <f t="shared" si="4"/>
        <v>2167318.3195500001</v>
      </c>
      <c r="R35" s="18">
        <f t="shared" si="4"/>
        <v>2223426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s="12" customFormat="1" ht="13.5" thickBot="1" x14ac:dyDescent="0.25">
      <c r="A36" s="5"/>
      <c r="B36" s="5"/>
      <c r="C36" s="5"/>
      <c r="D36" s="5"/>
      <c r="E36" s="5"/>
      <c r="F36" s="5" t="s">
        <v>0</v>
      </c>
      <c r="G36" s="14">
        <f t="shared" ref="G36:R36" si="5">G30+G35</f>
        <v>4352220</v>
      </c>
      <c r="H36" s="14">
        <f t="shared" si="5"/>
        <v>4471730</v>
      </c>
      <c r="I36" s="14">
        <f t="shared" si="5"/>
        <v>4892544</v>
      </c>
      <c r="J36" s="15">
        <f t="shared" si="5"/>
        <v>5404025</v>
      </c>
      <c r="K36" s="14">
        <f t="shared" si="5"/>
        <v>6032503</v>
      </c>
      <c r="L36" s="14">
        <f t="shared" si="5"/>
        <v>6310890</v>
      </c>
      <c r="M36" s="14">
        <f t="shared" si="5"/>
        <v>6763786</v>
      </c>
      <c r="N36" s="15">
        <f t="shared" si="5"/>
        <v>7042500</v>
      </c>
      <c r="O36" s="14">
        <f t="shared" si="5"/>
        <v>9209494</v>
      </c>
      <c r="P36" s="14">
        <f t="shared" si="5"/>
        <v>9624549.3195500001</v>
      </c>
      <c r="Q36" s="14">
        <f t="shared" si="5"/>
        <v>9886786.3195500001</v>
      </c>
      <c r="R36" s="15">
        <f t="shared" si="5"/>
        <v>10202871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s="12" customFormat="1" x14ac:dyDescent="0.2">
      <c r="A37" s="5"/>
      <c r="B37" s="5"/>
      <c r="C37" s="5"/>
      <c r="D37" s="5"/>
      <c r="E37" s="5"/>
      <c r="F37" s="5"/>
      <c r="G37" s="11"/>
      <c r="H37" s="11"/>
      <c r="I37" s="11"/>
      <c r="J37" s="38"/>
      <c r="K37" s="11"/>
      <c r="L37" s="11"/>
      <c r="M37" s="11"/>
      <c r="N37" s="38"/>
      <c r="O37" s="11"/>
      <c r="P37" s="11"/>
      <c r="Q37" s="11"/>
      <c r="R37" s="38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x14ac:dyDescent="0.2">
      <c r="A38" s="3" t="s">
        <v>40</v>
      </c>
      <c r="B38" s="3"/>
      <c r="C38" s="3"/>
      <c r="D38" s="3"/>
      <c r="E38" s="3"/>
      <c r="F38" s="3"/>
      <c r="G38" s="10"/>
      <c r="H38" s="10"/>
      <c r="I38" s="9"/>
      <c r="J38" s="11"/>
      <c r="K38" s="10"/>
      <c r="L38" s="9"/>
      <c r="M38" s="9"/>
      <c r="N38" s="11"/>
      <c r="O38" s="10"/>
      <c r="P38" s="10"/>
      <c r="Q38" s="10"/>
      <c r="R38" s="11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">
      <c r="A39" s="3"/>
      <c r="B39" s="3"/>
      <c r="C39" s="3"/>
      <c r="D39" s="3"/>
      <c r="E39" s="3"/>
      <c r="F39" s="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30" x14ac:dyDescent="0.2">
      <c r="A40" s="3"/>
      <c r="B40" s="3"/>
      <c r="C40" s="3"/>
      <c r="D40" s="3"/>
      <c r="E40" s="3"/>
      <c r="F40" s="7"/>
      <c r="G40" s="6"/>
      <c r="J40" s="6"/>
      <c r="K40" s="6"/>
      <c r="N40" s="6"/>
      <c r="O40" s="6"/>
      <c r="P40" s="6"/>
      <c r="Q40" s="6"/>
      <c r="R40" s="6"/>
    </row>
    <row r="41" spans="1:30" x14ac:dyDescent="0.2">
      <c r="A41" s="3"/>
      <c r="B41" s="3"/>
      <c r="C41" s="3"/>
      <c r="D41" s="3"/>
      <c r="E41" s="3"/>
      <c r="F41" s="4"/>
      <c r="G41" s="6"/>
      <c r="H41" s="6"/>
      <c r="I41" s="6"/>
      <c r="J41" s="6"/>
      <c r="K41" s="6"/>
      <c r="N41" s="6"/>
      <c r="O41" s="6"/>
      <c r="P41" s="6"/>
      <c r="Q41" s="6"/>
      <c r="R41" s="6"/>
    </row>
    <row r="42" spans="1:30" x14ac:dyDescent="0.2">
      <c r="A42" s="3"/>
      <c r="B42" s="3"/>
      <c r="C42" s="3"/>
      <c r="D42" s="3"/>
      <c r="E42" s="3"/>
      <c r="F42" s="4"/>
    </row>
    <row r="43" spans="1:30" x14ac:dyDescent="0.2">
      <c r="A43" s="3"/>
      <c r="B43" s="3"/>
      <c r="C43" s="3"/>
      <c r="D43" s="3"/>
      <c r="E43" s="3"/>
      <c r="F43" s="4"/>
    </row>
    <row r="44" spans="1:30" x14ac:dyDescent="0.2">
      <c r="A44" s="3"/>
      <c r="B44" s="3"/>
      <c r="C44" s="3"/>
      <c r="D44" s="3"/>
      <c r="E44" s="3"/>
      <c r="F44" s="4"/>
    </row>
    <row r="45" spans="1:30" x14ac:dyDescent="0.2">
      <c r="A45" s="5"/>
      <c r="B45" s="5"/>
      <c r="C45" s="3"/>
      <c r="D45" s="3"/>
      <c r="E45" s="3"/>
      <c r="F45" s="4"/>
    </row>
    <row r="46" spans="1:30" x14ac:dyDescent="0.2">
      <c r="A46" s="3"/>
      <c r="B46" s="3"/>
      <c r="C46" s="3"/>
      <c r="D46" s="3"/>
      <c r="E46" s="3"/>
      <c r="F46" s="4"/>
    </row>
    <row r="47" spans="1:30" x14ac:dyDescent="0.2">
      <c r="A47" s="5"/>
      <c r="B47" s="5"/>
      <c r="C47" s="3"/>
      <c r="D47" s="3"/>
      <c r="E47" s="3"/>
      <c r="F47" s="4"/>
    </row>
    <row r="48" spans="1:30" x14ac:dyDescent="0.2">
      <c r="A48" s="3"/>
      <c r="B48" s="3"/>
      <c r="C48" s="3"/>
      <c r="D48" s="3"/>
      <c r="E48" s="3"/>
      <c r="F48" s="4"/>
    </row>
    <row r="49" spans="1:6" x14ac:dyDescent="0.2">
      <c r="A49" s="3"/>
      <c r="B49" s="3"/>
      <c r="C49" s="3"/>
      <c r="D49" s="3"/>
      <c r="E49" s="3"/>
      <c r="F49" s="4"/>
    </row>
    <row r="50" spans="1:6" x14ac:dyDescent="0.2">
      <c r="A50" s="3"/>
      <c r="B50" s="5"/>
      <c r="C50" s="3"/>
      <c r="D50" s="3"/>
      <c r="E50" s="3"/>
      <c r="F50" s="4"/>
    </row>
    <row r="51" spans="1:6" x14ac:dyDescent="0.2">
      <c r="A51" s="3"/>
      <c r="B51" s="3"/>
      <c r="C51" s="3"/>
      <c r="D51" s="3"/>
      <c r="E51" s="3"/>
      <c r="F51" s="4"/>
    </row>
    <row r="52" spans="1:6" x14ac:dyDescent="0.2">
      <c r="A52" s="3"/>
      <c r="B52" s="3"/>
      <c r="C52" s="3"/>
      <c r="D52" s="3"/>
      <c r="E52" s="3"/>
      <c r="F52" s="4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  <row r="60" spans="1:6" x14ac:dyDescent="0.2">
      <c r="A60" s="3"/>
      <c r="B60" s="3"/>
      <c r="C60" s="3"/>
      <c r="D60" s="3"/>
      <c r="E60" s="3"/>
      <c r="F60" s="3"/>
    </row>
  </sheetData>
  <mergeCells count="1">
    <mergeCell ref="G5:R5"/>
  </mergeCells>
  <pageMargins left="0.2" right="0.17" top="0.5" bottom="0.75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60"/>
  <sheetViews>
    <sheetView view="pageBreakPreview" topLeftCell="A22" zoomScaleNormal="100" zoomScaleSheetLayoutView="100" workbookViewId="0">
      <selection activeCell="G56" sqref="G56"/>
    </sheetView>
  </sheetViews>
  <sheetFormatPr defaultColWidth="1.42578125" defaultRowHeight="12.75" outlineLevelCol="1" x14ac:dyDescent="0.2"/>
  <cols>
    <col min="1" max="5" width="1.42578125" style="1" customWidth="1"/>
    <col min="6" max="6" width="1.28515625" style="1" customWidth="1"/>
    <col min="7" max="7" width="52.140625" style="1" customWidth="1"/>
    <col min="8" max="8" width="13.7109375" style="1" customWidth="1" outlineLevel="1"/>
    <col min="9" max="11" width="13.7109375" style="1" customWidth="1"/>
    <col min="12" max="12" width="18.5703125" style="40" bestFit="1" customWidth="1"/>
    <col min="13" max="13" width="10.28515625" style="1" bestFit="1" customWidth="1" outlineLevel="1"/>
    <col min="14" max="14" width="10" style="1" bestFit="1" customWidth="1" outlineLevel="1"/>
    <col min="15" max="15" width="12.7109375" style="1" bestFit="1" customWidth="1" outlineLevel="1"/>
    <col min="16" max="16" width="12.7109375" style="1" customWidth="1" outlineLevel="1"/>
    <col min="17" max="17" width="18.5703125" style="40" bestFit="1" customWidth="1"/>
    <col min="18" max="19" width="15.42578125" style="1" customWidth="1" outlineLevel="1"/>
    <col min="20" max="20" width="15.7109375" style="1" customWidth="1" outlineLevel="1"/>
    <col min="21" max="21" width="14.140625" style="1" customWidth="1" outlineLevel="1"/>
    <col min="22" max="22" width="18.5703125" style="40" bestFit="1" customWidth="1"/>
    <col min="23" max="230" width="9.140625" style="1" customWidth="1"/>
    <col min="231" max="16384" width="1.42578125" style="1"/>
  </cols>
  <sheetData>
    <row r="1" spans="1:22" ht="15.75" x14ac:dyDescent="0.25">
      <c r="A1" s="37" t="s">
        <v>37</v>
      </c>
      <c r="B1" s="36"/>
      <c r="C1" s="36"/>
      <c r="D1" s="36"/>
      <c r="E1" s="36"/>
      <c r="F1" s="36"/>
      <c r="G1" s="2"/>
    </row>
    <row r="2" spans="1:22" ht="15.75" x14ac:dyDescent="0.25">
      <c r="A2" s="37" t="s">
        <v>41</v>
      </c>
      <c r="B2" s="36"/>
      <c r="C2" s="36"/>
      <c r="D2" s="36"/>
      <c r="E2" s="36"/>
      <c r="F2" s="36"/>
      <c r="G2" s="2"/>
    </row>
    <row r="3" spans="1:22" x14ac:dyDescent="0.2">
      <c r="A3" s="17" t="s">
        <v>35</v>
      </c>
      <c r="B3" s="36"/>
      <c r="C3" s="36"/>
      <c r="D3" s="36"/>
      <c r="E3" s="36"/>
      <c r="F3" s="36"/>
      <c r="G3" s="2"/>
    </row>
    <row r="4" spans="1:22" x14ac:dyDescent="0.2">
      <c r="A4" s="25" t="s">
        <v>34</v>
      </c>
      <c r="B4" s="33"/>
      <c r="C4" s="33"/>
      <c r="D4" s="33"/>
      <c r="E4" s="32"/>
      <c r="F4" s="32"/>
      <c r="G4" s="2"/>
    </row>
    <row r="5" spans="1:22" ht="12.75" customHeight="1" x14ac:dyDescent="0.2">
      <c r="A5" s="25"/>
      <c r="B5" s="33"/>
      <c r="C5" s="33"/>
      <c r="D5" s="33"/>
      <c r="E5" s="32"/>
      <c r="F5" s="32"/>
      <c r="G5" s="2"/>
      <c r="H5" s="41" t="s">
        <v>42</v>
      </c>
      <c r="I5" s="41"/>
      <c r="J5" s="41"/>
      <c r="K5" s="41"/>
      <c r="L5" s="42" t="s">
        <v>43</v>
      </c>
      <c r="M5" s="41" t="s">
        <v>42</v>
      </c>
      <c r="N5" s="41"/>
      <c r="O5" s="41"/>
      <c r="P5" s="41"/>
      <c r="Q5" s="42" t="s">
        <v>43</v>
      </c>
      <c r="R5" s="43" t="s">
        <v>42</v>
      </c>
      <c r="S5" s="43"/>
      <c r="T5" s="43"/>
      <c r="U5" s="43"/>
      <c r="V5" s="42" t="s">
        <v>43</v>
      </c>
    </row>
    <row r="6" spans="1:22" x14ac:dyDescent="0.2">
      <c r="A6" s="44"/>
      <c r="B6" s="32"/>
      <c r="C6" s="32"/>
      <c r="D6" s="32"/>
      <c r="E6" s="32"/>
      <c r="F6" s="32"/>
      <c r="G6" s="2"/>
      <c r="H6" s="34" t="s">
        <v>29</v>
      </c>
      <c r="I6" s="34" t="s">
        <v>28</v>
      </c>
      <c r="J6" s="34" t="s">
        <v>27</v>
      </c>
      <c r="K6" s="34" t="s">
        <v>30</v>
      </c>
      <c r="L6" s="45" t="s">
        <v>30</v>
      </c>
      <c r="M6" s="34" t="s">
        <v>29</v>
      </c>
      <c r="N6" s="34" t="s">
        <v>28</v>
      </c>
      <c r="O6" s="34" t="s">
        <v>27</v>
      </c>
      <c r="P6" s="34" t="s">
        <v>30</v>
      </c>
      <c r="Q6" s="45" t="s">
        <v>30</v>
      </c>
      <c r="R6" s="34" t="s">
        <v>29</v>
      </c>
      <c r="S6" s="46" t="s">
        <v>28</v>
      </c>
      <c r="T6" s="46" t="s">
        <v>27</v>
      </c>
      <c r="U6" s="34" t="s">
        <v>30</v>
      </c>
      <c r="V6" s="45" t="s">
        <v>30</v>
      </c>
    </row>
    <row r="7" spans="1:22" x14ac:dyDescent="0.2">
      <c r="A7" s="44"/>
      <c r="B7" s="32"/>
      <c r="C7" s="32"/>
      <c r="D7" s="32"/>
      <c r="E7" s="32"/>
      <c r="F7" s="32"/>
      <c r="G7" s="2"/>
      <c r="H7" s="30">
        <v>2013</v>
      </c>
      <c r="I7" s="30">
        <v>2013</v>
      </c>
      <c r="J7" s="30">
        <v>2013</v>
      </c>
      <c r="K7" s="30">
        <v>2013</v>
      </c>
      <c r="L7" s="31">
        <v>2013</v>
      </c>
      <c r="M7" s="30">
        <v>2014</v>
      </c>
      <c r="N7" s="30">
        <v>2014</v>
      </c>
      <c r="O7" s="30">
        <v>2014</v>
      </c>
      <c r="P7" s="30">
        <v>2014</v>
      </c>
      <c r="Q7" s="31">
        <v>2014</v>
      </c>
      <c r="R7" s="30">
        <v>2015</v>
      </c>
      <c r="S7" s="30">
        <v>2015</v>
      </c>
      <c r="T7" s="30">
        <v>2015</v>
      </c>
      <c r="U7" s="30">
        <v>2015</v>
      </c>
      <c r="V7" s="31">
        <v>2015</v>
      </c>
    </row>
    <row r="8" spans="1:22" x14ac:dyDescent="0.2">
      <c r="A8" s="47" t="s">
        <v>44</v>
      </c>
      <c r="B8" s="5"/>
      <c r="C8" s="5"/>
      <c r="D8" s="5"/>
      <c r="E8" s="3"/>
      <c r="F8" s="3"/>
      <c r="G8" s="2"/>
      <c r="L8" s="29"/>
      <c r="Q8" s="29"/>
      <c r="V8" s="29"/>
    </row>
    <row r="9" spans="1:22" x14ac:dyDescent="0.2">
      <c r="A9" s="17"/>
      <c r="B9" s="3" t="s">
        <v>45</v>
      </c>
      <c r="C9" s="3"/>
      <c r="D9" s="3"/>
      <c r="E9" s="3"/>
      <c r="F9" s="3"/>
      <c r="G9" s="2"/>
      <c r="H9" s="48">
        <v>2689</v>
      </c>
      <c r="I9" s="48">
        <v>29471</v>
      </c>
      <c r="J9" s="48">
        <v>31822</v>
      </c>
      <c r="K9" s="48">
        <v>48421</v>
      </c>
      <c r="L9" s="49">
        <f>SUM(H9:K9)</f>
        <v>112403</v>
      </c>
      <c r="M9" s="48">
        <v>53115</v>
      </c>
      <c r="N9" s="50">
        <v>71018</v>
      </c>
      <c r="O9" s="50">
        <v>59295</v>
      </c>
      <c r="P9" s="50">
        <v>83371</v>
      </c>
      <c r="Q9" s="49">
        <f>SUM(M9:P9)</f>
        <v>266799</v>
      </c>
      <c r="R9" s="48">
        <v>23696</v>
      </c>
      <c r="S9" s="51">
        <v>26335.319550000131</v>
      </c>
      <c r="T9" s="52">
        <v>29432</v>
      </c>
      <c r="U9" s="52">
        <v>43178</v>
      </c>
      <c r="V9" s="49">
        <f>SUM(R9:U9)</f>
        <v>122641.31955000013</v>
      </c>
    </row>
    <row r="10" spans="1:22" x14ac:dyDescent="0.2">
      <c r="A10" s="44"/>
      <c r="B10" s="3" t="s">
        <v>46</v>
      </c>
      <c r="C10" s="3"/>
      <c r="D10" s="3"/>
      <c r="E10" s="3"/>
      <c r="F10" s="3"/>
      <c r="G10" s="2"/>
      <c r="H10" s="53"/>
      <c r="I10" s="53"/>
      <c r="J10" s="53"/>
      <c r="K10" s="53"/>
      <c r="L10" s="54"/>
      <c r="M10" s="53"/>
      <c r="N10" s="53"/>
      <c r="O10" s="53"/>
      <c r="P10" s="53"/>
      <c r="Q10" s="54"/>
      <c r="R10" s="53"/>
      <c r="S10" s="53"/>
      <c r="T10" s="53"/>
      <c r="U10" s="53"/>
      <c r="V10" s="54"/>
    </row>
    <row r="11" spans="1:22" x14ac:dyDescent="0.2">
      <c r="A11" s="44"/>
      <c r="B11" s="3"/>
      <c r="C11" s="3" t="s">
        <v>47</v>
      </c>
      <c r="D11" s="3"/>
      <c r="E11" s="3"/>
      <c r="F11" s="3"/>
      <c r="G11" s="2"/>
      <c r="H11" s="53"/>
      <c r="I11" s="53"/>
      <c r="J11" s="53"/>
      <c r="K11" s="53"/>
      <c r="L11" s="54"/>
      <c r="M11" s="53"/>
      <c r="N11" s="53"/>
      <c r="O11" s="53"/>
      <c r="P11" s="53"/>
      <c r="Q11" s="54"/>
      <c r="R11" s="53"/>
      <c r="S11" s="53"/>
      <c r="T11" s="53"/>
      <c r="U11" s="53"/>
      <c r="V11" s="54"/>
    </row>
    <row r="12" spans="1:22" x14ac:dyDescent="0.2">
      <c r="A12" s="44"/>
      <c r="B12" s="3"/>
      <c r="C12" s="3"/>
      <c r="D12" s="3" t="s">
        <v>48</v>
      </c>
      <c r="E12" s="3"/>
      <c r="F12" s="3"/>
      <c r="G12" s="2"/>
      <c r="H12" s="53">
        <v>-589266</v>
      </c>
      <c r="I12" s="53">
        <v>-568264</v>
      </c>
      <c r="J12" s="53">
        <v>-876772</v>
      </c>
      <c r="K12" s="53">
        <v>-996399</v>
      </c>
      <c r="L12" s="54">
        <f t="shared" ref="L12:L21" si="0">SUM(H12:K12)</f>
        <v>-3030701</v>
      </c>
      <c r="M12" s="53">
        <v>-750386</v>
      </c>
      <c r="N12" s="53">
        <v>-822058</v>
      </c>
      <c r="O12" s="53">
        <v>-1186753</v>
      </c>
      <c r="P12" s="53">
        <v>-1013822</v>
      </c>
      <c r="Q12" s="54">
        <f t="shared" ref="Q12:Q21" si="1">SUM(M12:P12)</f>
        <v>-3773019</v>
      </c>
      <c r="R12" s="53">
        <v>-1640217</v>
      </c>
      <c r="S12" s="53">
        <v>-1276643</v>
      </c>
      <c r="T12" s="53">
        <v>-1304466</v>
      </c>
      <c r="U12" s="53">
        <v>-1550326</v>
      </c>
      <c r="V12" s="54">
        <f>SUM(R12:U12)</f>
        <v>-5771652</v>
      </c>
    </row>
    <row r="13" spans="1:22" x14ac:dyDescent="0.2">
      <c r="A13" s="44"/>
      <c r="B13" s="3"/>
      <c r="C13" s="3"/>
      <c r="D13" s="3" t="s">
        <v>49</v>
      </c>
      <c r="E13" s="3"/>
      <c r="F13" s="3"/>
      <c r="G13" s="2"/>
      <c r="H13" s="53">
        <v>9700</v>
      </c>
      <c r="I13" s="53">
        <v>7284</v>
      </c>
      <c r="J13" s="53">
        <v>310191</v>
      </c>
      <c r="K13" s="53">
        <v>346610</v>
      </c>
      <c r="L13" s="54">
        <f t="shared" si="0"/>
        <v>673785</v>
      </c>
      <c r="M13" s="53">
        <v>42244</v>
      </c>
      <c r="N13" s="53">
        <v>78359</v>
      </c>
      <c r="O13" s="53">
        <v>346752</v>
      </c>
      <c r="P13" s="53">
        <v>125770</v>
      </c>
      <c r="Q13" s="54">
        <f t="shared" si="1"/>
        <v>593125</v>
      </c>
      <c r="R13" s="53">
        <v>626325</v>
      </c>
      <c r="S13" s="53">
        <v>191154</v>
      </c>
      <c r="T13" s="53">
        <v>104684</v>
      </c>
      <c r="U13" s="53">
        <v>240250</v>
      </c>
      <c r="V13" s="54">
        <f t="shared" ref="V13:V27" si="2">SUM(R13:U13)</f>
        <v>1162413</v>
      </c>
    </row>
    <row r="14" spans="1:22" x14ac:dyDescent="0.2">
      <c r="A14" s="44"/>
      <c r="B14" s="3"/>
      <c r="C14" s="3"/>
      <c r="D14" s="3" t="s">
        <v>50</v>
      </c>
      <c r="E14" s="3"/>
      <c r="F14" s="3"/>
      <c r="G14" s="2"/>
      <c r="H14" s="53">
        <v>485740</v>
      </c>
      <c r="I14" s="53">
        <v>510250</v>
      </c>
      <c r="J14" s="53">
        <v>553394</v>
      </c>
      <c r="K14" s="53">
        <v>572597</v>
      </c>
      <c r="L14" s="54">
        <f t="shared" si="0"/>
        <v>2121981</v>
      </c>
      <c r="M14" s="53">
        <v>600735</v>
      </c>
      <c r="N14" s="53">
        <v>639037</v>
      </c>
      <c r="O14" s="53">
        <v>686154</v>
      </c>
      <c r="P14" s="53">
        <v>730353</v>
      </c>
      <c r="Q14" s="54">
        <f t="shared" si="1"/>
        <v>2656279</v>
      </c>
      <c r="R14" s="53">
        <v>749518</v>
      </c>
      <c r="S14" s="53">
        <v>822600</v>
      </c>
      <c r="T14" s="53">
        <v>871403</v>
      </c>
      <c r="U14" s="53">
        <v>961861</v>
      </c>
      <c r="V14" s="54">
        <f t="shared" si="2"/>
        <v>3405382</v>
      </c>
    </row>
    <row r="15" spans="1:22" x14ac:dyDescent="0.2">
      <c r="A15" s="44"/>
      <c r="B15" s="3"/>
      <c r="C15" s="3"/>
      <c r="D15" s="3" t="s">
        <v>51</v>
      </c>
      <c r="E15" s="3"/>
      <c r="F15" s="3"/>
      <c r="G15" s="2"/>
      <c r="H15" s="53">
        <v>18237</v>
      </c>
      <c r="I15" s="53">
        <v>17709</v>
      </c>
      <c r="J15" s="53">
        <v>17546</v>
      </c>
      <c r="K15" s="53">
        <v>17833</v>
      </c>
      <c r="L15" s="54">
        <f t="shared" si="0"/>
        <v>71325</v>
      </c>
      <c r="M15" s="53">
        <v>16121</v>
      </c>
      <c r="N15" s="53">
        <v>16923</v>
      </c>
      <c r="O15" s="53">
        <v>18269</v>
      </c>
      <c r="P15" s="53">
        <v>20178</v>
      </c>
      <c r="Q15" s="54">
        <f t="shared" si="1"/>
        <v>71491</v>
      </c>
      <c r="R15" s="53">
        <v>21185</v>
      </c>
      <c r="S15" s="53">
        <v>20813</v>
      </c>
      <c r="T15" s="53">
        <v>18589</v>
      </c>
      <c r="U15" s="53">
        <v>18793</v>
      </c>
      <c r="V15" s="54">
        <f t="shared" si="2"/>
        <v>79380</v>
      </c>
    </row>
    <row r="16" spans="1:22" x14ac:dyDescent="0.2">
      <c r="A16" s="44"/>
      <c r="B16" s="3"/>
      <c r="C16" s="3"/>
      <c r="D16" s="3" t="s">
        <v>52</v>
      </c>
      <c r="E16" s="3"/>
      <c r="F16" s="3"/>
      <c r="G16" s="2"/>
      <c r="H16" s="53">
        <v>12051</v>
      </c>
      <c r="I16" s="53">
        <v>12026</v>
      </c>
      <c r="J16" s="53">
        <v>11452</v>
      </c>
      <c r="K16" s="53">
        <v>12845</v>
      </c>
      <c r="L16" s="54">
        <f t="shared" si="0"/>
        <v>48374</v>
      </c>
      <c r="M16" s="53">
        <v>12382</v>
      </c>
      <c r="N16" s="53">
        <v>12977</v>
      </c>
      <c r="O16" s="53">
        <v>14357</v>
      </c>
      <c r="P16" s="53">
        <v>14312</v>
      </c>
      <c r="Q16" s="54">
        <f t="shared" si="1"/>
        <v>54028</v>
      </c>
      <c r="R16" s="53">
        <v>15167</v>
      </c>
      <c r="S16" s="53">
        <v>15581</v>
      </c>
      <c r="T16" s="53">
        <v>16047</v>
      </c>
      <c r="U16" s="53">
        <v>15488</v>
      </c>
      <c r="V16" s="54">
        <f t="shared" si="2"/>
        <v>62283</v>
      </c>
    </row>
    <row r="17" spans="1:25" x14ac:dyDescent="0.2">
      <c r="A17" s="25"/>
      <c r="B17" s="3"/>
      <c r="C17" s="3"/>
      <c r="D17" s="3" t="s">
        <v>53</v>
      </c>
      <c r="E17" s="3"/>
      <c r="F17" s="3"/>
      <c r="G17" s="2"/>
      <c r="H17" s="53">
        <v>17746</v>
      </c>
      <c r="I17" s="53">
        <v>17955</v>
      </c>
      <c r="J17" s="53">
        <v>18477</v>
      </c>
      <c r="K17" s="53">
        <v>18922</v>
      </c>
      <c r="L17" s="54">
        <f t="shared" si="0"/>
        <v>73100</v>
      </c>
      <c r="M17" s="53">
        <v>25825</v>
      </c>
      <c r="N17" s="53">
        <v>29285</v>
      </c>
      <c r="O17" s="53">
        <v>29878</v>
      </c>
      <c r="P17" s="53">
        <v>30251</v>
      </c>
      <c r="Q17" s="54">
        <f t="shared" si="1"/>
        <v>115239</v>
      </c>
      <c r="R17" s="53">
        <v>27441</v>
      </c>
      <c r="S17" s="53">
        <v>28590</v>
      </c>
      <c r="T17" s="53">
        <v>32834</v>
      </c>
      <c r="U17" s="53">
        <v>35860</v>
      </c>
      <c r="V17" s="54">
        <f t="shared" si="2"/>
        <v>124725</v>
      </c>
    </row>
    <row r="18" spans="1:25" x14ac:dyDescent="0.2">
      <c r="A18" s="25"/>
      <c r="B18" s="3"/>
      <c r="C18" s="3"/>
      <c r="D18" s="3" t="s">
        <v>54</v>
      </c>
      <c r="E18" s="3"/>
      <c r="F18" s="3"/>
      <c r="G18" s="2"/>
      <c r="H18" s="53">
        <v>-11615</v>
      </c>
      <c r="I18" s="53">
        <v>-20368</v>
      </c>
      <c r="J18" s="53">
        <v>-20492</v>
      </c>
      <c r="K18" s="53">
        <v>-29188</v>
      </c>
      <c r="L18" s="54">
        <f t="shared" si="0"/>
        <v>-81663</v>
      </c>
      <c r="M18" s="53">
        <v>-32732</v>
      </c>
      <c r="N18" s="53">
        <v>-14628</v>
      </c>
      <c r="O18" s="53">
        <v>-21060</v>
      </c>
      <c r="P18" s="53">
        <v>-20921</v>
      </c>
      <c r="Q18" s="54">
        <f t="shared" si="1"/>
        <v>-89341</v>
      </c>
      <c r="R18" s="53">
        <v>-29001</v>
      </c>
      <c r="S18" s="53">
        <v>-39427</v>
      </c>
      <c r="T18" s="53">
        <v>-37726</v>
      </c>
      <c r="U18" s="53">
        <v>25683</v>
      </c>
      <c r="V18" s="54">
        <f t="shared" si="2"/>
        <v>-80471</v>
      </c>
    </row>
    <row r="19" spans="1:25" x14ac:dyDescent="0.2">
      <c r="A19" s="17"/>
      <c r="B19" s="3"/>
      <c r="C19" s="3"/>
      <c r="D19" s="3" t="s">
        <v>55</v>
      </c>
      <c r="E19" s="3"/>
      <c r="F19" s="3"/>
      <c r="G19" s="2"/>
      <c r="H19" s="53">
        <v>1750</v>
      </c>
      <c r="I19" s="53">
        <v>1188</v>
      </c>
      <c r="J19" s="53">
        <v>1994</v>
      </c>
      <c r="K19" s="53">
        <v>400</v>
      </c>
      <c r="L19" s="54">
        <f t="shared" si="0"/>
        <v>5332</v>
      </c>
      <c r="M19" s="53">
        <v>2196</v>
      </c>
      <c r="N19" s="53">
        <v>3251</v>
      </c>
      <c r="O19" s="53">
        <v>3360</v>
      </c>
      <c r="P19" s="53">
        <v>6475</v>
      </c>
      <c r="Q19" s="54">
        <f t="shared" si="1"/>
        <v>15282</v>
      </c>
      <c r="R19" s="53">
        <v>6306</v>
      </c>
      <c r="S19" s="53">
        <v>6682</v>
      </c>
      <c r="T19" s="53">
        <v>10866</v>
      </c>
      <c r="U19" s="53">
        <v>7774</v>
      </c>
      <c r="V19" s="54">
        <f t="shared" si="2"/>
        <v>31628</v>
      </c>
    </row>
    <row r="20" spans="1:25" x14ac:dyDescent="0.2">
      <c r="A20" s="17"/>
      <c r="B20" s="3"/>
      <c r="C20" s="3"/>
      <c r="D20" s="3" t="s">
        <v>56</v>
      </c>
      <c r="E20" s="3"/>
      <c r="F20" s="3"/>
      <c r="G20" s="2"/>
      <c r="H20" s="53">
        <v>25129</v>
      </c>
      <c r="I20" s="53">
        <v>0</v>
      </c>
      <c r="J20" s="53">
        <v>0</v>
      </c>
      <c r="K20" s="53">
        <v>0</v>
      </c>
      <c r="L20" s="54">
        <f t="shared" si="0"/>
        <v>25129</v>
      </c>
      <c r="M20" s="53">
        <v>0</v>
      </c>
      <c r="N20" s="53">
        <v>0</v>
      </c>
      <c r="O20" s="53">
        <v>0</v>
      </c>
      <c r="P20" s="53">
        <v>0</v>
      </c>
      <c r="Q20" s="54">
        <f t="shared" si="1"/>
        <v>0</v>
      </c>
      <c r="R20" s="53">
        <v>0</v>
      </c>
      <c r="S20" s="53">
        <v>0</v>
      </c>
      <c r="T20" s="53">
        <v>0</v>
      </c>
      <c r="U20" s="53">
        <v>0</v>
      </c>
      <c r="V20" s="54">
        <f t="shared" si="2"/>
        <v>0</v>
      </c>
    </row>
    <row r="21" spans="1:25" x14ac:dyDescent="0.2">
      <c r="A21" s="17"/>
      <c r="B21" s="3"/>
      <c r="C21" s="3"/>
      <c r="D21" s="3" t="s">
        <v>57</v>
      </c>
      <c r="E21" s="3"/>
      <c r="F21" s="3"/>
      <c r="G21" s="2"/>
      <c r="H21" s="53">
        <v>-6748</v>
      </c>
      <c r="I21" s="53">
        <v>-2040</v>
      </c>
      <c r="J21" s="53">
        <v>-2424</v>
      </c>
      <c r="K21" s="53">
        <v>-10832</v>
      </c>
      <c r="L21" s="54">
        <f t="shared" si="0"/>
        <v>-22044</v>
      </c>
      <c r="M21" s="53">
        <v>-13103</v>
      </c>
      <c r="N21" s="53">
        <v>-16569</v>
      </c>
      <c r="O21" s="53">
        <v>-7892</v>
      </c>
      <c r="P21" s="53">
        <v>7501</v>
      </c>
      <c r="Q21" s="54">
        <f t="shared" si="1"/>
        <v>-30063</v>
      </c>
      <c r="R21" s="53">
        <v>-37042</v>
      </c>
      <c r="S21" s="53">
        <v>-4232</v>
      </c>
      <c r="T21" s="53">
        <v>-29417</v>
      </c>
      <c r="U21" s="53">
        <v>12036</v>
      </c>
      <c r="V21" s="54">
        <f t="shared" si="2"/>
        <v>-58655</v>
      </c>
    </row>
    <row r="22" spans="1:25" x14ac:dyDescent="0.2">
      <c r="A22" s="25"/>
      <c r="B22" s="3"/>
      <c r="C22" s="3"/>
      <c r="D22" s="3" t="s">
        <v>58</v>
      </c>
      <c r="E22" s="3"/>
      <c r="F22" s="3"/>
      <c r="G22" s="2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3"/>
      <c r="U22" s="53"/>
      <c r="V22" s="54"/>
    </row>
    <row r="23" spans="1:25" x14ac:dyDescent="0.2">
      <c r="A23" s="44"/>
      <c r="B23" s="3"/>
      <c r="C23" s="3"/>
      <c r="D23" s="3"/>
      <c r="E23" s="3" t="s">
        <v>22</v>
      </c>
      <c r="F23" s="3"/>
      <c r="G23" s="2"/>
      <c r="H23" s="25">
        <v>-8402</v>
      </c>
      <c r="I23" s="25">
        <v>8572</v>
      </c>
      <c r="J23" s="25">
        <v>8378</v>
      </c>
      <c r="K23" s="25">
        <v>34629</v>
      </c>
      <c r="L23" s="54">
        <f>SUM(H23:K23)</f>
        <v>43177</v>
      </c>
      <c r="M23" s="25">
        <v>36053</v>
      </c>
      <c r="N23" s="25">
        <v>-11941</v>
      </c>
      <c r="O23" s="25">
        <v>-2771</v>
      </c>
      <c r="P23" s="25">
        <v>-30539</v>
      </c>
      <c r="Q23" s="54">
        <f>SUM(M23:P23)</f>
        <v>-9198</v>
      </c>
      <c r="R23" s="25">
        <v>51401</v>
      </c>
      <c r="S23" s="25">
        <v>-36648</v>
      </c>
      <c r="T23" s="25">
        <v>66695</v>
      </c>
      <c r="U23" s="25">
        <v>-62755</v>
      </c>
      <c r="V23" s="54">
        <f t="shared" si="2"/>
        <v>18693</v>
      </c>
    </row>
    <row r="24" spans="1:25" x14ac:dyDescent="0.2">
      <c r="A24" s="25"/>
      <c r="B24" s="3"/>
      <c r="C24" s="3"/>
      <c r="D24" s="3"/>
      <c r="E24" s="3" t="s">
        <v>14</v>
      </c>
      <c r="F24" s="3"/>
      <c r="G24" s="2"/>
      <c r="H24" s="53">
        <v>17019</v>
      </c>
      <c r="I24" s="53">
        <v>-5138</v>
      </c>
      <c r="J24" s="53">
        <v>-5877</v>
      </c>
      <c r="K24" s="53">
        <v>12370</v>
      </c>
      <c r="L24" s="54">
        <f>SUM(H24:K24)</f>
        <v>18374</v>
      </c>
      <c r="M24" s="53">
        <v>22812</v>
      </c>
      <c r="N24" s="53">
        <v>-3086</v>
      </c>
      <c r="O24" s="53">
        <v>13003</v>
      </c>
      <c r="P24" s="53">
        <v>51083</v>
      </c>
      <c r="Q24" s="54">
        <f>SUM(M24:P24)</f>
        <v>83812</v>
      </c>
      <c r="R24" s="53">
        <v>-10625</v>
      </c>
      <c r="S24" s="53">
        <v>6447</v>
      </c>
      <c r="T24" s="53">
        <v>6762</v>
      </c>
      <c r="U24" s="53">
        <v>49031</v>
      </c>
      <c r="V24" s="54">
        <f t="shared" si="2"/>
        <v>51615</v>
      </c>
    </row>
    <row r="25" spans="1:25" x14ac:dyDescent="0.2">
      <c r="A25" s="25"/>
      <c r="B25" s="3"/>
      <c r="C25" s="3"/>
      <c r="D25" s="3"/>
      <c r="E25" s="3" t="s">
        <v>13</v>
      </c>
      <c r="F25" s="3"/>
      <c r="G25" s="2"/>
      <c r="H25" s="53">
        <v>-4132</v>
      </c>
      <c r="I25" s="53">
        <v>10494</v>
      </c>
      <c r="J25" s="53">
        <v>-11451</v>
      </c>
      <c r="K25" s="53">
        <v>7030</v>
      </c>
      <c r="L25" s="54">
        <f>SUM(H25:K25)</f>
        <v>1941</v>
      </c>
      <c r="M25" s="53">
        <v>-442</v>
      </c>
      <c r="N25" s="53">
        <v>59008</v>
      </c>
      <c r="O25" s="53">
        <v>-6980</v>
      </c>
      <c r="P25" s="53">
        <v>4050</v>
      </c>
      <c r="Q25" s="54">
        <f>SUM(M25:P25)</f>
        <v>55636</v>
      </c>
      <c r="R25" s="53">
        <v>35922</v>
      </c>
      <c r="S25" s="53">
        <v>41624</v>
      </c>
      <c r="T25" s="53">
        <v>10883</v>
      </c>
      <c r="U25" s="53">
        <v>-39619</v>
      </c>
      <c r="V25" s="54">
        <f t="shared" si="2"/>
        <v>48810</v>
      </c>
    </row>
    <row r="26" spans="1:25" x14ac:dyDescent="0.2">
      <c r="A26" s="44"/>
      <c r="B26" s="3"/>
      <c r="C26" s="3"/>
      <c r="D26" s="3"/>
      <c r="E26" s="3" t="s">
        <v>12</v>
      </c>
      <c r="F26" s="3"/>
      <c r="G26" s="2"/>
      <c r="H26" s="53">
        <v>9406</v>
      </c>
      <c r="I26" s="53">
        <v>7693</v>
      </c>
      <c r="J26" s="53">
        <v>9252</v>
      </c>
      <c r="K26" s="53">
        <v>19944</v>
      </c>
      <c r="L26" s="54">
        <f>SUM(H26:K26)</f>
        <v>46295</v>
      </c>
      <c r="M26" s="53">
        <v>14248</v>
      </c>
      <c r="N26" s="53">
        <v>11315</v>
      </c>
      <c r="O26" s="53">
        <v>11626</v>
      </c>
      <c r="P26" s="53">
        <v>21630</v>
      </c>
      <c r="Q26" s="54">
        <f>SUM(M26:P26)</f>
        <v>58819</v>
      </c>
      <c r="R26" s="53">
        <v>10754</v>
      </c>
      <c r="S26" s="53">
        <v>16414</v>
      </c>
      <c r="T26" s="53">
        <v>27985</v>
      </c>
      <c r="U26" s="53">
        <v>16982</v>
      </c>
      <c r="V26" s="54">
        <f t="shared" si="2"/>
        <v>72135</v>
      </c>
    </row>
    <row r="27" spans="1:25" x14ac:dyDescent="0.2">
      <c r="A27" s="25"/>
      <c r="B27" s="3"/>
      <c r="C27" s="3"/>
      <c r="D27" s="3"/>
      <c r="E27" s="3" t="s">
        <v>59</v>
      </c>
      <c r="F27" s="3"/>
      <c r="G27" s="2"/>
      <c r="H27" s="53">
        <v>8446</v>
      </c>
      <c r="I27" s="53">
        <v>7111</v>
      </c>
      <c r="J27" s="53">
        <v>-10797</v>
      </c>
      <c r="K27" s="53">
        <v>-13737</v>
      </c>
      <c r="L27" s="54">
        <f>SUM(H27:K27)</f>
        <v>-8977</v>
      </c>
      <c r="M27" s="53">
        <v>7291</v>
      </c>
      <c r="N27" s="53">
        <v>3133</v>
      </c>
      <c r="O27" s="53">
        <v>5323</v>
      </c>
      <c r="P27" s="53">
        <v>-68153</v>
      </c>
      <c r="Q27" s="54">
        <f>SUM(M27:P27)</f>
        <v>-52406</v>
      </c>
      <c r="R27" s="53">
        <v>21788</v>
      </c>
      <c r="S27" s="53">
        <v>-633</v>
      </c>
      <c r="T27" s="53">
        <v>-20540</v>
      </c>
      <c r="U27" s="53">
        <v>-18981</v>
      </c>
      <c r="V27" s="54">
        <f t="shared" si="2"/>
        <v>-18366</v>
      </c>
    </row>
    <row r="28" spans="1:25" x14ac:dyDescent="0.2">
      <c r="A28" s="17"/>
      <c r="B28" s="3"/>
      <c r="C28" s="3"/>
      <c r="D28" s="3"/>
      <c r="E28" s="3"/>
      <c r="F28" s="3"/>
      <c r="G28" s="3" t="s">
        <v>60</v>
      </c>
      <c r="H28" s="55">
        <f t="shared" ref="H28:V28" si="3">SUM(H9:H27)</f>
        <v>-12250</v>
      </c>
      <c r="I28" s="55">
        <f t="shared" si="3"/>
        <v>33943</v>
      </c>
      <c r="J28" s="55">
        <f t="shared" si="3"/>
        <v>34693</v>
      </c>
      <c r="K28" s="55">
        <f t="shared" si="3"/>
        <v>41445</v>
      </c>
      <c r="L28" s="56">
        <f t="shared" si="3"/>
        <v>97831</v>
      </c>
      <c r="M28" s="55">
        <f t="shared" si="3"/>
        <v>36359</v>
      </c>
      <c r="N28" s="55">
        <f t="shared" si="3"/>
        <v>56024</v>
      </c>
      <c r="O28" s="55">
        <f t="shared" si="3"/>
        <v>-37439</v>
      </c>
      <c r="P28" s="55">
        <f t="shared" si="3"/>
        <v>-38461</v>
      </c>
      <c r="Q28" s="56">
        <f t="shared" si="3"/>
        <v>16483</v>
      </c>
      <c r="R28" s="55">
        <f t="shared" si="3"/>
        <v>-127382</v>
      </c>
      <c r="S28" s="55">
        <f t="shared" si="3"/>
        <v>-181342.68044999987</v>
      </c>
      <c r="T28" s="55">
        <f t="shared" si="3"/>
        <v>-195969</v>
      </c>
      <c r="U28" s="55">
        <f t="shared" si="3"/>
        <v>-244745</v>
      </c>
      <c r="V28" s="56">
        <f t="shared" si="3"/>
        <v>-749438.68044999987</v>
      </c>
      <c r="W28" s="9"/>
      <c r="X28" s="9"/>
      <c r="Y28" s="9"/>
    </row>
    <row r="29" spans="1:25" x14ac:dyDescent="0.2">
      <c r="A29" s="57" t="s">
        <v>61</v>
      </c>
      <c r="B29" s="5"/>
      <c r="C29" s="3"/>
      <c r="D29" s="3"/>
      <c r="E29" s="3"/>
      <c r="F29" s="3"/>
      <c r="G29" s="2"/>
      <c r="L29" s="54"/>
      <c r="Q29" s="54"/>
      <c r="V29" s="54"/>
    </row>
    <row r="30" spans="1:25" x14ac:dyDescent="0.2">
      <c r="A30" s="44"/>
      <c r="B30" s="3" t="s">
        <v>62</v>
      </c>
      <c r="C30" s="3"/>
      <c r="D30" s="3"/>
      <c r="E30" s="3"/>
      <c r="F30" s="3"/>
      <c r="G30" s="2"/>
      <c r="H30" s="53">
        <v>-21193</v>
      </c>
      <c r="I30" s="53">
        <v>-14023</v>
      </c>
      <c r="J30" s="53">
        <v>-15471</v>
      </c>
      <c r="K30" s="53">
        <v>-15240</v>
      </c>
      <c r="L30" s="54">
        <f t="shared" ref="L30:L35" si="4">SUM(H30:K30)</f>
        <v>-65927</v>
      </c>
      <c r="M30" s="53">
        <v>-14914</v>
      </c>
      <c r="N30" s="53">
        <v>-20981</v>
      </c>
      <c r="O30" s="53">
        <v>-15530</v>
      </c>
      <c r="P30" s="53">
        <v>-23365</v>
      </c>
      <c r="Q30" s="54">
        <f t="shared" ref="Q30:Q35" si="5">SUM(M30:P30)</f>
        <v>-74790</v>
      </c>
      <c r="R30" s="53">
        <v>-22906</v>
      </c>
      <c r="S30" s="53">
        <v>-19786</v>
      </c>
      <c r="T30" s="53">
        <v>-14467</v>
      </c>
      <c r="U30" s="53">
        <v>-20799</v>
      </c>
      <c r="V30" s="54">
        <f t="shared" ref="V30:V35" si="6">SUM(R30:U30)</f>
        <v>-77958</v>
      </c>
    </row>
    <row r="31" spans="1:25" x14ac:dyDescent="0.2">
      <c r="A31" s="44"/>
      <c r="B31" s="3" t="s">
        <v>63</v>
      </c>
      <c r="C31" s="3"/>
      <c r="D31" s="3"/>
      <c r="E31" s="3"/>
      <c r="F31" s="3"/>
      <c r="G31" s="2"/>
      <c r="H31" s="53">
        <v>-12118</v>
      </c>
      <c r="I31" s="53">
        <v>-8088</v>
      </c>
      <c r="J31" s="53">
        <v>-10828</v>
      </c>
      <c r="K31" s="53">
        <v>-23109</v>
      </c>
      <c r="L31" s="54">
        <f t="shared" si="4"/>
        <v>-54143</v>
      </c>
      <c r="M31" s="53">
        <v>-13334</v>
      </c>
      <c r="N31" s="53">
        <v>-19869</v>
      </c>
      <c r="O31" s="53">
        <v>-21032</v>
      </c>
      <c r="P31" s="53">
        <v>-15491</v>
      </c>
      <c r="Q31" s="54">
        <f t="shared" si="5"/>
        <v>-69726</v>
      </c>
      <c r="R31" s="53">
        <v>-13036</v>
      </c>
      <c r="S31" s="53">
        <v>-27538</v>
      </c>
      <c r="T31" s="53">
        <v>-37820</v>
      </c>
      <c r="U31" s="53">
        <v>-12854</v>
      </c>
      <c r="V31" s="54">
        <f t="shared" si="6"/>
        <v>-91248</v>
      </c>
    </row>
    <row r="32" spans="1:25" x14ac:dyDescent="0.2">
      <c r="A32" s="44"/>
      <c r="B32" s="3" t="s">
        <v>64</v>
      </c>
      <c r="C32" s="3"/>
      <c r="D32" s="3"/>
      <c r="E32" s="3"/>
      <c r="F32" s="3"/>
      <c r="G32" s="2"/>
      <c r="H32" s="53">
        <v>4050</v>
      </c>
      <c r="I32" s="53">
        <v>1087</v>
      </c>
      <c r="J32" s="53">
        <v>-1329</v>
      </c>
      <c r="K32" s="53">
        <v>2131</v>
      </c>
      <c r="L32" s="54">
        <f t="shared" si="4"/>
        <v>5939</v>
      </c>
      <c r="M32" s="53">
        <v>295</v>
      </c>
      <c r="N32" s="53">
        <v>1129</v>
      </c>
      <c r="O32" s="53">
        <v>341</v>
      </c>
      <c r="P32" s="53">
        <v>-431</v>
      </c>
      <c r="Q32" s="54">
        <f t="shared" si="5"/>
        <v>1334</v>
      </c>
      <c r="R32" s="53">
        <v>225</v>
      </c>
      <c r="S32" s="53">
        <v>-639</v>
      </c>
      <c r="T32" s="53">
        <v>-3760</v>
      </c>
      <c r="U32" s="53">
        <v>2262</v>
      </c>
      <c r="V32" s="54">
        <f t="shared" si="6"/>
        <v>-1912</v>
      </c>
    </row>
    <row r="33" spans="1:25" x14ac:dyDescent="0.2">
      <c r="A33" s="25"/>
      <c r="B33" s="3" t="s">
        <v>65</v>
      </c>
      <c r="C33" s="3"/>
      <c r="D33" s="3"/>
      <c r="E33" s="3"/>
      <c r="F33" s="3"/>
      <c r="G33" s="2"/>
      <c r="H33" s="53">
        <v>-235623</v>
      </c>
      <c r="I33" s="53">
        <v>-146050</v>
      </c>
      <c r="J33" s="53">
        <v>-116116</v>
      </c>
      <c r="K33" s="53">
        <v>-52475</v>
      </c>
      <c r="L33" s="54">
        <f t="shared" si="4"/>
        <v>-550264</v>
      </c>
      <c r="M33" s="53">
        <v>-60546</v>
      </c>
      <c r="N33" s="53">
        <v>-170908</v>
      </c>
      <c r="O33" s="25">
        <v>-123883</v>
      </c>
      <c r="P33" s="25">
        <v>-71597</v>
      </c>
      <c r="Q33" s="54">
        <f t="shared" si="5"/>
        <v>-426934</v>
      </c>
      <c r="R33" s="53">
        <v>-90940</v>
      </c>
      <c r="S33" s="53">
        <v>-67949</v>
      </c>
      <c r="T33" s="53">
        <v>-66444</v>
      </c>
      <c r="U33" s="53">
        <v>-146582</v>
      </c>
      <c r="V33" s="54">
        <f t="shared" si="6"/>
        <v>-371915</v>
      </c>
    </row>
    <row r="34" spans="1:25" x14ac:dyDescent="0.2">
      <c r="A34" s="25"/>
      <c r="B34" s="3" t="s">
        <v>66</v>
      </c>
      <c r="C34" s="3"/>
      <c r="D34" s="3"/>
      <c r="E34" s="3"/>
      <c r="F34" s="3"/>
      <c r="G34" s="2"/>
      <c r="H34" s="53">
        <v>81228</v>
      </c>
      <c r="I34" s="53">
        <v>33979</v>
      </c>
      <c r="J34" s="53">
        <v>81185</v>
      </c>
      <c r="K34" s="53">
        <v>151110</v>
      </c>
      <c r="L34" s="54">
        <f t="shared" si="4"/>
        <v>347502</v>
      </c>
      <c r="M34" s="53">
        <v>143048</v>
      </c>
      <c r="N34" s="53">
        <v>89662</v>
      </c>
      <c r="O34" s="25">
        <v>107568</v>
      </c>
      <c r="P34" s="25">
        <v>45022</v>
      </c>
      <c r="Q34" s="54">
        <f t="shared" si="5"/>
        <v>385300</v>
      </c>
      <c r="R34" s="53">
        <v>51948</v>
      </c>
      <c r="S34" s="53">
        <v>48412</v>
      </c>
      <c r="T34" s="53">
        <v>43887</v>
      </c>
      <c r="U34" s="53">
        <v>114832</v>
      </c>
      <c r="V34" s="54">
        <f t="shared" si="6"/>
        <v>259079</v>
      </c>
    </row>
    <row r="35" spans="1:25" x14ac:dyDescent="0.2">
      <c r="A35" s="25"/>
      <c r="B35" s="3" t="s">
        <v>67</v>
      </c>
      <c r="C35" s="3"/>
      <c r="D35" s="3"/>
      <c r="E35" s="3"/>
      <c r="F35" s="3"/>
      <c r="G35" s="2"/>
      <c r="H35" s="53">
        <v>4420</v>
      </c>
      <c r="I35" s="53">
        <v>5410</v>
      </c>
      <c r="J35" s="53">
        <v>48890</v>
      </c>
      <c r="K35" s="53">
        <v>2205</v>
      </c>
      <c r="L35" s="54">
        <f t="shared" si="4"/>
        <v>60925</v>
      </c>
      <c r="M35" s="53">
        <v>3090</v>
      </c>
      <c r="N35" s="53">
        <v>92014</v>
      </c>
      <c r="O35" s="25">
        <v>32125</v>
      </c>
      <c r="P35" s="25">
        <v>14721</v>
      </c>
      <c r="Q35" s="54">
        <f t="shared" si="5"/>
        <v>141950</v>
      </c>
      <c r="R35" s="53">
        <v>31887</v>
      </c>
      <c r="S35" s="53">
        <v>19170</v>
      </c>
      <c r="T35" s="53">
        <v>31125</v>
      </c>
      <c r="U35" s="53">
        <v>22580</v>
      </c>
      <c r="V35" s="54">
        <f t="shared" si="6"/>
        <v>104762</v>
      </c>
    </row>
    <row r="36" spans="1:25" x14ac:dyDescent="0.2">
      <c r="A36" s="25"/>
      <c r="B36" s="3"/>
      <c r="C36" s="3"/>
      <c r="D36" s="3"/>
      <c r="E36" s="3"/>
      <c r="F36" s="3"/>
      <c r="G36" s="3" t="s">
        <v>68</v>
      </c>
      <c r="H36" s="55">
        <f t="shared" ref="H36:V36" si="7">SUM(H30:H35)</f>
        <v>-179236</v>
      </c>
      <c r="I36" s="55">
        <f t="shared" si="7"/>
        <v>-127685</v>
      </c>
      <c r="J36" s="55">
        <f t="shared" si="7"/>
        <v>-13669</v>
      </c>
      <c r="K36" s="55">
        <f t="shared" si="7"/>
        <v>64622</v>
      </c>
      <c r="L36" s="56">
        <f t="shared" si="7"/>
        <v>-255968</v>
      </c>
      <c r="M36" s="55">
        <f t="shared" si="7"/>
        <v>57639</v>
      </c>
      <c r="N36" s="55">
        <f t="shared" si="7"/>
        <v>-28953</v>
      </c>
      <c r="O36" s="55">
        <f t="shared" si="7"/>
        <v>-20411</v>
      </c>
      <c r="P36" s="55">
        <f t="shared" si="7"/>
        <v>-51141</v>
      </c>
      <c r="Q36" s="56">
        <f t="shared" si="7"/>
        <v>-42866</v>
      </c>
      <c r="R36" s="55">
        <f t="shared" si="7"/>
        <v>-42822</v>
      </c>
      <c r="S36" s="55">
        <f t="shared" si="7"/>
        <v>-48330</v>
      </c>
      <c r="T36" s="55">
        <f t="shared" si="7"/>
        <v>-47479</v>
      </c>
      <c r="U36" s="55">
        <f t="shared" si="7"/>
        <v>-40561</v>
      </c>
      <c r="V36" s="56">
        <f t="shared" si="7"/>
        <v>-179192</v>
      </c>
      <c r="W36" s="16"/>
      <c r="X36" s="16"/>
      <c r="Y36" s="16"/>
    </row>
    <row r="37" spans="1:25" x14ac:dyDescent="0.2">
      <c r="A37" s="57" t="s">
        <v>69</v>
      </c>
      <c r="B37" s="3"/>
      <c r="C37" s="3"/>
      <c r="D37" s="3"/>
      <c r="E37" s="3"/>
      <c r="F37" s="3"/>
      <c r="G37" s="2"/>
      <c r="L37" s="54"/>
      <c r="Q37" s="54"/>
      <c r="V37" s="54"/>
    </row>
    <row r="38" spans="1:25" x14ac:dyDescent="0.2">
      <c r="A38" s="17"/>
      <c r="B38" s="3" t="s">
        <v>70</v>
      </c>
      <c r="C38" s="3"/>
      <c r="D38" s="3"/>
      <c r="E38" s="3"/>
      <c r="F38" s="3"/>
      <c r="G38" s="2"/>
      <c r="H38" s="53">
        <v>39146</v>
      </c>
      <c r="I38" s="53">
        <v>28846</v>
      </c>
      <c r="J38" s="53">
        <v>25561</v>
      </c>
      <c r="K38" s="53">
        <v>31004</v>
      </c>
      <c r="L38" s="54">
        <f t="shared" ref="L38:L43" si="8">SUM(H38:K38)</f>
        <v>124557</v>
      </c>
      <c r="M38" s="53">
        <v>32448</v>
      </c>
      <c r="N38" s="53">
        <v>14469</v>
      </c>
      <c r="O38" s="53">
        <v>9877</v>
      </c>
      <c r="P38" s="53">
        <v>3750</v>
      </c>
      <c r="Q38" s="54">
        <f t="shared" ref="Q38:Q43" si="9">SUM(M38:P38)</f>
        <v>60544</v>
      </c>
      <c r="R38" s="53">
        <v>10916</v>
      </c>
      <c r="S38" s="53">
        <v>23804</v>
      </c>
      <c r="T38" s="53">
        <v>35089</v>
      </c>
      <c r="U38" s="53">
        <v>8171</v>
      </c>
      <c r="V38" s="54">
        <f t="shared" ref="V38:V43" si="10">SUM(R38:U38)</f>
        <v>77980</v>
      </c>
    </row>
    <row r="39" spans="1:25" x14ac:dyDescent="0.2">
      <c r="A39" s="17"/>
      <c r="B39" s="3" t="s">
        <v>71</v>
      </c>
      <c r="C39" s="3"/>
      <c r="D39" s="3"/>
      <c r="E39" s="3"/>
      <c r="F39" s="3"/>
      <c r="G39" s="2"/>
      <c r="H39" s="53">
        <v>500000</v>
      </c>
      <c r="I39" s="53"/>
      <c r="J39" s="53"/>
      <c r="K39" s="53"/>
      <c r="L39" s="54">
        <f t="shared" si="8"/>
        <v>500000</v>
      </c>
      <c r="M39" s="53">
        <v>400000</v>
      </c>
      <c r="N39" s="53">
        <v>0</v>
      </c>
      <c r="O39" s="53">
        <v>0</v>
      </c>
      <c r="P39" s="53">
        <v>0</v>
      </c>
      <c r="Q39" s="54">
        <f t="shared" si="9"/>
        <v>400000</v>
      </c>
      <c r="R39" s="53">
        <v>1500000</v>
      </c>
      <c r="S39" s="53">
        <v>0</v>
      </c>
      <c r="T39" s="53">
        <v>0</v>
      </c>
      <c r="U39" s="53">
        <v>0</v>
      </c>
      <c r="V39" s="54">
        <f t="shared" si="10"/>
        <v>1500000</v>
      </c>
    </row>
    <row r="40" spans="1:25" x14ac:dyDescent="0.2">
      <c r="A40" s="17"/>
      <c r="B40" s="3" t="s">
        <v>72</v>
      </c>
      <c r="C40" s="3"/>
      <c r="D40" s="3"/>
      <c r="E40" s="3"/>
      <c r="F40" s="3"/>
      <c r="G40" s="2"/>
      <c r="H40" s="53">
        <v>-9414</v>
      </c>
      <c r="I40" s="53">
        <v>0</v>
      </c>
      <c r="J40" s="53">
        <v>0</v>
      </c>
      <c r="K40" s="53">
        <v>0</v>
      </c>
      <c r="L40" s="54">
        <f t="shared" si="8"/>
        <v>-9414</v>
      </c>
      <c r="M40" s="53">
        <v>-6727</v>
      </c>
      <c r="N40" s="53">
        <v>-353</v>
      </c>
      <c r="O40" s="53">
        <v>0</v>
      </c>
      <c r="P40" s="53">
        <v>0</v>
      </c>
      <c r="Q40" s="54">
        <f t="shared" si="9"/>
        <v>-7080</v>
      </c>
      <c r="R40" s="53">
        <v>-17232</v>
      </c>
      <c r="S40" s="53">
        <v>-397</v>
      </c>
      <c r="T40" s="53">
        <v>0</v>
      </c>
      <c r="U40" s="53">
        <v>0</v>
      </c>
      <c r="V40" s="54">
        <f t="shared" si="10"/>
        <v>-17629</v>
      </c>
    </row>
    <row r="41" spans="1:25" x14ac:dyDescent="0.2">
      <c r="A41" s="17"/>
      <c r="B41" s="3" t="s">
        <v>73</v>
      </c>
      <c r="C41" s="3"/>
      <c r="D41" s="3"/>
      <c r="E41" s="3"/>
      <c r="F41" s="3"/>
      <c r="G41" s="2"/>
      <c r="H41" s="53">
        <v>-219362</v>
      </c>
      <c r="I41" s="53">
        <v>0</v>
      </c>
      <c r="J41" s="53">
        <v>0</v>
      </c>
      <c r="K41" s="53">
        <v>0</v>
      </c>
      <c r="L41" s="54">
        <f t="shared" si="8"/>
        <v>-219362</v>
      </c>
      <c r="M41" s="53">
        <v>0</v>
      </c>
      <c r="N41" s="53">
        <v>0</v>
      </c>
      <c r="O41" s="53">
        <v>0</v>
      </c>
      <c r="P41" s="53">
        <v>0</v>
      </c>
      <c r="Q41" s="54">
        <f t="shared" si="9"/>
        <v>0</v>
      </c>
      <c r="R41" s="53">
        <v>0</v>
      </c>
      <c r="S41" s="53">
        <v>0</v>
      </c>
      <c r="T41" s="53">
        <v>0</v>
      </c>
      <c r="U41" s="53">
        <v>0</v>
      </c>
      <c r="V41" s="54">
        <f t="shared" si="10"/>
        <v>0</v>
      </c>
    </row>
    <row r="42" spans="1:25" x14ac:dyDescent="0.2">
      <c r="A42" s="17"/>
      <c r="B42" s="3" t="s">
        <v>54</v>
      </c>
      <c r="C42" s="3"/>
      <c r="D42" s="3"/>
      <c r="E42" s="3"/>
      <c r="F42" s="3"/>
      <c r="G42" s="2"/>
      <c r="H42" s="53">
        <v>11615</v>
      </c>
      <c r="I42" s="53">
        <v>20368</v>
      </c>
      <c r="J42" s="53">
        <v>20492</v>
      </c>
      <c r="K42" s="53">
        <v>29188</v>
      </c>
      <c r="L42" s="54">
        <f t="shared" si="8"/>
        <v>81663</v>
      </c>
      <c r="M42" s="53">
        <v>32732</v>
      </c>
      <c r="N42" s="53">
        <v>14628</v>
      </c>
      <c r="O42" s="53">
        <v>21060</v>
      </c>
      <c r="P42" s="53">
        <v>20921</v>
      </c>
      <c r="Q42" s="54">
        <f t="shared" si="9"/>
        <v>89341</v>
      </c>
      <c r="R42" s="53">
        <v>29001</v>
      </c>
      <c r="S42" s="58">
        <v>39427</v>
      </c>
      <c r="T42" s="58">
        <v>37726</v>
      </c>
      <c r="U42" s="58">
        <v>-25683</v>
      </c>
      <c r="V42" s="54">
        <f t="shared" si="10"/>
        <v>80471</v>
      </c>
    </row>
    <row r="43" spans="1:25" x14ac:dyDescent="0.2">
      <c r="A43" s="57"/>
      <c r="B43" s="3" t="s">
        <v>74</v>
      </c>
      <c r="C43" s="3"/>
      <c r="D43" s="3"/>
      <c r="E43" s="3"/>
      <c r="F43" s="3"/>
      <c r="G43" s="2"/>
      <c r="H43" s="53">
        <v>-403</v>
      </c>
      <c r="I43" s="53">
        <v>-255</v>
      </c>
      <c r="J43" s="53">
        <v>-258</v>
      </c>
      <c r="K43" s="53">
        <v>-264</v>
      </c>
      <c r="L43" s="54">
        <f t="shared" si="8"/>
        <v>-1180</v>
      </c>
      <c r="M43" s="53">
        <v>-267</v>
      </c>
      <c r="N43" s="53">
        <v>-271</v>
      </c>
      <c r="O43" s="53">
        <v>-275</v>
      </c>
      <c r="P43" s="53">
        <v>-280</v>
      </c>
      <c r="Q43" s="54">
        <f t="shared" si="9"/>
        <v>-1093</v>
      </c>
      <c r="R43" s="53">
        <v>-251</v>
      </c>
      <c r="S43" s="58">
        <v>-287</v>
      </c>
      <c r="T43" s="58">
        <v>-61</v>
      </c>
      <c r="U43" s="58">
        <v>54</v>
      </c>
      <c r="V43" s="54">
        <f t="shared" si="10"/>
        <v>-545</v>
      </c>
    </row>
    <row r="44" spans="1:25" x14ac:dyDescent="0.2">
      <c r="A44" s="17"/>
      <c r="B44" s="3"/>
      <c r="C44" s="3"/>
      <c r="D44" s="3"/>
      <c r="E44" s="3"/>
      <c r="F44" s="3"/>
      <c r="G44" s="3" t="s">
        <v>75</v>
      </c>
      <c r="H44" s="55">
        <f t="shared" ref="H44:V44" si="11">SUM(H38:H43)</f>
        <v>321582</v>
      </c>
      <c r="I44" s="55">
        <f t="shared" si="11"/>
        <v>48959</v>
      </c>
      <c r="J44" s="55">
        <f t="shared" si="11"/>
        <v>45795</v>
      </c>
      <c r="K44" s="55">
        <f t="shared" si="11"/>
        <v>59928</v>
      </c>
      <c r="L44" s="56">
        <f t="shared" si="11"/>
        <v>476264</v>
      </c>
      <c r="M44" s="55">
        <f t="shared" si="11"/>
        <v>458186</v>
      </c>
      <c r="N44" s="55">
        <f t="shared" si="11"/>
        <v>28473</v>
      </c>
      <c r="O44" s="55">
        <f t="shared" si="11"/>
        <v>30662</v>
      </c>
      <c r="P44" s="55">
        <f t="shared" si="11"/>
        <v>24391</v>
      </c>
      <c r="Q44" s="56">
        <f t="shared" si="11"/>
        <v>541712</v>
      </c>
      <c r="R44" s="55">
        <f t="shared" si="11"/>
        <v>1522434</v>
      </c>
      <c r="S44" s="55">
        <f t="shared" si="11"/>
        <v>62547</v>
      </c>
      <c r="T44" s="55">
        <f t="shared" si="11"/>
        <v>72754</v>
      </c>
      <c r="U44" s="55">
        <f t="shared" si="11"/>
        <v>-17458</v>
      </c>
      <c r="V44" s="56">
        <f t="shared" si="11"/>
        <v>1640277</v>
      </c>
      <c r="W44" s="16"/>
      <c r="X44" s="16"/>
      <c r="Y44" s="16"/>
    </row>
    <row r="45" spans="1:25" x14ac:dyDescent="0.2">
      <c r="A45" s="17"/>
      <c r="B45" s="3"/>
      <c r="C45" s="3"/>
      <c r="D45" s="3"/>
      <c r="E45" s="3"/>
      <c r="F45" s="3"/>
      <c r="G45" s="3"/>
      <c r="H45" s="25"/>
      <c r="I45" s="25"/>
      <c r="J45" s="25"/>
      <c r="K45" s="25"/>
      <c r="L45" s="54"/>
      <c r="M45" s="25"/>
      <c r="N45" s="25"/>
      <c r="O45" s="25"/>
      <c r="P45" s="25"/>
      <c r="Q45" s="54"/>
      <c r="R45" s="25"/>
      <c r="S45" s="25"/>
      <c r="T45" s="25"/>
      <c r="U45" s="25"/>
      <c r="V45" s="54"/>
    </row>
    <row r="46" spans="1:25" x14ac:dyDescent="0.2">
      <c r="A46" s="17" t="s">
        <v>76</v>
      </c>
      <c r="B46" s="3"/>
      <c r="C46" s="3"/>
      <c r="D46" s="3"/>
      <c r="E46" s="3"/>
      <c r="F46" s="3"/>
      <c r="G46" s="3"/>
      <c r="H46" s="25">
        <v>-2336</v>
      </c>
      <c r="I46" s="25">
        <v>-2590</v>
      </c>
      <c r="J46" s="25">
        <v>1559</v>
      </c>
      <c r="K46" s="25">
        <v>-86</v>
      </c>
      <c r="L46" s="54">
        <f>SUM(H46:K46)</f>
        <v>-3453</v>
      </c>
      <c r="M46" s="25">
        <v>301</v>
      </c>
      <c r="N46" s="25">
        <v>1250</v>
      </c>
      <c r="O46" s="25">
        <v>-3839</v>
      </c>
      <c r="P46" s="25">
        <v>-4398</v>
      </c>
      <c r="Q46" s="54">
        <f>SUM(M46:P46)</f>
        <v>-6686</v>
      </c>
      <c r="R46" s="25">
        <v>-11061</v>
      </c>
      <c r="S46" s="25">
        <v>6221</v>
      </c>
      <c r="T46" s="25">
        <v>-7741</v>
      </c>
      <c r="U46" s="25">
        <v>-3343</v>
      </c>
      <c r="V46" s="54">
        <f t="shared" ref="V46" si="12">SUM(R46:U46)</f>
        <v>-15924</v>
      </c>
    </row>
    <row r="47" spans="1:25" x14ac:dyDescent="0.2">
      <c r="A47" s="17" t="s">
        <v>77</v>
      </c>
      <c r="B47" s="3"/>
      <c r="C47" s="3"/>
      <c r="D47" s="3"/>
      <c r="E47" s="3"/>
      <c r="F47" s="3"/>
      <c r="G47" s="2"/>
      <c r="H47" s="25">
        <f>H28+H36+H44+H46</f>
        <v>127760</v>
      </c>
      <c r="I47" s="25">
        <v>-47373</v>
      </c>
      <c r="J47" s="25">
        <f>J28+J36+J44+J46</f>
        <v>68378</v>
      </c>
      <c r="K47" s="25">
        <v>165909</v>
      </c>
      <c r="L47" s="54">
        <f t="shared" ref="L47:V47" si="13">L28+L36+L44+L46</f>
        <v>314674</v>
      </c>
      <c r="M47" s="25">
        <f t="shared" si="13"/>
        <v>552485</v>
      </c>
      <c r="N47" s="25">
        <f t="shared" si="13"/>
        <v>56794</v>
      </c>
      <c r="O47" s="25">
        <f t="shared" si="13"/>
        <v>-31027</v>
      </c>
      <c r="P47" s="25">
        <f t="shared" si="13"/>
        <v>-69609</v>
      </c>
      <c r="Q47" s="54">
        <f t="shared" si="13"/>
        <v>508643</v>
      </c>
      <c r="R47" s="25">
        <f t="shared" si="13"/>
        <v>1341169</v>
      </c>
      <c r="S47" s="25">
        <f t="shared" si="13"/>
        <v>-160904.68044999987</v>
      </c>
      <c r="T47" s="25">
        <f t="shared" si="13"/>
        <v>-178435</v>
      </c>
      <c r="U47" s="25">
        <f t="shared" si="13"/>
        <v>-306107</v>
      </c>
      <c r="V47" s="54">
        <f t="shared" si="13"/>
        <v>695722.31955000013</v>
      </c>
      <c r="W47" s="16"/>
      <c r="X47" s="16"/>
      <c r="Y47" s="16"/>
    </row>
    <row r="48" spans="1:25" x14ac:dyDescent="0.2">
      <c r="A48" s="17" t="s">
        <v>78</v>
      </c>
      <c r="B48" s="3"/>
      <c r="C48" s="3"/>
      <c r="D48" s="3"/>
      <c r="E48" s="3"/>
      <c r="F48" s="3"/>
      <c r="G48" s="2"/>
      <c r="H48" s="25">
        <v>290291</v>
      </c>
      <c r="I48" s="25">
        <v>418051</v>
      </c>
      <c r="J48" s="25">
        <v>370678</v>
      </c>
      <c r="K48" s="25">
        <v>439056</v>
      </c>
      <c r="L48" s="54">
        <f>H48</f>
        <v>290291</v>
      </c>
      <c r="M48" s="25">
        <f>L49</f>
        <v>604965</v>
      </c>
      <c r="N48" s="25">
        <f>M49</f>
        <v>1157450</v>
      </c>
      <c r="O48" s="25">
        <f>N49</f>
        <v>1214244</v>
      </c>
      <c r="P48" s="25">
        <f>O49</f>
        <v>1183217</v>
      </c>
      <c r="Q48" s="54">
        <f>L49</f>
        <v>604965</v>
      </c>
      <c r="R48" s="25">
        <f>Q49</f>
        <v>1113608</v>
      </c>
      <c r="S48" s="25">
        <f>R49</f>
        <v>2454777</v>
      </c>
      <c r="T48" s="25">
        <f>S49</f>
        <v>2293872.3195500001</v>
      </c>
      <c r="U48" s="25">
        <f>T49</f>
        <v>2115437.3195500001</v>
      </c>
      <c r="V48" s="54">
        <f>Q49</f>
        <v>1113608</v>
      </c>
    </row>
    <row r="49" spans="1:25" ht="13.5" thickBot="1" x14ac:dyDescent="0.25">
      <c r="A49" s="59" t="s">
        <v>79</v>
      </c>
      <c r="B49" s="3"/>
      <c r="C49" s="3"/>
      <c r="D49" s="3"/>
      <c r="E49" s="3"/>
      <c r="F49" s="3"/>
      <c r="G49" s="2"/>
      <c r="H49" s="60">
        <f t="shared" ref="H49:V49" si="14">SUM(H47:H48)</f>
        <v>418051</v>
      </c>
      <c r="I49" s="60">
        <f t="shared" si="14"/>
        <v>370678</v>
      </c>
      <c r="J49" s="60">
        <f t="shared" si="14"/>
        <v>439056</v>
      </c>
      <c r="K49" s="60">
        <f t="shared" si="14"/>
        <v>604965</v>
      </c>
      <c r="L49" s="61">
        <f t="shared" si="14"/>
        <v>604965</v>
      </c>
      <c r="M49" s="60">
        <f t="shared" si="14"/>
        <v>1157450</v>
      </c>
      <c r="N49" s="60">
        <f t="shared" si="14"/>
        <v>1214244</v>
      </c>
      <c r="O49" s="60">
        <f t="shared" si="14"/>
        <v>1183217</v>
      </c>
      <c r="P49" s="60">
        <f t="shared" si="14"/>
        <v>1113608</v>
      </c>
      <c r="Q49" s="61">
        <f t="shared" si="14"/>
        <v>1113608</v>
      </c>
      <c r="R49" s="60">
        <f t="shared" si="14"/>
        <v>2454777</v>
      </c>
      <c r="S49" s="60">
        <f t="shared" si="14"/>
        <v>2293872.3195500001</v>
      </c>
      <c r="T49" s="60">
        <f t="shared" si="14"/>
        <v>2115437.3195500001</v>
      </c>
      <c r="U49" s="60">
        <f t="shared" si="14"/>
        <v>1809330.3195500001</v>
      </c>
      <c r="V49" s="61">
        <f t="shared" si="14"/>
        <v>1809330.3195500001</v>
      </c>
      <c r="W49" s="16"/>
      <c r="X49" s="16"/>
      <c r="Y49" s="16"/>
    </row>
    <row r="50" spans="1:25" x14ac:dyDescent="0.2">
      <c r="A50" s="62"/>
      <c r="B50" s="3"/>
      <c r="C50" s="3"/>
      <c r="D50" s="3"/>
      <c r="E50" s="3"/>
      <c r="F50" s="3"/>
      <c r="G50" s="2"/>
      <c r="L50" s="54"/>
      <c r="Q50" s="54"/>
      <c r="V50" s="54"/>
    </row>
    <row r="51" spans="1:25" x14ac:dyDescent="0.2">
      <c r="A51" s="63" t="s">
        <v>80</v>
      </c>
      <c r="B51" s="32"/>
      <c r="C51" s="32"/>
      <c r="D51" s="3"/>
      <c r="E51" s="3"/>
      <c r="F51" s="3"/>
      <c r="G51" s="2"/>
      <c r="L51" s="64"/>
      <c r="Q51" s="64"/>
      <c r="V51" s="64"/>
    </row>
    <row r="52" spans="1:25" x14ac:dyDescent="0.2">
      <c r="A52" s="65"/>
      <c r="B52" s="3" t="s">
        <v>60</v>
      </c>
      <c r="C52" s="32"/>
      <c r="D52" s="3"/>
      <c r="E52" s="3"/>
      <c r="F52" s="3"/>
      <c r="G52" s="2"/>
      <c r="H52" s="50">
        <f>H28</f>
        <v>-12250</v>
      </c>
      <c r="I52" s="50">
        <f>I28</f>
        <v>33943</v>
      </c>
      <c r="J52" s="50">
        <f>J28</f>
        <v>34693</v>
      </c>
      <c r="K52" s="50">
        <v>41445</v>
      </c>
      <c r="L52" s="49">
        <f t="shared" ref="L52:U52" si="15">L28</f>
        <v>97831</v>
      </c>
      <c r="M52" s="50">
        <f t="shared" si="15"/>
        <v>36359</v>
      </c>
      <c r="N52" s="50">
        <f t="shared" si="15"/>
        <v>56024</v>
      </c>
      <c r="O52" s="50">
        <f t="shared" si="15"/>
        <v>-37439</v>
      </c>
      <c r="P52" s="50">
        <f t="shared" si="15"/>
        <v>-38461</v>
      </c>
      <c r="Q52" s="49">
        <f t="shared" si="15"/>
        <v>16483</v>
      </c>
      <c r="R52" s="50">
        <f t="shared" si="15"/>
        <v>-127382</v>
      </c>
      <c r="S52" s="50">
        <f t="shared" si="15"/>
        <v>-181342.68044999987</v>
      </c>
      <c r="T52" s="50">
        <f t="shared" si="15"/>
        <v>-195969</v>
      </c>
      <c r="U52" s="50">
        <f t="shared" si="15"/>
        <v>-244745</v>
      </c>
      <c r="V52" s="54">
        <f t="shared" ref="V52:V55" si="16">SUM(R52:U52)</f>
        <v>-749438.68044999987</v>
      </c>
    </row>
    <row r="53" spans="1:25" x14ac:dyDescent="0.2">
      <c r="A53" s="66"/>
      <c r="B53" s="3" t="s">
        <v>62</v>
      </c>
      <c r="C53" s="3"/>
      <c r="D53" s="3"/>
      <c r="E53" s="3"/>
      <c r="F53" s="3"/>
      <c r="G53" s="2"/>
      <c r="H53" s="25">
        <f t="shared" ref="H53:J55" si="17">H30</f>
        <v>-21193</v>
      </c>
      <c r="I53" s="25">
        <f t="shared" si="17"/>
        <v>-14023</v>
      </c>
      <c r="J53" s="25">
        <f t="shared" si="17"/>
        <v>-15471</v>
      </c>
      <c r="K53" s="25">
        <v>-15240</v>
      </c>
      <c r="L53" s="67">
        <f t="shared" ref="L53:U55" si="18">L30</f>
        <v>-65927</v>
      </c>
      <c r="M53" s="25">
        <f t="shared" si="18"/>
        <v>-14914</v>
      </c>
      <c r="N53" s="25">
        <f t="shared" si="18"/>
        <v>-20981</v>
      </c>
      <c r="O53" s="25">
        <f t="shared" si="18"/>
        <v>-15530</v>
      </c>
      <c r="P53" s="25">
        <f t="shared" si="18"/>
        <v>-23365</v>
      </c>
      <c r="Q53" s="67">
        <f t="shared" si="18"/>
        <v>-74790</v>
      </c>
      <c r="R53" s="25">
        <f t="shared" si="18"/>
        <v>-22906</v>
      </c>
      <c r="S53" s="25">
        <f t="shared" si="18"/>
        <v>-19786</v>
      </c>
      <c r="T53" s="25">
        <f t="shared" si="18"/>
        <v>-14467</v>
      </c>
      <c r="U53" s="25">
        <f t="shared" si="18"/>
        <v>-20799</v>
      </c>
      <c r="V53" s="54">
        <f t="shared" si="16"/>
        <v>-77958</v>
      </c>
    </row>
    <row r="54" spans="1:25" x14ac:dyDescent="0.2">
      <c r="A54" s="66"/>
      <c r="B54" s="3" t="s">
        <v>63</v>
      </c>
      <c r="C54" s="3"/>
      <c r="D54" s="3"/>
      <c r="E54" s="3"/>
      <c r="F54" s="3"/>
      <c r="G54" s="2"/>
      <c r="H54" s="25">
        <f t="shared" si="17"/>
        <v>-12118</v>
      </c>
      <c r="I54" s="25">
        <f t="shared" si="17"/>
        <v>-8088</v>
      </c>
      <c r="J54" s="25">
        <f t="shared" si="17"/>
        <v>-10828</v>
      </c>
      <c r="K54" s="25">
        <v>-23109</v>
      </c>
      <c r="L54" s="67">
        <f t="shared" si="18"/>
        <v>-54143</v>
      </c>
      <c r="M54" s="25">
        <f t="shared" si="18"/>
        <v>-13334</v>
      </c>
      <c r="N54" s="25">
        <f t="shared" si="18"/>
        <v>-19869</v>
      </c>
      <c r="O54" s="25">
        <f t="shared" si="18"/>
        <v>-21032</v>
      </c>
      <c r="P54" s="25">
        <f t="shared" si="18"/>
        <v>-15491</v>
      </c>
      <c r="Q54" s="67">
        <f t="shared" si="18"/>
        <v>-69726</v>
      </c>
      <c r="R54" s="25">
        <f t="shared" si="18"/>
        <v>-13036</v>
      </c>
      <c r="S54" s="25">
        <f t="shared" si="18"/>
        <v>-27538</v>
      </c>
      <c r="T54" s="25">
        <f t="shared" si="18"/>
        <v>-37820</v>
      </c>
      <c r="U54" s="25">
        <f t="shared" si="18"/>
        <v>-12854</v>
      </c>
      <c r="V54" s="54">
        <f t="shared" si="16"/>
        <v>-91248</v>
      </c>
    </row>
    <row r="55" spans="1:25" x14ac:dyDescent="0.2">
      <c r="A55" s="68"/>
      <c r="B55" s="3" t="s">
        <v>64</v>
      </c>
      <c r="C55" s="3"/>
      <c r="D55" s="3"/>
      <c r="E55" s="3"/>
      <c r="F55" s="3"/>
      <c r="G55" s="2"/>
      <c r="H55" s="25">
        <f t="shared" si="17"/>
        <v>4050</v>
      </c>
      <c r="I55" s="25">
        <f t="shared" si="17"/>
        <v>1087</v>
      </c>
      <c r="J55" s="25">
        <f t="shared" si="17"/>
        <v>-1329</v>
      </c>
      <c r="K55" s="25">
        <v>2131</v>
      </c>
      <c r="L55" s="67">
        <f t="shared" si="18"/>
        <v>5939</v>
      </c>
      <c r="M55" s="25">
        <f t="shared" si="18"/>
        <v>295</v>
      </c>
      <c r="N55" s="25">
        <f t="shared" si="18"/>
        <v>1129</v>
      </c>
      <c r="O55" s="25">
        <f t="shared" si="18"/>
        <v>341</v>
      </c>
      <c r="P55" s="25">
        <f t="shared" si="18"/>
        <v>-431</v>
      </c>
      <c r="Q55" s="67">
        <f t="shared" si="18"/>
        <v>1334</v>
      </c>
      <c r="R55" s="25">
        <f t="shared" si="18"/>
        <v>225</v>
      </c>
      <c r="S55" s="25">
        <f t="shared" si="18"/>
        <v>-639</v>
      </c>
      <c r="T55" s="25">
        <f t="shared" si="18"/>
        <v>-3760</v>
      </c>
      <c r="U55" s="25">
        <f t="shared" si="18"/>
        <v>2262</v>
      </c>
      <c r="V55" s="54">
        <f t="shared" si="16"/>
        <v>-1912</v>
      </c>
    </row>
    <row r="56" spans="1:25" ht="13.5" thickBot="1" x14ac:dyDescent="0.25">
      <c r="A56" s="69"/>
      <c r="B56" s="70" t="s">
        <v>81</v>
      </c>
      <c r="C56" s="5"/>
      <c r="D56" s="5"/>
      <c r="E56" s="5"/>
      <c r="F56" s="5"/>
      <c r="G56" s="2"/>
      <c r="H56" s="71">
        <f t="shared" ref="H56:V56" si="19">SUM(H52:H55)</f>
        <v>-41511</v>
      </c>
      <c r="I56" s="71">
        <f t="shared" si="19"/>
        <v>12919</v>
      </c>
      <c r="J56" s="71">
        <f t="shared" si="19"/>
        <v>7065</v>
      </c>
      <c r="K56" s="71">
        <f t="shared" si="19"/>
        <v>5227</v>
      </c>
      <c r="L56" s="72">
        <f t="shared" si="19"/>
        <v>-16300</v>
      </c>
      <c r="M56" s="71">
        <f t="shared" si="19"/>
        <v>8406</v>
      </c>
      <c r="N56" s="71">
        <f t="shared" si="19"/>
        <v>16303</v>
      </c>
      <c r="O56" s="71">
        <f t="shared" si="19"/>
        <v>-73660</v>
      </c>
      <c r="P56" s="71">
        <f t="shared" si="19"/>
        <v>-77748</v>
      </c>
      <c r="Q56" s="72">
        <f t="shared" si="19"/>
        <v>-126699</v>
      </c>
      <c r="R56" s="71">
        <f t="shared" si="19"/>
        <v>-163099</v>
      </c>
      <c r="S56" s="71">
        <f t="shared" si="19"/>
        <v>-229305.68044999987</v>
      </c>
      <c r="T56" s="71">
        <f t="shared" si="19"/>
        <v>-252016</v>
      </c>
      <c r="U56" s="71">
        <f t="shared" si="19"/>
        <v>-276136</v>
      </c>
      <c r="V56" s="72">
        <f t="shared" si="19"/>
        <v>-920556.68044999987</v>
      </c>
      <c r="W56" s="9"/>
      <c r="X56" s="9"/>
    </row>
    <row r="57" spans="1:25" x14ac:dyDescent="0.2">
      <c r="L57" s="47"/>
      <c r="Q57" s="47"/>
      <c r="V57" s="47"/>
    </row>
    <row r="58" spans="1:25" x14ac:dyDescent="0.2">
      <c r="A58" s="1" t="s">
        <v>40</v>
      </c>
      <c r="L58" s="47"/>
      <c r="Q58" s="47"/>
      <c r="V58" s="47"/>
    </row>
    <row r="59" spans="1:25" x14ac:dyDescent="0.2">
      <c r="L59" s="47"/>
      <c r="Q59" s="47"/>
      <c r="V59" s="47"/>
    </row>
    <row r="60" spans="1:25" x14ac:dyDescent="0.2">
      <c r="L60" s="47"/>
      <c r="Q60" s="47"/>
      <c r="V60" s="47"/>
    </row>
    <row r="61" spans="1:25" x14ac:dyDescent="0.2">
      <c r="L61" s="73"/>
      <c r="Q61" s="73"/>
      <c r="V61" s="73"/>
    </row>
    <row r="62" spans="1:25" x14ac:dyDescent="0.2">
      <c r="L62" s="74"/>
      <c r="Q62" s="74"/>
      <c r="V62" s="74"/>
    </row>
    <row r="63" spans="1:25" x14ac:dyDescent="0.2">
      <c r="L63" s="75"/>
      <c r="Q63" s="75"/>
      <c r="V63" s="75"/>
    </row>
    <row r="64" spans="1:25" x14ac:dyDescent="0.2">
      <c r="L64" s="47"/>
      <c r="Q64" s="47"/>
      <c r="V64" s="47"/>
    </row>
    <row r="65" spans="12:22" x14ac:dyDescent="0.2">
      <c r="L65" s="47"/>
      <c r="Q65" s="47"/>
      <c r="V65" s="47"/>
    </row>
    <row r="66" spans="12:22" x14ac:dyDescent="0.2">
      <c r="L66" s="47"/>
      <c r="Q66" s="47"/>
      <c r="V66" s="47"/>
    </row>
    <row r="67" spans="12:22" x14ac:dyDescent="0.2">
      <c r="L67" s="47"/>
      <c r="Q67" s="47"/>
      <c r="V67" s="47"/>
    </row>
    <row r="68" spans="12:22" x14ac:dyDescent="0.2">
      <c r="L68" s="47"/>
      <c r="Q68" s="47"/>
      <c r="V68" s="47"/>
    </row>
    <row r="69" spans="12:22" x14ac:dyDescent="0.2">
      <c r="L69" s="47"/>
      <c r="Q69" s="47"/>
      <c r="V69" s="47"/>
    </row>
    <row r="70" spans="12:22" x14ac:dyDescent="0.2">
      <c r="L70" s="47"/>
      <c r="Q70" s="47"/>
      <c r="V70" s="47"/>
    </row>
    <row r="71" spans="12:22" x14ac:dyDescent="0.2">
      <c r="L71" s="47"/>
      <c r="Q71" s="47"/>
      <c r="V71" s="47"/>
    </row>
    <row r="72" spans="12:22" x14ac:dyDescent="0.2">
      <c r="L72" s="47"/>
      <c r="Q72" s="47"/>
      <c r="V72" s="47"/>
    </row>
    <row r="73" spans="12:22" x14ac:dyDescent="0.2">
      <c r="L73" s="47"/>
      <c r="Q73" s="47"/>
      <c r="V73" s="47"/>
    </row>
    <row r="74" spans="12:22" x14ac:dyDescent="0.2">
      <c r="L74" s="47"/>
      <c r="Q74" s="47"/>
      <c r="V74" s="47"/>
    </row>
    <row r="75" spans="12:22" x14ac:dyDescent="0.2">
      <c r="L75" s="47"/>
      <c r="Q75" s="47"/>
      <c r="V75" s="47"/>
    </row>
    <row r="76" spans="12:22" x14ac:dyDescent="0.2">
      <c r="L76" s="47"/>
      <c r="Q76" s="47"/>
      <c r="V76" s="47"/>
    </row>
    <row r="77" spans="12:22" x14ac:dyDescent="0.2">
      <c r="L77" s="47"/>
      <c r="Q77" s="47"/>
      <c r="V77" s="47"/>
    </row>
    <row r="78" spans="12:22" x14ac:dyDescent="0.2">
      <c r="L78" s="47"/>
      <c r="Q78" s="47"/>
      <c r="V78" s="47"/>
    </row>
    <row r="79" spans="12:22" x14ac:dyDescent="0.2">
      <c r="L79" s="47"/>
      <c r="Q79" s="47"/>
      <c r="V79" s="47"/>
    </row>
    <row r="80" spans="12:22" x14ac:dyDescent="0.2">
      <c r="L80" s="47"/>
      <c r="Q80" s="47"/>
      <c r="V80" s="47"/>
    </row>
    <row r="81" spans="12:22" x14ac:dyDescent="0.2">
      <c r="L81" s="47"/>
      <c r="Q81" s="47"/>
      <c r="V81" s="47"/>
    </row>
    <row r="82" spans="12:22" x14ac:dyDescent="0.2">
      <c r="L82" s="47"/>
      <c r="Q82" s="47"/>
      <c r="V82" s="47"/>
    </row>
    <row r="83" spans="12:22" x14ac:dyDescent="0.2">
      <c r="L83" s="47"/>
      <c r="Q83" s="47"/>
      <c r="V83" s="47"/>
    </row>
    <row r="84" spans="12:22" x14ac:dyDescent="0.2">
      <c r="L84" s="47"/>
      <c r="Q84" s="47"/>
      <c r="V84" s="47"/>
    </row>
    <row r="85" spans="12:22" x14ac:dyDescent="0.2">
      <c r="L85" s="47"/>
      <c r="Q85" s="47"/>
      <c r="V85" s="47"/>
    </row>
    <row r="86" spans="12:22" x14ac:dyDescent="0.2">
      <c r="L86" s="47"/>
      <c r="Q86" s="47"/>
      <c r="V86" s="47"/>
    </row>
    <row r="87" spans="12:22" x14ac:dyDescent="0.2">
      <c r="L87" s="47"/>
      <c r="Q87" s="47"/>
      <c r="V87" s="47"/>
    </row>
    <row r="88" spans="12:22" x14ac:dyDescent="0.2">
      <c r="L88" s="47"/>
      <c r="Q88" s="47"/>
      <c r="V88" s="47"/>
    </row>
    <row r="89" spans="12:22" x14ac:dyDescent="0.2">
      <c r="L89" s="47"/>
      <c r="Q89" s="47"/>
      <c r="V89" s="47"/>
    </row>
    <row r="90" spans="12:22" x14ac:dyDescent="0.2">
      <c r="L90" s="47"/>
      <c r="Q90" s="47"/>
      <c r="V90" s="47"/>
    </row>
    <row r="91" spans="12:22" x14ac:dyDescent="0.2">
      <c r="L91" s="47"/>
      <c r="Q91" s="47"/>
      <c r="V91" s="47"/>
    </row>
    <row r="92" spans="12:22" x14ac:dyDescent="0.2">
      <c r="L92" s="47"/>
      <c r="Q92" s="47"/>
      <c r="V92" s="47"/>
    </row>
    <row r="93" spans="12:22" x14ac:dyDescent="0.2">
      <c r="L93" s="47"/>
      <c r="Q93" s="47"/>
      <c r="V93" s="47"/>
    </row>
    <row r="94" spans="12:22" x14ac:dyDescent="0.2">
      <c r="L94" s="47"/>
      <c r="Q94" s="47"/>
      <c r="V94" s="47"/>
    </row>
    <row r="95" spans="12:22" x14ac:dyDescent="0.2">
      <c r="L95" s="47"/>
      <c r="Q95" s="47"/>
      <c r="V95" s="47"/>
    </row>
    <row r="96" spans="12:22" x14ac:dyDescent="0.2">
      <c r="L96" s="47"/>
      <c r="Q96" s="47"/>
      <c r="V96" s="47"/>
    </row>
    <row r="97" spans="12:22" x14ac:dyDescent="0.2">
      <c r="L97" s="47"/>
      <c r="Q97" s="47"/>
      <c r="V97" s="47"/>
    </row>
    <row r="98" spans="12:22" x14ac:dyDescent="0.2">
      <c r="L98" s="47"/>
      <c r="Q98" s="47"/>
      <c r="V98" s="47"/>
    </row>
    <row r="99" spans="12:22" x14ac:dyDescent="0.2">
      <c r="L99" s="47"/>
      <c r="Q99" s="47"/>
      <c r="V99" s="47"/>
    </row>
    <row r="100" spans="12:22" x14ac:dyDescent="0.2">
      <c r="L100" s="47"/>
      <c r="Q100" s="47"/>
      <c r="V100" s="47"/>
    </row>
    <row r="101" spans="12:22" x14ac:dyDescent="0.2">
      <c r="L101" s="47"/>
      <c r="Q101" s="47"/>
      <c r="V101" s="47"/>
    </row>
    <row r="102" spans="12:22" x14ac:dyDescent="0.2">
      <c r="L102" s="47"/>
      <c r="Q102" s="47"/>
      <c r="V102" s="47"/>
    </row>
    <row r="103" spans="12:22" x14ac:dyDescent="0.2">
      <c r="L103" s="47"/>
      <c r="Q103" s="47"/>
      <c r="V103" s="47"/>
    </row>
    <row r="104" spans="12:22" x14ac:dyDescent="0.2">
      <c r="L104" s="75"/>
      <c r="Q104" s="75"/>
      <c r="V104" s="75"/>
    </row>
    <row r="105" spans="12:22" x14ac:dyDescent="0.2">
      <c r="L105" s="47"/>
      <c r="Q105" s="47"/>
      <c r="V105" s="47"/>
    </row>
    <row r="106" spans="12:22" x14ac:dyDescent="0.2">
      <c r="L106" s="5"/>
      <c r="Q106" s="5"/>
      <c r="V106" s="5"/>
    </row>
    <row r="107" spans="12:22" x14ac:dyDescent="0.2">
      <c r="L107" s="75"/>
      <c r="Q107" s="75"/>
      <c r="V107" s="75"/>
    </row>
    <row r="108" spans="12:22" x14ac:dyDescent="0.2">
      <c r="L108" s="47"/>
      <c r="Q108" s="47"/>
      <c r="V108" s="47"/>
    </row>
    <row r="109" spans="12:22" x14ac:dyDescent="0.2">
      <c r="L109" s="47"/>
      <c r="Q109" s="47"/>
      <c r="V109" s="47"/>
    </row>
    <row r="110" spans="12:22" x14ac:dyDescent="0.2">
      <c r="L110" s="47"/>
      <c r="Q110" s="47"/>
      <c r="V110" s="47"/>
    </row>
    <row r="111" spans="12:22" x14ac:dyDescent="0.2">
      <c r="L111" s="47"/>
      <c r="Q111" s="47"/>
      <c r="V111" s="47"/>
    </row>
    <row r="112" spans="12:22" x14ac:dyDescent="0.2">
      <c r="L112" s="73"/>
      <c r="Q112" s="73"/>
      <c r="V112" s="73"/>
    </row>
    <row r="113" spans="12:22" x14ac:dyDescent="0.2">
      <c r="L113" s="74"/>
      <c r="Q113" s="74"/>
      <c r="V113" s="74"/>
    </row>
    <row r="114" spans="12:22" x14ac:dyDescent="0.2">
      <c r="L114" s="75"/>
      <c r="Q114" s="75"/>
      <c r="V114" s="75"/>
    </row>
    <row r="115" spans="12:22" x14ac:dyDescent="0.2">
      <c r="L115" s="47"/>
      <c r="Q115" s="47"/>
      <c r="V115" s="47"/>
    </row>
    <row r="116" spans="12:22" x14ac:dyDescent="0.2">
      <c r="L116" s="47"/>
      <c r="Q116" s="47"/>
      <c r="V116" s="47"/>
    </row>
    <row r="117" spans="12:22" x14ac:dyDescent="0.2">
      <c r="L117" s="47"/>
      <c r="Q117" s="47"/>
      <c r="V117" s="47"/>
    </row>
    <row r="118" spans="12:22" x14ac:dyDescent="0.2">
      <c r="L118" s="47"/>
      <c r="Q118" s="47"/>
      <c r="V118" s="47"/>
    </row>
    <row r="119" spans="12:22" x14ac:dyDescent="0.2">
      <c r="L119" s="47"/>
      <c r="Q119" s="47"/>
      <c r="V119" s="47"/>
    </row>
    <row r="120" spans="12:22" x14ac:dyDescent="0.2">
      <c r="L120" s="47"/>
      <c r="Q120" s="47"/>
      <c r="V120" s="47"/>
    </row>
    <row r="121" spans="12:22" x14ac:dyDescent="0.2">
      <c r="L121" s="47"/>
      <c r="Q121" s="47"/>
      <c r="V121" s="47"/>
    </row>
    <row r="122" spans="12:22" x14ac:dyDescent="0.2">
      <c r="L122" s="47"/>
      <c r="Q122" s="47"/>
      <c r="V122" s="47"/>
    </row>
    <row r="123" spans="12:22" x14ac:dyDescent="0.2">
      <c r="L123" s="47"/>
      <c r="Q123" s="47"/>
      <c r="V123" s="47"/>
    </row>
    <row r="124" spans="12:22" x14ac:dyDescent="0.2">
      <c r="L124" s="47"/>
      <c r="Q124" s="47"/>
      <c r="V124" s="47"/>
    </row>
    <row r="125" spans="12:22" x14ac:dyDescent="0.2">
      <c r="L125" s="47"/>
      <c r="Q125" s="47"/>
      <c r="V125" s="47"/>
    </row>
    <row r="126" spans="12:22" x14ac:dyDescent="0.2">
      <c r="L126" s="47"/>
      <c r="Q126" s="47"/>
      <c r="V126" s="47"/>
    </row>
    <row r="127" spans="12:22" x14ac:dyDescent="0.2">
      <c r="L127" s="47"/>
      <c r="Q127" s="47"/>
      <c r="V127" s="47"/>
    </row>
    <row r="128" spans="12:22" x14ac:dyDescent="0.2">
      <c r="L128" s="47"/>
      <c r="Q128" s="47"/>
      <c r="V128" s="47"/>
    </row>
    <row r="129" spans="12:22" x14ac:dyDescent="0.2">
      <c r="L129" s="47"/>
      <c r="Q129" s="47"/>
      <c r="V129" s="47"/>
    </row>
    <row r="130" spans="12:22" x14ac:dyDescent="0.2">
      <c r="L130" s="47"/>
      <c r="Q130" s="47"/>
      <c r="V130" s="47"/>
    </row>
    <row r="131" spans="12:22" x14ac:dyDescent="0.2">
      <c r="L131" s="47"/>
      <c r="Q131" s="47"/>
      <c r="V131" s="47"/>
    </row>
    <row r="132" spans="12:22" x14ac:dyDescent="0.2">
      <c r="L132" s="47"/>
      <c r="Q132" s="47"/>
      <c r="V132" s="47"/>
    </row>
    <row r="133" spans="12:22" x14ac:dyDescent="0.2">
      <c r="L133" s="47"/>
      <c r="Q133" s="47"/>
      <c r="V133" s="47"/>
    </row>
    <row r="134" spans="12:22" x14ac:dyDescent="0.2">
      <c r="L134" s="47"/>
      <c r="Q134" s="47"/>
      <c r="V134" s="47"/>
    </row>
    <row r="135" spans="12:22" x14ac:dyDescent="0.2">
      <c r="L135" s="47"/>
      <c r="Q135" s="47"/>
      <c r="V135" s="47"/>
    </row>
    <row r="136" spans="12:22" x14ac:dyDescent="0.2">
      <c r="L136" s="47"/>
      <c r="Q136" s="47"/>
      <c r="V136" s="47"/>
    </row>
    <row r="137" spans="12:22" x14ac:dyDescent="0.2">
      <c r="L137" s="47"/>
      <c r="Q137" s="47"/>
      <c r="V137" s="47"/>
    </row>
    <row r="138" spans="12:22" x14ac:dyDescent="0.2">
      <c r="L138" s="47"/>
      <c r="Q138" s="47"/>
      <c r="V138" s="47"/>
    </row>
    <row r="139" spans="12:22" x14ac:dyDescent="0.2">
      <c r="L139" s="47"/>
      <c r="Q139" s="47"/>
      <c r="V139" s="47"/>
    </row>
    <row r="140" spans="12:22" x14ac:dyDescent="0.2">
      <c r="L140" s="47"/>
      <c r="Q140" s="47"/>
      <c r="V140" s="47"/>
    </row>
    <row r="141" spans="12:22" x14ac:dyDescent="0.2">
      <c r="L141" s="47"/>
      <c r="Q141" s="47"/>
      <c r="V141" s="47"/>
    </row>
    <row r="142" spans="12:22" x14ac:dyDescent="0.2">
      <c r="L142" s="47"/>
      <c r="Q142" s="47"/>
      <c r="V142" s="47"/>
    </row>
    <row r="143" spans="12:22" x14ac:dyDescent="0.2">
      <c r="L143" s="47"/>
      <c r="Q143" s="47"/>
      <c r="V143" s="47"/>
    </row>
    <row r="144" spans="12:22" x14ac:dyDescent="0.2">
      <c r="L144" s="47"/>
      <c r="Q144" s="47"/>
      <c r="V144" s="47"/>
    </row>
    <row r="145" spans="12:22" x14ac:dyDescent="0.2">
      <c r="L145" s="47"/>
      <c r="Q145" s="47"/>
      <c r="V145" s="47"/>
    </row>
    <row r="146" spans="12:22" x14ac:dyDescent="0.2">
      <c r="L146" s="47"/>
      <c r="Q146" s="47"/>
      <c r="V146" s="47"/>
    </row>
    <row r="147" spans="12:22" x14ac:dyDescent="0.2">
      <c r="L147" s="47"/>
      <c r="Q147" s="47"/>
      <c r="V147" s="47"/>
    </row>
    <row r="148" spans="12:22" x14ac:dyDescent="0.2">
      <c r="L148" s="47"/>
      <c r="Q148" s="47"/>
      <c r="V148" s="47"/>
    </row>
    <row r="149" spans="12:22" x14ac:dyDescent="0.2">
      <c r="L149" s="47"/>
      <c r="Q149" s="47"/>
      <c r="V149" s="47"/>
    </row>
    <row r="150" spans="12:22" x14ac:dyDescent="0.2">
      <c r="L150" s="47"/>
      <c r="Q150" s="47"/>
      <c r="V150" s="47"/>
    </row>
    <row r="151" spans="12:22" x14ac:dyDescent="0.2">
      <c r="L151" s="47"/>
      <c r="Q151" s="47"/>
      <c r="V151" s="47"/>
    </row>
    <row r="152" spans="12:22" x14ac:dyDescent="0.2">
      <c r="L152" s="47"/>
      <c r="Q152" s="47"/>
      <c r="V152" s="47"/>
    </row>
    <row r="153" spans="12:22" x14ac:dyDescent="0.2">
      <c r="L153" s="47"/>
      <c r="Q153" s="47"/>
      <c r="V153" s="47"/>
    </row>
    <row r="154" spans="12:22" x14ac:dyDescent="0.2">
      <c r="L154" s="47"/>
      <c r="Q154" s="47"/>
      <c r="V154" s="47"/>
    </row>
    <row r="155" spans="12:22" x14ac:dyDescent="0.2">
      <c r="L155" s="75"/>
      <c r="Q155" s="75"/>
      <c r="V155" s="75"/>
    </row>
    <row r="156" spans="12:22" x14ac:dyDescent="0.2">
      <c r="L156" s="47"/>
      <c r="Q156" s="47"/>
      <c r="V156" s="47"/>
    </row>
    <row r="157" spans="12:22" x14ac:dyDescent="0.2">
      <c r="L157" s="5"/>
      <c r="Q157" s="5"/>
      <c r="V157" s="5"/>
    </row>
    <row r="158" spans="12:22" x14ac:dyDescent="0.2">
      <c r="L158" s="75"/>
      <c r="Q158" s="75"/>
      <c r="V158" s="75"/>
    </row>
    <row r="159" spans="12:22" x14ac:dyDescent="0.2">
      <c r="L159" s="47"/>
      <c r="Q159" s="47"/>
      <c r="V159" s="47"/>
    </row>
    <row r="160" spans="12:22" x14ac:dyDescent="0.2">
      <c r="L160" s="47"/>
      <c r="Q160" s="47"/>
      <c r="V160" s="47"/>
    </row>
    <row r="161" spans="12:22" x14ac:dyDescent="0.2">
      <c r="L161" s="47"/>
      <c r="Q161" s="47"/>
      <c r="V161" s="47"/>
    </row>
    <row r="162" spans="12:22" x14ac:dyDescent="0.2">
      <c r="L162" s="47"/>
      <c r="Q162" s="47"/>
      <c r="V162" s="47"/>
    </row>
    <row r="163" spans="12:22" x14ac:dyDescent="0.2">
      <c r="L163" s="73"/>
      <c r="Q163" s="73"/>
      <c r="V163" s="73"/>
    </row>
    <row r="164" spans="12:22" x14ac:dyDescent="0.2">
      <c r="L164" s="74"/>
      <c r="Q164" s="74"/>
      <c r="V164" s="74"/>
    </row>
    <row r="165" spans="12:22" x14ac:dyDescent="0.2">
      <c r="L165" s="75"/>
      <c r="Q165" s="75"/>
      <c r="V165" s="75"/>
    </row>
    <row r="166" spans="12:22" x14ac:dyDescent="0.2">
      <c r="L166" s="47"/>
      <c r="Q166" s="47"/>
      <c r="V166" s="47"/>
    </row>
    <row r="167" spans="12:22" x14ac:dyDescent="0.2">
      <c r="L167" s="47"/>
      <c r="Q167" s="47"/>
      <c r="V167" s="47"/>
    </row>
    <row r="168" spans="12:22" x14ac:dyDescent="0.2">
      <c r="L168" s="47"/>
      <c r="Q168" s="47"/>
      <c r="V168" s="47"/>
    </row>
    <row r="169" spans="12:22" x14ac:dyDescent="0.2">
      <c r="L169" s="47"/>
      <c r="Q169" s="47"/>
      <c r="V169" s="47"/>
    </row>
    <row r="170" spans="12:22" x14ac:dyDescent="0.2">
      <c r="L170" s="47"/>
      <c r="Q170" s="47"/>
      <c r="V170" s="47"/>
    </row>
    <row r="171" spans="12:22" x14ac:dyDescent="0.2">
      <c r="L171" s="47"/>
      <c r="Q171" s="47"/>
      <c r="V171" s="47"/>
    </row>
    <row r="172" spans="12:22" x14ac:dyDescent="0.2">
      <c r="L172" s="47"/>
      <c r="Q172" s="47"/>
      <c r="V172" s="47"/>
    </row>
    <row r="173" spans="12:22" x14ac:dyDescent="0.2">
      <c r="L173" s="47"/>
      <c r="Q173" s="47"/>
      <c r="V173" s="47"/>
    </row>
    <row r="174" spans="12:22" x14ac:dyDescent="0.2">
      <c r="L174" s="47"/>
      <c r="Q174" s="47"/>
      <c r="V174" s="47"/>
    </row>
    <row r="175" spans="12:22" x14ac:dyDescent="0.2">
      <c r="L175" s="47"/>
      <c r="Q175" s="47"/>
      <c r="V175" s="47"/>
    </row>
    <row r="176" spans="12:22" x14ac:dyDescent="0.2">
      <c r="L176" s="47"/>
      <c r="Q176" s="47"/>
      <c r="V176" s="47"/>
    </row>
    <row r="177" spans="12:22" x14ac:dyDescent="0.2">
      <c r="L177" s="47"/>
      <c r="Q177" s="47"/>
      <c r="V177" s="47"/>
    </row>
    <row r="178" spans="12:22" x14ac:dyDescent="0.2">
      <c r="L178" s="47"/>
      <c r="Q178" s="47"/>
      <c r="V178" s="47"/>
    </row>
    <row r="179" spans="12:22" x14ac:dyDescent="0.2">
      <c r="L179" s="47"/>
      <c r="Q179" s="47"/>
      <c r="V179" s="47"/>
    </row>
    <row r="180" spans="12:22" x14ac:dyDescent="0.2">
      <c r="L180" s="47"/>
      <c r="Q180" s="47"/>
      <c r="V180" s="47"/>
    </row>
    <row r="181" spans="12:22" x14ac:dyDescent="0.2">
      <c r="L181" s="47"/>
      <c r="Q181" s="47"/>
      <c r="V181" s="47"/>
    </row>
    <row r="182" spans="12:22" x14ac:dyDescent="0.2">
      <c r="L182" s="47"/>
      <c r="Q182" s="47"/>
      <c r="V182" s="47"/>
    </row>
    <row r="183" spans="12:22" x14ac:dyDescent="0.2">
      <c r="L183" s="47"/>
      <c r="Q183" s="47"/>
      <c r="V183" s="47"/>
    </row>
    <row r="184" spans="12:22" x14ac:dyDescent="0.2">
      <c r="L184" s="47"/>
      <c r="Q184" s="47"/>
      <c r="V184" s="47"/>
    </row>
    <row r="185" spans="12:22" x14ac:dyDescent="0.2">
      <c r="L185" s="47"/>
      <c r="Q185" s="47"/>
      <c r="V185" s="47"/>
    </row>
    <row r="186" spans="12:22" x14ac:dyDescent="0.2">
      <c r="L186" s="47"/>
      <c r="Q186" s="47"/>
      <c r="V186" s="47"/>
    </row>
    <row r="187" spans="12:22" x14ac:dyDescent="0.2">
      <c r="L187" s="47"/>
      <c r="Q187" s="47"/>
      <c r="V187" s="47"/>
    </row>
    <row r="188" spans="12:22" x14ac:dyDescent="0.2">
      <c r="L188" s="47"/>
      <c r="Q188" s="47"/>
      <c r="V188" s="47"/>
    </row>
    <row r="189" spans="12:22" x14ac:dyDescent="0.2">
      <c r="L189" s="47"/>
      <c r="Q189" s="47"/>
      <c r="V189" s="47"/>
    </row>
    <row r="190" spans="12:22" x14ac:dyDescent="0.2">
      <c r="L190" s="47"/>
      <c r="Q190" s="47"/>
      <c r="V190" s="47"/>
    </row>
    <row r="191" spans="12:22" x14ac:dyDescent="0.2">
      <c r="L191" s="47"/>
      <c r="Q191" s="47"/>
      <c r="V191" s="47"/>
    </row>
    <row r="192" spans="12:22" x14ac:dyDescent="0.2">
      <c r="L192" s="47"/>
      <c r="Q192" s="47"/>
      <c r="V192" s="47"/>
    </row>
    <row r="193" spans="12:22" x14ac:dyDescent="0.2">
      <c r="L193" s="47"/>
      <c r="Q193" s="47"/>
      <c r="V193" s="47"/>
    </row>
    <row r="194" spans="12:22" x14ac:dyDescent="0.2">
      <c r="L194" s="47"/>
      <c r="Q194" s="47"/>
      <c r="V194" s="47"/>
    </row>
    <row r="195" spans="12:22" x14ac:dyDescent="0.2">
      <c r="L195" s="47"/>
      <c r="Q195" s="47"/>
      <c r="V195" s="47"/>
    </row>
    <row r="196" spans="12:22" x14ac:dyDescent="0.2">
      <c r="L196" s="47"/>
      <c r="Q196" s="47"/>
      <c r="V196" s="47"/>
    </row>
    <row r="197" spans="12:22" x14ac:dyDescent="0.2">
      <c r="L197" s="47"/>
      <c r="Q197" s="47"/>
      <c r="V197" s="47"/>
    </row>
    <row r="198" spans="12:22" x14ac:dyDescent="0.2">
      <c r="L198" s="47"/>
      <c r="Q198" s="47"/>
      <c r="V198" s="47"/>
    </row>
    <row r="199" spans="12:22" x14ac:dyDescent="0.2">
      <c r="L199" s="47"/>
      <c r="Q199" s="47"/>
      <c r="V199" s="47"/>
    </row>
    <row r="200" spans="12:22" x14ac:dyDescent="0.2">
      <c r="L200" s="47"/>
      <c r="Q200" s="47"/>
      <c r="V200" s="47"/>
    </row>
    <row r="201" spans="12:22" x14ac:dyDescent="0.2">
      <c r="L201" s="47"/>
      <c r="Q201" s="47"/>
      <c r="V201" s="47"/>
    </row>
    <row r="202" spans="12:22" x14ac:dyDescent="0.2">
      <c r="L202" s="47"/>
      <c r="Q202" s="47"/>
      <c r="V202" s="47"/>
    </row>
    <row r="203" spans="12:22" x14ac:dyDescent="0.2">
      <c r="L203" s="47"/>
      <c r="Q203" s="47"/>
      <c r="V203" s="47"/>
    </row>
    <row r="204" spans="12:22" x14ac:dyDescent="0.2">
      <c r="L204" s="47"/>
      <c r="Q204" s="47"/>
      <c r="V204" s="47"/>
    </row>
    <row r="205" spans="12:22" x14ac:dyDescent="0.2">
      <c r="L205" s="47"/>
      <c r="Q205" s="47"/>
      <c r="V205" s="47"/>
    </row>
    <row r="206" spans="12:22" x14ac:dyDescent="0.2">
      <c r="L206" s="75"/>
      <c r="Q206" s="75"/>
      <c r="V206" s="75"/>
    </row>
    <row r="207" spans="12:22" x14ac:dyDescent="0.2">
      <c r="L207" s="47"/>
      <c r="Q207" s="47"/>
      <c r="V207" s="47"/>
    </row>
    <row r="208" spans="12:22" x14ac:dyDescent="0.2">
      <c r="L208" s="5"/>
      <c r="Q208" s="5"/>
      <c r="V208" s="5"/>
    </row>
    <row r="209" spans="12:22" x14ac:dyDescent="0.2">
      <c r="L209" s="75"/>
      <c r="Q209" s="75"/>
      <c r="V209" s="75"/>
    </row>
    <row r="210" spans="12:22" x14ac:dyDescent="0.2">
      <c r="L210" s="47"/>
      <c r="Q210" s="47"/>
      <c r="V210" s="47"/>
    </row>
    <row r="211" spans="12:22" x14ac:dyDescent="0.2">
      <c r="L211" s="47"/>
      <c r="Q211" s="47"/>
      <c r="V211" s="47"/>
    </row>
    <row r="212" spans="12:22" x14ac:dyDescent="0.2">
      <c r="L212" s="47"/>
      <c r="Q212" s="47"/>
      <c r="V212" s="47"/>
    </row>
    <row r="213" spans="12:22" x14ac:dyDescent="0.2">
      <c r="L213" s="47"/>
      <c r="Q213" s="47"/>
      <c r="V213" s="47"/>
    </row>
    <row r="214" spans="12:22" x14ac:dyDescent="0.2">
      <c r="L214" s="73"/>
      <c r="Q214" s="73"/>
      <c r="V214" s="73"/>
    </row>
    <row r="215" spans="12:22" x14ac:dyDescent="0.2">
      <c r="L215" s="74"/>
      <c r="Q215" s="74"/>
      <c r="V215" s="74"/>
    </row>
    <row r="216" spans="12:22" x14ac:dyDescent="0.2">
      <c r="L216" s="75"/>
      <c r="Q216" s="75"/>
      <c r="V216" s="75"/>
    </row>
    <row r="217" spans="12:22" x14ac:dyDescent="0.2">
      <c r="L217" s="47"/>
      <c r="Q217" s="47"/>
      <c r="V217" s="47"/>
    </row>
    <row r="218" spans="12:22" x14ac:dyDescent="0.2">
      <c r="L218" s="47"/>
      <c r="Q218" s="47"/>
      <c r="V218" s="47"/>
    </row>
    <row r="219" spans="12:22" x14ac:dyDescent="0.2">
      <c r="L219" s="47"/>
      <c r="Q219" s="47"/>
      <c r="V219" s="47"/>
    </row>
    <row r="220" spans="12:22" x14ac:dyDescent="0.2">
      <c r="L220" s="47"/>
      <c r="Q220" s="47"/>
      <c r="V220" s="47"/>
    </row>
    <row r="221" spans="12:22" x14ac:dyDescent="0.2">
      <c r="L221" s="47"/>
      <c r="Q221" s="47"/>
      <c r="V221" s="47"/>
    </row>
    <row r="222" spans="12:22" x14ac:dyDescent="0.2">
      <c r="L222" s="47"/>
      <c r="Q222" s="47"/>
      <c r="V222" s="47"/>
    </row>
    <row r="223" spans="12:22" x14ac:dyDescent="0.2">
      <c r="L223" s="47"/>
      <c r="Q223" s="47"/>
      <c r="V223" s="47"/>
    </row>
    <row r="224" spans="12:22" x14ac:dyDescent="0.2">
      <c r="L224" s="47"/>
      <c r="Q224" s="47"/>
      <c r="V224" s="47"/>
    </row>
    <row r="225" spans="12:22" x14ac:dyDescent="0.2">
      <c r="L225" s="47"/>
      <c r="Q225" s="47"/>
      <c r="V225" s="47"/>
    </row>
    <row r="226" spans="12:22" x14ac:dyDescent="0.2">
      <c r="L226" s="47"/>
      <c r="Q226" s="47"/>
      <c r="V226" s="47"/>
    </row>
    <row r="227" spans="12:22" x14ac:dyDescent="0.2">
      <c r="L227" s="47"/>
      <c r="Q227" s="47"/>
      <c r="V227" s="47"/>
    </row>
    <row r="228" spans="12:22" x14ac:dyDescent="0.2">
      <c r="L228" s="47"/>
      <c r="Q228" s="47"/>
      <c r="V228" s="47"/>
    </row>
    <row r="229" spans="12:22" x14ac:dyDescent="0.2">
      <c r="L229" s="47"/>
      <c r="Q229" s="47"/>
      <c r="V229" s="47"/>
    </row>
    <row r="230" spans="12:22" x14ac:dyDescent="0.2">
      <c r="L230" s="47"/>
      <c r="Q230" s="47"/>
      <c r="V230" s="47"/>
    </row>
    <row r="231" spans="12:22" x14ac:dyDescent="0.2">
      <c r="L231" s="47"/>
      <c r="Q231" s="47"/>
      <c r="V231" s="47"/>
    </row>
    <row r="232" spans="12:22" x14ac:dyDescent="0.2">
      <c r="L232" s="47"/>
      <c r="Q232" s="47"/>
      <c r="V232" s="47"/>
    </row>
    <row r="233" spans="12:22" x14ac:dyDescent="0.2">
      <c r="L233" s="47"/>
      <c r="Q233" s="47"/>
      <c r="V233" s="47"/>
    </row>
    <row r="234" spans="12:22" x14ac:dyDescent="0.2">
      <c r="L234" s="47"/>
      <c r="Q234" s="47"/>
      <c r="V234" s="47"/>
    </row>
    <row r="235" spans="12:22" x14ac:dyDescent="0.2">
      <c r="L235" s="47"/>
      <c r="Q235" s="47"/>
      <c r="V235" s="47"/>
    </row>
    <row r="236" spans="12:22" x14ac:dyDescent="0.2">
      <c r="L236" s="47"/>
      <c r="Q236" s="47"/>
      <c r="V236" s="47"/>
    </row>
    <row r="237" spans="12:22" x14ac:dyDescent="0.2">
      <c r="L237" s="47"/>
      <c r="Q237" s="47"/>
      <c r="V237" s="47"/>
    </row>
    <row r="238" spans="12:22" x14ac:dyDescent="0.2">
      <c r="L238" s="47"/>
      <c r="Q238" s="47"/>
      <c r="V238" s="47"/>
    </row>
    <row r="239" spans="12:22" x14ac:dyDescent="0.2">
      <c r="L239" s="47"/>
      <c r="Q239" s="47"/>
      <c r="V239" s="47"/>
    </row>
    <row r="240" spans="12:22" x14ac:dyDescent="0.2">
      <c r="L240" s="47"/>
      <c r="Q240" s="47"/>
      <c r="V240" s="47"/>
    </row>
    <row r="241" spans="12:22" x14ac:dyDescent="0.2">
      <c r="L241" s="47"/>
      <c r="Q241" s="47"/>
      <c r="V241" s="47"/>
    </row>
    <row r="242" spans="12:22" x14ac:dyDescent="0.2">
      <c r="L242" s="47"/>
      <c r="Q242" s="47"/>
      <c r="V242" s="47"/>
    </row>
    <row r="243" spans="12:22" x14ac:dyDescent="0.2">
      <c r="L243" s="47"/>
      <c r="Q243" s="47"/>
      <c r="V243" s="47"/>
    </row>
    <row r="244" spans="12:22" x14ac:dyDescent="0.2">
      <c r="L244" s="47"/>
      <c r="Q244" s="47"/>
      <c r="V244" s="47"/>
    </row>
    <row r="245" spans="12:22" x14ac:dyDescent="0.2">
      <c r="L245" s="47"/>
      <c r="Q245" s="47"/>
      <c r="V245" s="47"/>
    </row>
    <row r="246" spans="12:22" x14ac:dyDescent="0.2">
      <c r="L246" s="47"/>
      <c r="Q246" s="47"/>
      <c r="V246" s="47"/>
    </row>
    <row r="247" spans="12:22" x14ac:dyDescent="0.2">
      <c r="L247" s="47"/>
      <c r="Q247" s="47"/>
      <c r="V247" s="47"/>
    </row>
    <row r="248" spans="12:22" x14ac:dyDescent="0.2">
      <c r="L248" s="47"/>
      <c r="Q248" s="47"/>
      <c r="V248" s="47"/>
    </row>
    <row r="249" spans="12:22" x14ac:dyDescent="0.2">
      <c r="L249" s="47"/>
      <c r="Q249" s="47"/>
      <c r="V249" s="47"/>
    </row>
    <row r="250" spans="12:22" x14ac:dyDescent="0.2">
      <c r="L250" s="47"/>
      <c r="Q250" s="47"/>
      <c r="V250" s="47"/>
    </row>
    <row r="251" spans="12:22" x14ac:dyDescent="0.2">
      <c r="L251" s="47"/>
      <c r="Q251" s="47"/>
      <c r="V251" s="47"/>
    </row>
    <row r="252" spans="12:22" x14ac:dyDescent="0.2">
      <c r="L252" s="47"/>
      <c r="Q252" s="47"/>
      <c r="V252" s="47"/>
    </row>
    <row r="253" spans="12:22" x14ac:dyDescent="0.2">
      <c r="L253" s="47"/>
      <c r="Q253" s="47"/>
      <c r="V253" s="47"/>
    </row>
    <row r="254" spans="12:22" x14ac:dyDescent="0.2">
      <c r="L254" s="47"/>
      <c r="Q254" s="47"/>
      <c r="V254" s="47"/>
    </row>
    <row r="255" spans="12:22" x14ac:dyDescent="0.2">
      <c r="L255" s="47"/>
      <c r="Q255" s="47"/>
      <c r="V255" s="47"/>
    </row>
    <row r="256" spans="12:22" x14ac:dyDescent="0.2">
      <c r="L256" s="47"/>
      <c r="Q256" s="47"/>
      <c r="V256" s="47"/>
    </row>
    <row r="257" spans="12:22" x14ac:dyDescent="0.2">
      <c r="L257" s="75"/>
      <c r="Q257" s="75"/>
      <c r="V257" s="75"/>
    </row>
    <row r="258" spans="12:22" x14ac:dyDescent="0.2">
      <c r="L258" s="47"/>
      <c r="Q258" s="47"/>
      <c r="V258" s="47"/>
    </row>
    <row r="259" spans="12:22" x14ac:dyDescent="0.2">
      <c r="L259" s="5"/>
      <c r="Q259" s="5"/>
      <c r="V259" s="5"/>
    </row>
    <row r="260" spans="12:22" x14ac:dyDescent="0.2">
      <c r="L260" s="75"/>
      <c r="Q260" s="75"/>
      <c r="V260" s="75"/>
    </row>
    <row r="261" spans="12:22" x14ac:dyDescent="0.2">
      <c r="L261" s="47"/>
      <c r="Q261" s="47"/>
      <c r="V261" s="47"/>
    </row>
    <row r="262" spans="12:22" x14ac:dyDescent="0.2">
      <c r="L262" s="47"/>
      <c r="Q262" s="47"/>
      <c r="V262" s="47"/>
    </row>
    <row r="263" spans="12:22" x14ac:dyDescent="0.2">
      <c r="L263" s="47"/>
      <c r="Q263" s="47"/>
      <c r="V263" s="47"/>
    </row>
    <row r="264" spans="12:22" x14ac:dyDescent="0.2">
      <c r="L264" s="47"/>
      <c r="Q264" s="47"/>
      <c r="V264" s="47"/>
    </row>
    <row r="265" spans="12:22" x14ac:dyDescent="0.2">
      <c r="L265" s="73"/>
      <c r="Q265" s="73"/>
      <c r="V265" s="73"/>
    </row>
    <row r="266" spans="12:22" x14ac:dyDescent="0.2">
      <c r="L266" s="74"/>
      <c r="Q266" s="74"/>
      <c r="V266" s="74"/>
    </row>
    <row r="267" spans="12:22" x14ac:dyDescent="0.2">
      <c r="L267" s="75"/>
      <c r="Q267" s="75"/>
      <c r="V267" s="75"/>
    </row>
    <row r="268" spans="12:22" x14ac:dyDescent="0.2">
      <c r="L268" s="47"/>
      <c r="Q268" s="47"/>
      <c r="V268" s="47"/>
    </row>
    <row r="269" spans="12:22" x14ac:dyDescent="0.2">
      <c r="L269" s="47"/>
      <c r="Q269" s="47"/>
      <c r="V269" s="47"/>
    </row>
    <row r="270" spans="12:22" x14ac:dyDescent="0.2">
      <c r="L270" s="47"/>
      <c r="Q270" s="47"/>
      <c r="V270" s="47"/>
    </row>
    <row r="271" spans="12:22" x14ac:dyDescent="0.2">
      <c r="L271" s="47"/>
      <c r="Q271" s="47"/>
      <c r="V271" s="47"/>
    </row>
    <row r="272" spans="12:22" x14ac:dyDescent="0.2">
      <c r="L272" s="47"/>
      <c r="Q272" s="47"/>
      <c r="V272" s="47"/>
    </row>
    <row r="273" spans="12:22" x14ac:dyDescent="0.2">
      <c r="L273" s="47"/>
      <c r="Q273" s="47"/>
      <c r="V273" s="47"/>
    </row>
    <row r="274" spans="12:22" x14ac:dyDescent="0.2">
      <c r="L274" s="47"/>
      <c r="Q274" s="47"/>
      <c r="V274" s="47"/>
    </row>
    <row r="275" spans="12:22" x14ac:dyDescent="0.2">
      <c r="L275" s="47"/>
      <c r="Q275" s="47"/>
      <c r="V275" s="47"/>
    </row>
    <row r="276" spans="12:22" x14ac:dyDescent="0.2">
      <c r="L276" s="47"/>
      <c r="Q276" s="47"/>
      <c r="V276" s="47"/>
    </row>
    <row r="277" spans="12:22" x14ac:dyDescent="0.2">
      <c r="L277" s="47"/>
      <c r="Q277" s="47"/>
      <c r="V277" s="47"/>
    </row>
    <row r="278" spans="12:22" x14ac:dyDescent="0.2">
      <c r="L278" s="47"/>
      <c r="Q278" s="47"/>
      <c r="V278" s="47"/>
    </row>
    <row r="279" spans="12:22" x14ac:dyDescent="0.2">
      <c r="L279" s="47"/>
      <c r="Q279" s="47"/>
      <c r="V279" s="47"/>
    </row>
    <row r="280" spans="12:22" x14ac:dyDescent="0.2">
      <c r="L280" s="47"/>
      <c r="Q280" s="47"/>
      <c r="V280" s="47"/>
    </row>
    <row r="281" spans="12:22" x14ac:dyDescent="0.2">
      <c r="L281" s="47"/>
      <c r="Q281" s="47"/>
      <c r="V281" s="47"/>
    </row>
    <row r="282" spans="12:22" x14ac:dyDescent="0.2">
      <c r="L282" s="47"/>
      <c r="Q282" s="47"/>
      <c r="V282" s="47"/>
    </row>
    <row r="283" spans="12:22" x14ac:dyDescent="0.2">
      <c r="L283" s="47"/>
      <c r="Q283" s="47"/>
      <c r="V283" s="47"/>
    </row>
    <row r="284" spans="12:22" x14ac:dyDescent="0.2">
      <c r="L284" s="47"/>
      <c r="Q284" s="47"/>
      <c r="V284" s="47"/>
    </row>
    <row r="285" spans="12:22" x14ac:dyDescent="0.2">
      <c r="L285" s="47"/>
      <c r="Q285" s="47"/>
      <c r="V285" s="47"/>
    </row>
    <row r="286" spans="12:22" x14ac:dyDescent="0.2">
      <c r="L286" s="47"/>
      <c r="Q286" s="47"/>
      <c r="V286" s="47"/>
    </row>
    <row r="287" spans="12:22" x14ac:dyDescent="0.2">
      <c r="L287" s="47"/>
      <c r="Q287" s="47"/>
      <c r="V287" s="47"/>
    </row>
    <row r="288" spans="12:22" x14ac:dyDescent="0.2">
      <c r="L288" s="47"/>
      <c r="Q288" s="47"/>
      <c r="V288" s="47"/>
    </row>
    <row r="289" spans="12:22" x14ac:dyDescent="0.2">
      <c r="L289" s="47"/>
      <c r="Q289" s="47"/>
      <c r="V289" s="47"/>
    </row>
    <row r="290" spans="12:22" x14ac:dyDescent="0.2">
      <c r="L290" s="47"/>
      <c r="Q290" s="47"/>
      <c r="V290" s="47"/>
    </row>
    <row r="291" spans="12:22" x14ac:dyDescent="0.2">
      <c r="L291" s="47"/>
      <c r="Q291" s="47"/>
      <c r="V291" s="47"/>
    </row>
    <row r="292" spans="12:22" x14ac:dyDescent="0.2">
      <c r="L292" s="47"/>
      <c r="Q292" s="47"/>
      <c r="V292" s="47"/>
    </row>
    <row r="293" spans="12:22" x14ac:dyDescent="0.2">
      <c r="L293" s="47"/>
      <c r="Q293" s="47"/>
      <c r="V293" s="47"/>
    </row>
    <row r="294" spans="12:22" x14ac:dyDescent="0.2">
      <c r="L294" s="47"/>
      <c r="Q294" s="47"/>
      <c r="V294" s="47"/>
    </row>
    <row r="295" spans="12:22" x14ac:dyDescent="0.2">
      <c r="L295" s="47"/>
      <c r="Q295" s="47"/>
      <c r="V295" s="47"/>
    </row>
    <row r="296" spans="12:22" x14ac:dyDescent="0.2">
      <c r="L296" s="47"/>
      <c r="Q296" s="47"/>
      <c r="V296" s="47"/>
    </row>
    <row r="297" spans="12:22" x14ac:dyDescent="0.2">
      <c r="L297" s="47"/>
      <c r="Q297" s="47"/>
      <c r="V297" s="47"/>
    </row>
    <row r="298" spans="12:22" x14ac:dyDescent="0.2">
      <c r="L298" s="47"/>
      <c r="Q298" s="47"/>
      <c r="V298" s="47"/>
    </row>
    <row r="299" spans="12:22" x14ac:dyDescent="0.2">
      <c r="L299" s="47"/>
      <c r="Q299" s="47"/>
      <c r="V299" s="47"/>
    </row>
    <row r="300" spans="12:22" x14ac:dyDescent="0.2">
      <c r="L300" s="47"/>
      <c r="Q300" s="47"/>
      <c r="V300" s="47"/>
    </row>
    <row r="301" spans="12:22" x14ac:dyDescent="0.2">
      <c r="L301" s="47"/>
      <c r="Q301" s="47"/>
      <c r="V301" s="47"/>
    </row>
    <row r="302" spans="12:22" x14ac:dyDescent="0.2">
      <c r="L302" s="47"/>
      <c r="Q302" s="47"/>
      <c r="V302" s="47"/>
    </row>
    <row r="303" spans="12:22" x14ac:dyDescent="0.2">
      <c r="L303" s="47"/>
      <c r="Q303" s="47"/>
      <c r="V303" s="47"/>
    </row>
    <row r="304" spans="12:22" x14ac:dyDescent="0.2">
      <c r="L304" s="47"/>
      <c r="Q304" s="47"/>
      <c r="V304" s="47"/>
    </row>
    <row r="305" spans="12:22" x14ac:dyDescent="0.2">
      <c r="L305" s="47"/>
      <c r="Q305" s="47"/>
      <c r="V305" s="47"/>
    </row>
    <row r="306" spans="12:22" x14ac:dyDescent="0.2">
      <c r="L306" s="47"/>
      <c r="Q306" s="47"/>
      <c r="V306" s="47"/>
    </row>
    <row r="307" spans="12:22" x14ac:dyDescent="0.2">
      <c r="L307" s="47"/>
      <c r="Q307" s="47"/>
      <c r="V307" s="47"/>
    </row>
    <row r="308" spans="12:22" x14ac:dyDescent="0.2">
      <c r="L308" s="75"/>
      <c r="Q308" s="75"/>
      <c r="V308" s="75"/>
    </row>
    <row r="309" spans="12:22" x14ac:dyDescent="0.2">
      <c r="L309" s="47"/>
      <c r="Q309" s="47"/>
      <c r="V309" s="47"/>
    </row>
    <row r="310" spans="12:22" x14ac:dyDescent="0.2">
      <c r="L310" s="5"/>
      <c r="Q310" s="5"/>
      <c r="V310" s="5"/>
    </row>
    <row r="311" spans="12:22" x14ac:dyDescent="0.2">
      <c r="L311" s="75"/>
      <c r="Q311" s="75"/>
      <c r="V311" s="75"/>
    </row>
    <row r="312" spans="12:22" x14ac:dyDescent="0.2">
      <c r="L312" s="47"/>
      <c r="Q312" s="47"/>
      <c r="V312" s="47"/>
    </row>
    <row r="313" spans="12:22" x14ac:dyDescent="0.2">
      <c r="L313" s="47"/>
      <c r="Q313" s="47"/>
      <c r="V313" s="47"/>
    </row>
    <row r="314" spans="12:22" x14ac:dyDescent="0.2">
      <c r="L314" s="47"/>
      <c r="Q314" s="47"/>
      <c r="V314" s="47"/>
    </row>
    <row r="315" spans="12:22" x14ac:dyDescent="0.2">
      <c r="L315" s="47"/>
      <c r="Q315" s="47"/>
      <c r="V315" s="47"/>
    </row>
    <row r="316" spans="12:22" x14ac:dyDescent="0.2">
      <c r="L316" s="73"/>
      <c r="Q316" s="73"/>
      <c r="V316" s="73"/>
    </row>
    <row r="317" spans="12:22" x14ac:dyDescent="0.2">
      <c r="L317" s="74"/>
      <c r="Q317" s="74"/>
      <c r="V317" s="74"/>
    </row>
    <row r="318" spans="12:22" x14ac:dyDescent="0.2">
      <c r="L318" s="75"/>
      <c r="Q318" s="75"/>
      <c r="V318" s="75"/>
    </row>
    <row r="319" spans="12:22" x14ac:dyDescent="0.2">
      <c r="L319" s="47"/>
      <c r="Q319" s="47"/>
      <c r="V319" s="47"/>
    </row>
    <row r="320" spans="12:22" x14ac:dyDescent="0.2">
      <c r="L320" s="47"/>
      <c r="Q320" s="47"/>
      <c r="V320" s="47"/>
    </row>
    <row r="321" spans="12:22" x14ac:dyDescent="0.2">
      <c r="L321" s="47"/>
      <c r="Q321" s="47"/>
      <c r="V321" s="47"/>
    </row>
    <row r="322" spans="12:22" x14ac:dyDescent="0.2">
      <c r="L322" s="47"/>
      <c r="Q322" s="47"/>
      <c r="V322" s="47"/>
    </row>
    <row r="323" spans="12:22" x14ac:dyDescent="0.2">
      <c r="L323" s="47"/>
      <c r="Q323" s="47"/>
      <c r="V323" s="47"/>
    </row>
    <row r="324" spans="12:22" x14ac:dyDescent="0.2">
      <c r="L324" s="47"/>
      <c r="Q324" s="47"/>
      <c r="V324" s="47"/>
    </row>
    <row r="325" spans="12:22" x14ac:dyDescent="0.2">
      <c r="L325" s="47"/>
      <c r="Q325" s="47"/>
      <c r="V325" s="47"/>
    </row>
    <row r="326" spans="12:22" x14ac:dyDescent="0.2">
      <c r="L326" s="47"/>
      <c r="Q326" s="47"/>
      <c r="V326" s="47"/>
    </row>
    <row r="327" spans="12:22" x14ac:dyDescent="0.2">
      <c r="L327" s="47"/>
      <c r="Q327" s="47"/>
      <c r="V327" s="47"/>
    </row>
    <row r="328" spans="12:22" x14ac:dyDescent="0.2">
      <c r="L328" s="47"/>
      <c r="Q328" s="47"/>
      <c r="V328" s="47"/>
    </row>
    <row r="329" spans="12:22" x14ac:dyDescent="0.2">
      <c r="L329" s="47"/>
      <c r="Q329" s="47"/>
      <c r="V329" s="47"/>
    </row>
    <row r="330" spans="12:22" x14ac:dyDescent="0.2">
      <c r="L330" s="47"/>
      <c r="Q330" s="47"/>
      <c r="V330" s="47"/>
    </row>
    <row r="331" spans="12:22" x14ac:dyDescent="0.2">
      <c r="L331" s="47"/>
      <c r="Q331" s="47"/>
      <c r="V331" s="47"/>
    </row>
    <row r="332" spans="12:22" x14ac:dyDescent="0.2">
      <c r="L332" s="47"/>
      <c r="Q332" s="47"/>
      <c r="V332" s="47"/>
    </row>
    <row r="333" spans="12:22" x14ac:dyDescent="0.2">
      <c r="L333" s="47"/>
      <c r="Q333" s="47"/>
      <c r="V333" s="47"/>
    </row>
    <row r="334" spans="12:22" x14ac:dyDescent="0.2">
      <c r="L334" s="47"/>
      <c r="Q334" s="47"/>
      <c r="V334" s="47"/>
    </row>
    <row r="335" spans="12:22" x14ac:dyDescent="0.2">
      <c r="L335" s="47"/>
      <c r="Q335" s="47"/>
      <c r="V335" s="47"/>
    </row>
    <row r="336" spans="12:22" x14ac:dyDescent="0.2">
      <c r="L336" s="47"/>
      <c r="Q336" s="47"/>
      <c r="V336" s="47"/>
    </row>
    <row r="337" spans="12:22" x14ac:dyDescent="0.2">
      <c r="L337" s="47"/>
      <c r="Q337" s="47"/>
      <c r="V337" s="47"/>
    </row>
    <row r="338" spans="12:22" x14ac:dyDescent="0.2">
      <c r="L338" s="47"/>
      <c r="Q338" s="47"/>
      <c r="V338" s="47"/>
    </row>
    <row r="339" spans="12:22" x14ac:dyDescent="0.2">
      <c r="L339" s="47"/>
      <c r="Q339" s="47"/>
      <c r="V339" s="47"/>
    </row>
    <row r="340" spans="12:22" x14ac:dyDescent="0.2">
      <c r="L340" s="47"/>
      <c r="Q340" s="47"/>
      <c r="V340" s="47"/>
    </row>
    <row r="341" spans="12:22" x14ac:dyDescent="0.2">
      <c r="L341" s="47"/>
      <c r="Q341" s="47"/>
      <c r="V341" s="47"/>
    </row>
    <row r="342" spans="12:22" x14ac:dyDescent="0.2">
      <c r="L342" s="47"/>
      <c r="Q342" s="47"/>
      <c r="V342" s="47"/>
    </row>
    <row r="343" spans="12:22" x14ac:dyDescent="0.2">
      <c r="L343" s="47"/>
      <c r="Q343" s="47"/>
      <c r="V343" s="47"/>
    </row>
    <row r="344" spans="12:22" x14ac:dyDescent="0.2">
      <c r="L344" s="47"/>
      <c r="Q344" s="47"/>
      <c r="V344" s="47"/>
    </row>
    <row r="345" spans="12:22" x14ac:dyDescent="0.2">
      <c r="L345" s="47"/>
      <c r="Q345" s="47"/>
      <c r="V345" s="47"/>
    </row>
    <row r="346" spans="12:22" x14ac:dyDescent="0.2">
      <c r="L346" s="47"/>
      <c r="Q346" s="47"/>
      <c r="V346" s="47"/>
    </row>
    <row r="347" spans="12:22" x14ac:dyDescent="0.2">
      <c r="L347" s="47"/>
      <c r="Q347" s="47"/>
      <c r="V347" s="47"/>
    </row>
    <row r="348" spans="12:22" x14ac:dyDescent="0.2">
      <c r="L348" s="47"/>
      <c r="Q348" s="47"/>
      <c r="V348" s="47"/>
    </row>
    <row r="349" spans="12:22" x14ac:dyDescent="0.2">
      <c r="L349" s="47"/>
      <c r="Q349" s="47"/>
      <c r="V349" s="47"/>
    </row>
    <row r="350" spans="12:22" x14ac:dyDescent="0.2">
      <c r="L350" s="47"/>
      <c r="Q350" s="47"/>
      <c r="V350" s="47"/>
    </row>
    <row r="351" spans="12:22" x14ac:dyDescent="0.2">
      <c r="L351" s="47"/>
      <c r="Q351" s="47"/>
      <c r="V351" s="47"/>
    </row>
    <row r="352" spans="12:22" x14ac:dyDescent="0.2">
      <c r="L352" s="47"/>
      <c r="Q352" s="47"/>
      <c r="V352" s="47"/>
    </row>
    <row r="353" spans="12:22" x14ac:dyDescent="0.2">
      <c r="L353" s="47"/>
      <c r="Q353" s="47"/>
      <c r="V353" s="47"/>
    </row>
    <row r="354" spans="12:22" x14ac:dyDescent="0.2">
      <c r="L354" s="47"/>
      <c r="Q354" s="47"/>
      <c r="V354" s="47"/>
    </row>
    <row r="355" spans="12:22" x14ac:dyDescent="0.2">
      <c r="L355" s="47"/>
      <c r="Q355" s="47"/>
      <c r="V355" s="47"/>
    </row>
    <row r="356" spans="12:22" x14ac:dyDescent="0.2">
      <c r="L356" s="47"/>
      <c r="Q356" s="47"/>
      <c r="V356" s="47"/>
    </row>
    <row r="357" spans="12:22" x14ac:dyDescent="0.2">
      <c r="L357" s="47"/>
      <c r="Q357" s="47"/>
      <c r="V357" s="47"/>
    </row>
    <row r="358" spans="12:22" x14ac:dyDescent="0.2">
      <c r="L358" s="47"/>
      <c r="Q358" s="47"/>
      <c r="V358" s="47"/>
    </row>
    <row r="359" spans="12:22" x14ac:dyDescent="0.2">
      <c r="L359" s="75"/>
      <c r="Q359" s="75"/>
      <c r="V359" s="75"/>
    </row>
    <row r="360" spans="12:22" x14ac:dyDescent="0.2">
      <c r="L360" s="47"/>
      <c r="Q360" s="47"/>
      <c r="V360" s="47"/>
    </row>
    <row r="361" spans="12:22" x14ac:dyDescent="0.2">
      <c r="L361" s="5"/>
      <c r="Q361" s="5"/>
      <c r="V361" s="5"/>
    </row>
    <row r="362" spans="12:22" x14ac:dyDescent="0.2">
      <c r="L362" s="75"/>
      <c r="Q362" s="75"/>
      <c r="V362" s="75"/>
    </row>
    <row r="363" spans="12:22" x14ac:dyDescent="0.2">
      <c r="L363" s="47"/>
      <c r="Q363" s="47"/>
      <c r="V363" s="47"/>
    </row>
    <row r="364" spans="12:22" x14ac:dyDescent="0.2">
      <c r="L364" s="47"/>
      <c r="Q364" s="47"/>
      <c r="V364" s="47"/>
    </row>
    <row r="365" spans="12:22" x14ac:dyDescent="0.2">
      <c r="L365" s="47"/>
      <c r="Q365" s="47"/>
      <c r="V365" s="47"/>
    </row>
    <row r="366" spans="12:22" x14ac:dyDescent="0.2">
      <c r="L366" s="47"/>
      <c r="Q366" s="47"/>
      <c r="V366" s="47"/>
    </row>
    <row r="367" spans="12:22" x14ac:dyDescent="0.2">
      <c r="L367" s="73"/>
      <c r="Q367" s="73"/>
      <c r="V367" s="73"/>
    </row>
    <row r="368" spans="12:22" x14ac:dyDescent="0.2">
      <c r="L368" s="74"/>
      <c r="Q368" s="74"/>
      <c r="V368" s="74"/>
    </row>
    <row r="369" spans="12:22" x14ac:dyDescent="0.2">
      <c r="L369" s="75"/>
      <c r="Q369" s="75"/>
      <c r="V369" s="75"/>
    </row>
    <row r="370" spans="12:22" x14ac:dyDescent="0.2">
      <c r="L370" s="47"/>
      <c r="Q370" s="47"/>
      <c r="V370" s="47"/>
    </row>
    <row r="371" spans="12:22" x14ac:dyDescent="0.2">
      <c r="L371" s="47"/>
      <c r="Q371" s="47"/>
      <c r="V371" s="47"/>
    </row>
    <row r="372" spans="12:22" x14ac:dyDescent="0.2">
      <c r="L372" s="47"/>
      <c r="Q372" s="47"/>
      <c r="V372" s="47"/>
    </row>
    <row r="373" spans="12:22" x14ac:dyDescent="0.2">
      <c r="L373" s="47"/>
      <c r="Q373" s="47"/>
      <c r="V373" s="47"/>
    </row>
    <row r="374" spans="12:22" x14ac:dyDescent="0.2">
      <c r="L374" s="47"/>
      <c r="Q374" s="47"/>
      <c r="V374" s="47"/>
    </row>
    <row r="375" spans="12:22" x14ac:dyDescent="0.2">
      <c r="L375" s="47"/>
      <c r="Q375" s="47"/>
      <c r="V375" s="47"/>
    </row>
    <row r="376" spans="12:22" x14ac:dyDescent="0.2">
      <c r="L376" s="47"/>
      <c r="Q376" s="47"/>
      <c r="V376" s="47"/>
    </row>
    <row r="377" spans="12:22" x14ac:dyDescent="0.2">
      <c r="L377" s="47"/>
      <c r="Q377" s="47"/>
      <c r="V377" s="47"/>
    </row>
    <row r="378" spans="12:22" x14ac:dyDescent="0.2">
      <c r="L378" s="47"/>
      <c r="Q378" s="47"/>
      <c r="V378" s="47"/>
    </row>
    <row r="379" spans="12:22" x14ac:dyDescent="0.2">
      <c r="L379" s="47"/>
      <c r="Q379" s="47"/>
      <c r="V379" s="47"/>
    </row>
    <row r="380" spans="12:22" x14ac:dyDescent="0.2">
      <c r="L380" s="47"/>
      <c r="Q380" s="47"/>
      <c r="V380" s="47"/>
    </row>
    <row r="381" spans="12:22" x14ac:dyDescent="0.2">
      <c r="L381" s="47"/>
      <c r="Q381" s="47"/>
      <c r="V381" s="47"/>
    </row>
    <row r="382" spans="12:22" x14ac:dyDescent="0.2">
      <c r="L382" s="47"/>
      <c r="Q382" s="47"/>
      <c r="V382" s="47"/>
    </row>
    <row r="383" spans="12:22" x14ac:dyDescent="0.2">
      <c r="L383" s="47"/>
      <c r="Q383" s="47"/>
      <c r="V383" s="47"/>
    </row>
    <row r="384" spans="12:22" x14ac:dyDescent="0.2">
      <c r="L384" s="47"/>
      <c r="Q384" s="47"/>
      <c r="V384" s="47"/>
    </row>
    <row r="385" spans="12:22" x14ac:dyDescent="0.2">
      <c r="L385" s="47"/>
      <c r="Q385" s="47"/>
      <c r="V385" s="47"/>
    </row>
    <row r="386" spans="12:22" x14ac:dyDescent="0.2">
      <c r="L386" s="47"/>
      <c r="Q386" s="47"/>
      <c r="V386" s="47"/>
    </row>
    <row r="387" spans="12:22" x14ac:dyDescent="0.2">
      <c r="L387" s="47"/>
      <c r="Q387" s="47"/>
      <c r="V387" s="47"/>
    </row>
    <row r="388" spans="12:22" x14ac:dyDescent="0.2">
      <c r="L388" s="47"/>
      <c r="Q388" s="47"/>
      <c r="V388" s="47"/>
    </row>
    <row r="389" spans="12:22" x14ac:dyDescent="0.2">
      <c r="L389" s="47"/>
      <c r="Q389" s="47"/>
      <c r="V389" s="47"/>
    </row>
    <row r="390" spans="12:22" x14ac:dyDescent="0.2">
      <c r="L390" s="47"/>
      <c r="Q390" s="47"/>
      <c r="V390" s="47"/>
    </row>
    <row r="391" spans="12:22" x14ac:dyDescent="0.2">
      <c r="L391" s="47"/>
      <c r="Q391" s="47"/>
      <c r="V391" s="47"/>
    </row>
    <row r="392" spans="12:22" x14ac:dyDescent="0.2">
      <c r="L392" s="47"/>
      <c r="Q392" s="47"/>
      <c r="V392" s="47"/>
    </row>
    <row r="393" spans="12:22" x14ac:dyDescent="0.2">
      <c r="L393" s="47"/>
      <c r="Q393" s="47"/>
      <c r="V393" s="47"/>
    </row>
    <row r="394" spans="12:22" x14ac:dyDescent="0.2">
      <c r="L394" s="47"/>
      <c r="Q394" s="47"/>
      <c r="V394" s="47"/>
    </row>
    <row r="395" spans="12:22" x14ac:dyDescent="0.2">
      <c r="L395" s="47"/>
      <c r="Q395" s="47"/>
      <c r="V395" s="47"/>
    </row>
    <row r="396" spans="12:22" x14ac:dyDescent="0.2">
      <c r="L396" s="47"/>
      <c r="Q396" s="47"/>
      <c r="V396" s="47"/>
    </row>
    <row r="397" spans="12:22" x14ac:dyDescent="0.2">
      <c r="L397" s="47"/>
      <c r="Q397" s="47"/>
      <c r="V397" s="47"/>
    </row>
    <row r="398" spans="12:22" x14ac:dyDescent="0.2">
      <c r="L398" s="47"/>
      <c r="Q398" s="47"/>
      <c r="V398" s="47"/>
    </row>
    <row r="399" spans="12:22" x14ac:dyDescent="0.2">
      <c r="L399" s="47"/>
      <c r="Q399" s="47"/>
      <c r="V399" s="47"/>
    </row>
    <row r="400" spans="12:22" x14ac:dyDescent="0.2">
      <c r="L400" s="47"/>
      <c r="Q400" s="47"/>
      <c r="V400" s="47"/>
    </row>
    <row r="401" spans="12:22" x14ac:dyDescent="0.2">
      <c r="L401" s="47"/>
      <c r="Q401" s="47"/>
      <c r="V401" s="47"/>
    </row>
    <row r="402" spans="12:22" x14ac:dyDescent="0.2">
      <c r="L402" s="47"/>
      <c r="Q402" s="47"/>
      <c r="V402" s="47"/>
    </row>
    <row r="403" spans="12:22" x14ac:dyDescent="0.2">
      <c r="L403" s="47"/>
      <c r="Q403" s="47"/>
      <c r="V403" s="47"/>
    </row>
    <row r="404" spans="12:22" x14ac:dyDescent="0.2">
      <c r="L404" s="47"/>
      <c r="Q404" s="47"/>
      <c r="V404" s="47"/>
    </row>
    <row r="405" spans="12:22" x14ac:dyDescent="0.2">
      <c r="L405" s="47"/>
      <c r="Q405" s="47"/>
      <c r="V405" s="47"/>
    </row>
    <row r="406" spans="12:22" x14ac:dyDescent="0.2">
      <c r="L406" s="47"/>
      <c r="Q406" s="47"/>
      <c r="V406" s="47"/>
    </row>
    <row r="407" spans="12:22" x14ac:dyDescent="0.2">
      <c r="L407" s="47"/>
      <c r="Q407" s="47"/>
      <c r="V407" s="47"/>
    </row>
    <row r="408" spans="12:22" x14ac:dyDescent="0.2">
      <c r="L408" s="47"/>
      <c r="Q408" s="47"/>
      <c r="V408" s="47"/>
    </row>
    <row r="409" spans="12:22" x14ac:dyDescent="0.2">
      <c r="L409" s="47"/>
      <c r="Q409" s="47"/>
      <c r="V409" s="47"/>
    </row>
    <row r="410" spans="12:22" x14ac:dyDescent="0.2">
      <c r="L410" s="75"/>
      <c r="Q410" s="75"/>
      <c r="V410" s="75"/>
    </row>
    <row r="411" spans="12:22" x14ac:dyDescent="0.2">
      <c r="L411" s="47"/>
      <c r="Q411" s="47"/>
      <c r="V411" s="47"/>
    </row>
    <row r="412" spans="12:22" x14ac:dyDescent="0.2">
      <c r="L412" s="5"/>
      <c r="Q412" s="5"/>
      <c r="V412" s="5"/>
    </row>
    <row r="413" spans="12:22" x14ac:dyDescent="0.2">
      <c r="L413" s="75"/>
      <c r="Q413" s="75"/>
      <c r="V413" s="75"/>
    </row>
    <row r="414" spans="12:22" x14ac:dyDescent="0.2">
      <c r="L414" s="47"/>
      <c r="Q414" s="47"/>
      <c r="V414" s="47"/>
    </row>
    <row r="415" spans="12:22" x14ac:dyDescent="0.2">
      <c r="L415" s="47"/>
      <c r="Q415" s="47"/>
      <c r="V415" s="47"/>
    </row>
    <row r="416" spans="12:22" x14ac:dyDescent="0.2">
      <c r="L416" s="47"/>
      <c r="Q416" s="47"/>
      <c r="V416" s="47"/>
    </row>
    <row r="417" spans="12:22" x14ac:dyDescent="0.2">
      <c r="L417" s="47"/>
      <c r="Q417" s="47"/>
      <c r="V417" s="47"/>
    </row>
    <row r="418" spans="12:22" x14ac:dyDescent="0.2">
      <c r="L418" s="73"/>
      <c r="Q418" s="73"/>
      <c r="V418" s="73"/>
    </row>
    <row r="419" spans="12:22" x14ac:dyDescent="0.2">
      <c r="L419" s="74"/>
      <c r="Q419" s="74"/>
      <c r="V419" s="74"/>
    </row>
    <row r="420" spans="12:22" x14ac:dyDescent="0.2">
      <c r="L420" s="75"/>
      <c r="Q420" s="75"/>
      <c r="V420" s="75"/>
    </row>
    <row r="421" spans="12:22" x14ac:dyDescent="0.2">
      <c r="L421" s="47"/>
      <c r="Q421" s="47"/>
      <c r="V421" s="47"/>
    </row>
    <row r="422" spans="12:22" x14ac:dyDescent="0.2">
      <c r="L422" s="47"/>
      <c r="Q422" s="47"/>
      <c r="V422" s="47"/>
    </row>
    <row r="423" spans="12:22" x14ac:dyDescent="0.2">
      <c r="L423" s="47"/>
      <c r="Q423" s="47"/>
      <c r="V423" s="47"/>
    </row>
    <row r="424" spans="12:22" x14ac:dyDescent="0.2">
      <c r="L424" s="47"/>
      <c r="Q424" s="47"/>
      <c r="V424" s="47"/>
    </row>
    <row r="425" spans="12:22" x14ac:dyDescent="0.2">
      <c r="L425" s="47"/>
      <c r="Q425" s="47"/>
      <c r="V425" s="47"/>
    </row>
    <row r="426" spans="12:22" x14ac:dyDescent="0.2">
      <c r="L426" s="47"/>
      <c r="Q426" s="47"/>
      <c r="V426" s="47"/>
    </row>
    <row r="427" spans="12:22" x14ac:dyDescent="0.2">
      <c r="L427" s="47"/>
      <c r="Q427" s="47"/>
      <c r="V427" s="47"/>
    </row>
    <row r="428" spans="12:22" x14ac:dyDescent="0.2">
      <c r="L428" s="47"/>
      <c r="Q428" s="47"/>
      <c r="V428" s="47"/>
    </row>
    <row r="429" spans="12:22" x14ac:dyDescent="0.2">
      <c r="L429" s="47"/>
      <c r="Q429" s="47"/>
      <c r="V429" s="47"/>
    </row>
    <row r="430" spans="12:22" x14ac:dyDescent="0.2">
      <c r="L430" s="47"/>
      <c r="Q430" s="47"/>
      <c r="V430" s="47"/>
    </row>
    <row r="431" spans="12:22" x14ac:dyDescent="0.2">
      <c r="L431" s="47"/>
      <c r="Q431" s="47"/>
      <c r="V431" s="47"/>
    </row>
    <row r="432" spans="12:22" x14ac:dyDescent="0.2">
      <c r="L432" s="47"/>
      <c r="Q432" s="47"/>
      <c r="V432" s="47"/>
    </row>
    <row r="433" spans="12:22" x14ac:dyDescent="0.2">
      <c r="L433" s="47"/>
      <c r="Q433" s="47"/>
      <c r="V433" s="47"/>
    </row>
    <row r="434" spans="12:22" x14ac:dyDescent="0.2">
      <c r="L434" s="47"/>
      <c r="Q434" s="47"/>
      <c r="V434" s="47"/>
    </row>
    <row r="435" spans="12:22" x14ac:dyDescent="0.2">
      <c r="L435" s="47"/>
      <c r="Q435" s="47"/>
      <c r="V435" s="47"/>
    </row>
    <row r="436" spans="12:22" x14ac:dyDescent="0.2">
      <c r="L436" s="47"/>
      <c r="Q436" s="47"/>
      <c r="V436" s="47"/>
    </row>
    <row r="437" spans="12:22" x14ac:dyDescent="0.2">
      <c r="L437" s="47"/>
      <c r="Q437" s="47"/>
      <c r="V437" s="47"/>
    </row>
    <row r="438" spans="12:22" x14ac:dyDescent="0.2">
      <c r="L438" s="47"/>
      <c r="Q438" s="47"/>
      <c r="V438" s="47"/>
    </row>
    <row r="439" spans="12:22" x14ac:dyDescent="0.2">
      <c r="L439" s="47"/>
      <c r="Q439" s="47"/>
      <c r="V439" s="47"/>
    </row>
    <row r="440" spans="12:22" x14ac:dyDescent="0.2">
      <c r="L440" s="57"/>
      <c r="Q440" s="57"/>
      <c r="V440" s="57"/>
    </row>
    <row r="441" spans="12:22" x14ac:dyDescent="0.2">
      <c r="L441" s="57"/>
      <c r="Q441" s="57"/>
      <c r="V441" s="57"/>
    </row>
    <row r="442" spans="12:22" x14ac:dyDescent="0.2">
      <c r="L442" s="47"/>
      <c r="Q442" s="47"/>
      <c r="V442" s="47"/>
    </row>
    <row r="443" spans="12:22" x14ac:dyDescent="0.2">
      <c r="L443" s="76"/>
      <c r="Q443" s="76"/>
      <c r="V443" s="76"/>
    </row>
    <row r="444" spans="12:22" x14ac:dyDescent="0.2">
      <c r="L444" s="47"/>
      <c r="Q444" s="47"/>
      <c r="V444" s="47"/>
    </row>
    <row r="445" spans="12:22" x14ac:dyDescent="0.2">
      <c r="L445" s="47"/>
      <c r="Q445" s="47"/>
      <c r="V445" s="47"/>
    </row>
    <row r="446" spans="12:22" x14ac:dyDescent="0.2">
      <c r="L446" s="76"/>
      <c r="Q446" s="76"/>
      <c r="V446" s="76"/>
    </row>
    <row r="447" spans="12:22" x14ac:dyDescent="0.2">
      <c r="L447" s="47"/>
      <c r="Q447" s="47"/>
      <c r="V447" s="47"/>
    </row>
    <row r="448" spans="12:22" x14ac:dyDescent="0.2">
      <c r="L448" s="57"/>
      <c r="Q448" s="57"/>
      <c r="V448" s="57"/>
    </row>
    <row r="449" spans="12:22" x14ac:dyDescent="0.2">
      <c r="L449" s="57"/>
      <c r="Q449" s="57"/>
      <c r="V449" s="57"/>
    </row>
    <row r="450" spans="12:22" x14ac:dyDescent="0.2">
      <c r="L450" s="47"/>
      <c r="Q450" s="47"/>
      <c r="V450" s="47"/>
    </row>
    <row r="451" spans="12:22" x14ac:dyDescent="0.2">
      <c r="L451" s="47"/>
      <c r="Q451" s="47"/>
      <c r="V451" s="47"/>
    </row>
    <row r="452" spans="12:22" x14ac:dyDescent="0.2">
      <c r="L452" s="76"/>
      <c r="Q452" s="76"/>
      <c r="V452" s="76"/>
    </row>
    <row r="453" spans="12:22" x14ac:dyDescent="0.2">
      <c r="L453" s="76"/>
      <c r="Q453" s="76"/>
      <c r="V453" s="76"/>
    </row>
    <row r="454" spans="12:22" x14ac:dyDescent="0.2">
      <c r="L454" s="76"/>
      <c r="Q454" s="76"/>
      <c r="V454" s="76"/>
    </row>
    <row r="455" spans="12:22" x14ac:dyDescent="0.2">
      <c r="L455" s="76"/>
      <c r="Q455" s="76"/>
      <c r="V455" s="76"/>
    </row>
    <row r="456" spans="12:22" x14ac:dyDescent="0.2">
      <c r="L456" s="47"/>
      <c r="Q456" s="47"/>
      <c r="V456" s="47"/>
    </row>
    <row r="457" spans="12:22" x14ac:dyDescent="0.2">
      <c r="L457" s="57"/>
      <c r="Q457" s="57"/>
      <c r="V457" s="57"/>
    </row>
    <row r="458" spans="12:22" x14ac:dyDescent="0.2">
      <c r="L458" s="76"/>
      <c r="Q458" s="76"/>
      <c r="V458" s="76"/>
    </row>
    <row r="459" spans="12:22" x14ac:dyDescent="0.2">
      <c r="L459" s="57"/>
      <c r="Q459" s="57"/>
      <c r="V459" s="57"/>
    </row>
    <row r="460" spans="12:22" x14ac:dyDescent="0.2">
      <c r="L460" s="57"/>
      <c r="Q460" s="57"/>
      <c r="V460" s="57"/>
    </row>
    <row r="461" spans="12:22" x14ac:dyDescent="0.2">
      <c r="L461" s="11"/>
      <c r="Q461" s="11"/>
      <c r="V461" s="11"/>
    </row>
    <row r="462" spans="12:22" x14ac:dyDescent="0.2">
      <c r="L462" s="57"/>
      <c r="Q462" s="57"/>
      <c r="V462" s="57"/>
    </row>
    <row r="463" spans="12:22" x14ac:dyDescent="0.2">
      <c r="L463" s="5"/>
      <c r="Q463" s="5"/>
      <c r="V463" s="5"/>
    </row>
    <row r="464" spans="12:22" x14ac:dyDescent="0.2">
      <c r="L464" s="11"/>
      <c r="Q464" s="11"/>
      <c r="V464" s="11"/>
    </row>
    <row r="465" spans="12:22" x14ac:dyDescent="0.2">
      <c r="L465" s="57"/>
      <c r="Q465" s="57"/>
      <c r="V465" s="57"/>
    </row>
    <row r="466" spans="12:22" x14ac:dyDescent="0.2">
      <c r="L466" s="57"/>
      <c r="Q466" s="57"/>
      <c r="V466" s="57"/>
    </row>
    <row r="467" spans="12:22" x14ac:dyDescent="0.2">
      <c r="L467" s="57"/>
      <c r="Q467" s="57"/>
      <c r="V467" s="57"/>
    </row>
    <row r="468" spans="12:22" x14ac:dyDescent="0.2">
      <c r="L468" s="57"/>
      <c r="Q468" s="57"/>
      <c r="V468" s="57"/>
    </row>
    <row r="469" spans="12:22" x14ac:dyDescent="0.2">
      <c r="L469" s="73"/>
      <c r="Q469" s="73"/>
      <c r="V469" s="73"/>
    </row>
    <row r="470" spans="12:22" x14ac:dyDescent="0.2">
      <c r="L470" s="62"/>
      <c r="Q470" s="62"/>
      <c r="V470" s="62"/>
    </row>
    <row r="471" spans="12:22" x14ac:dyDescent="0.2">
      <c r="L471" s="11"/>
      <c r="Q471" s="11"/>
      <c r="V471" s="11"/>
    </row>
    <row r="472" spans="12:22" x14ac:dyDescent="0.2">
      <c r="L472" s="57"/>
      <c r="Q472" s="57"/>
      <c r="V472" s="57"/>
    </row>
    <row r="473" spans="12:22" x14ac:dyDescent="0.2">
      <c r="L473" s="57"/>
      <c r="Q473" s="57"/>
      <c r="V473" s="57"/>
    </row>
    <row r="474" spans="12:22" x14ac:dyDescent="0.2">
      <c r="L474" s="76"/>
      <c r="Q474" s="76"/>
      <c r="V474" s="76"/>
    </row>
    <row r="475" spans="12:22" x14ac:dyDescent="0.2">
      <c r="L475" s="76"/>
      <c r="Q475" s="76"/>
      <c r="V475" s="76"/>
    </row>
    <row r="476" spans="12:22" x14ac:dyDescent="0.2">
      <c r="L476" s="76"/>
      <c r="Q476" s="76"/>
      <c r="V476" s="76"/>
    </row>
    <row r="477" spans="12:22" x14ac:dyDescent="0.2">
      <c r="L477" s="57"/>
      <c r="Q477" s="57"/>
      <c r="V477" s="57"/>
    </row>
    <row r="478" spans="12:22" x14ac:dyDescent="0.2">
      <c r="L478" s="76"/>
      <c r="Q478" s="76"/>
      <c r="V478" s="76"/>
    </row>
    <row r="479" spans="12:22" x14ac:dyDescent="0.2">
      <c r="L479" s="57"/>
      <c r="Q479" s="57"/>
      <c r="V479" s="57"/>
    </row>
    <row r="480" spans="12:22" x14ac:dyDescent="0.2">
      <c r="L480" s="76"/>
      <c r="Q480" s="76"/>
      <c r="V480" s="76"/>
    </row>
    <row r="481" spans="12:22" x14ac:dyDescent="0.2">
      <c r="L481" s="76"/>
      <c r="Q481" s="76"/>
      <c r="V481" s="76"/>
    </row>
    <row r="482" spans="12:22" x14ac:dyDescent="0.2">
      <c r="L482" s="76"/>
      <c r="Q482" s="76"/>
      <c r="V482" s="76"/>
    </row>
    <row r="483" spans="12:22" x14ac:dyDescent="0.2">
      <c r="L483" s="76"/>
      <c r="Q483" s="76"/>
      <c r="V483" s="76"/>
    </row>
    <row r="484" spans="12:22" x14ac:dyDescent="0.2">
      <c r="L484" s="76"/>
      <c r="Q484" s="76"/>
      <c r="V484" s="76"/>
    </row>
    <row r="485" spans="12:22" x14ac:dyDescent="0.2">
      <c r="L485" s="76"/>
      <c r="Q485" s="76"/>
      <c r="V485" s="76"/>
    </row>
    <row r="486" spans="12:22" x14ac:dyDescent="0.2">
      <c r="L486" s="47"/>
      <c r="Q486" s="47"/>
      <c r="V486" s="47"/>
    </row>
    <row r="487" spans="12:22" x14ac:dyDescent="0.2">
      <c r="L487" s="47"/>
      <c r="Q487" s="47"/>
      <c r="V487" s="47"/>
    </row>
    <row r="488" spans="12:22" x14ac:dyDescent="0.2">
      <c r="L488" s="47"/>
      <c r="Q488" s="47"/>
      <c r="V488" s="47"/>
    </row>
    <row r="489" spans="12:22" x14ac:dyDescent="0.2">
      <c r="L489" s="47"/>
      <c r="Q489" s="47"/>
      <c r="V489" s="47"/>
    </row>
    <row r="490" spans="12:22" x14ac:dyDescent="0.2">
      <c r="L490" s="47"/>
      <c r="Q490" s="47"/>
      <c r="V490" s="47"/>
    </row>
    <row r="491" spans="12:22" x14ac:dyDescent="0.2">
      <c r="L491" s="57"/>
      <c r="Q491" s="57"/>
      <c r="V491" s="57"/>
    </row>
    <row r="492" spans="12:22" x14ac:dyDescent="0.2">
      <c r="L492" s="57"/>
      <c r="Q492" s="57"/>
      <c r="V492" s="57"/>
    </row>
    <row r="493" spans="12:22" x14ac:dyDescent="0.2">
      <c r="L493" s="47"/>
      <c r="Q493" s="47"/>
      <c r="V493" s="47"/>
    </row>
    <row r="494" spans="12:22" x14ac:dyDescent="0.2">
      <c r="L494" s="76"/>
      <c r="Q494" s="76"/>
      <c r="V494" s="76"/>
    </row>
    <row r="495" spans="12:22" x14ac:dyDescent="0.2">
      <c r="L495" s="47"/>
      <c r="Q495" s="47"/>
      <c r="V495" s="47"/>
    </row>
    <row r="496" spans="12:22" x14ac:dyDescent="0.2">
      <c r="L496" s="47"/>
      <c r="Q496" s="47"/>
      <c r="V496" s="47"/>
    </row>
    <row r="497" spans="12:22" x14ac:dyDescent="0.2">
      <c r="L497" s="76"/>
      <c r="Q497" s="76"/>
      <c r="V497" s="76"/>
    </row>
    <row r="498" spans="12:22" x14ac:dyDescent="0.2">
      <c r="L498" s="47"/>
      <c r="Q498" s="47"/>
      <c r="V498" s="47"/>
    </row>
    <row r="499" spans="12:22" x14ac:dyDescent="0.2">
      <c r="L499" s="57"/>
      <c r="Q499" s="57"/>
      <c r="V499" s="57"/>
    </row>
    <row r="500" spans="12:22" x14ac:dyDescent="0.2">
      <c r="L500" s="57"/>
      <c r="Q500" s="57"/>
      <c r="V500" s="57"/>
    </row>
    <row r="501" spans="12:22" x14ac:dyDescent="0.2">
      <c r="L501" s="47"/>
      <c r="Q501" s="47"/>
      <c r="V501" s="47"/>
    </row>
    <row r="502" spans="12:22" x14ac:dyDescent="0.2">
      <c r="L502" s="47"/>
      <c r="Q502" s="47"/>
      <c r="V502" s="47"/>
    </row>
    <row r="503" spans="12:22" x14ac:dyDescent="0.2">
      <c r="L503" s="76"/>
      <c r="Q503" s="76"/>
      <c r="V503" s="76"/>
    </row>
    <row r="504" spans="12:22" x14ac:dyDescent="0.2">
      <c r="L504" s="76"/>
      <c r="Q504" s="76"/>
      <c r="V504" s="76"/>
    </row>
    <row r="505" spans="12:22" x14ac:dyDescent="0.2">
      <c r="L505" s="76"/>
      <c r="Q505" s="76"/>
      <c r="V505" s="76"/>
    </row>
    <row r="506" spans="12:22" x14ac:dyDescent="0.2">
      <c r="L506" s="76"/>
      <c r="Q506" s="76"/>
      <c r="V506" s="76"/>
    </row>
    <row r="507" spans="12:22" x14ac:dyDescent="0.2">
      <c r="L507" s="47"/>
      <c r="Q507" s="47"/>
      <c r="V507" s="47"/>
    </row>
    <row r="508" spans="12:22" x14ac:dyDescent="0.2">
      <c r="L508" s="57"/>
      <c r="Q508" s="57"/>
      <c r="V508" s="57"/>
    </row>
    <row r="509" spans="12:22" x14ac:dyDescent="0.2">
      <c r="L509" s="76"/>
      <c r="Q509" s="76"/>
      <c r="V509" s="76"/>
    </row>
    <row r="510" spans="12:22" x14ac:dyDescent="0.2">
      <c r="L510" s="57"/>
      <c r="Q510" s="57"/>
      <c r="V510" s="57"/>
    </row>
    <row r="511" spans="12:22" x14ac:dyDescent="0.2">
      <c r="L511" s="57"/>
      <c r="Q511" s="57"/>
      <c r="V511" s="57"/>
    </row>
    <row r="512" spans="12:22" x14ac:dyDescent="0.2">
      <c r="L512" s="11"/>
      <c r="Q512" s="11"/>
      <c r="V512" s="11"/>
    </row>
    <row r="513" spans="12:22" x14ac:dyDescent="0.2">
      <c r="L513" s="57"/>
      <c r="Q513" s="57"/>
      <c r="V513" s="57"/>
    </row>
    <row r="514" spans="12:22" x14ac:dyDescent="0.2">
      <c r="L514" s="5"/>
      <c r="Q514" s="5"/>
      <c r="V514" s="5"/>
    </row>
    <row r="515" spans="12:22" x14ac:dyDescent="0.2">
      <c r="L515" s="11"/>
      <c r="Q515" s="11"/>
      <c r="V515" s="11"/>
    </row>
    <row r="516" spans="12:22" x14ac:dyDescent="0.2">
      <c r="L516" s="57"/>
      <c r="Q516" s="57"/>
      <c r="V516" s="57"/>
    </row>
    <row r="517" spans="12:22" x14ac:dyDescent="0.2">
      <c r="L517" s="57"/>
      <c r="Q517" s="57"/>
      <c r="V517" s="57"/>
    </row>
    <row r="518" spans="12:22" x14ac:dyDescent="0.2">
      <c r="L518" s="57"/>
      <c r="Q518" s="57"/>
      <c r="V518" s="57"/>
    </row>
    <row r="519" spans="12:22" x14ac:dyDescent="0.2">
      <c r="L519" s="57"/>
      <c r="Q519" s="57"/>
      <c r="V519" s="57"/>
    </row>
    <row r="520" spans="12:22" x14ac:dyDescent="0.2">
      <c r="L520" s="73"/>
      <c r="Q520" s="73"/>
      <c r="V520" s="73"/>
    </row>
    <row r="521" spans="12:22" x14ac:dyDescent="0.2">
      <c r="L521" s="62"/>
      <c r="Q521" s="62"/>
      <c r="V521" s="62"/>
    </row>
    <row r="522" spans="12:22" x14ac:dyDescent="0.2">
      <c r="L522" s="11"/>
      <c r="Q522" s="11"/>
      <c r="V522" s="11"/>
    </row>
    <row r="523" spans="12:22" x14ac:dyDescent="0.2">
      <c r="L523" s="57"/>
      <c r="Q523" s="57"/>
      <c r="V523" s="57"/>
    </row>
    <row r="524" spans="12:22" x14ac:dyDescent="0.2">
      <c r="L524" s="57"/>
      <c r="Q524" s="57"/>
      <c r="V524" s="57"/>
    </row>
    <row r="525" spans="12:22" x14ac:dyDescent="0.2">
      <c r="L525" s="76"/>
      <c r="Q525" s="76"/>
      <c r="V525" s="76"/>
    </row>
    <row r="526" spans="12:22" x14ac:dyDescent="0.2">
      <c r="L526" s="76"/>
      <c r="Q526" s="76"/>
      <c r="V526" s="76"/>
    </row>
    <row r="527" spans="12:22" x14ac:dyDescent="0.2">
      <c r="L527" s="76"/>
      <c r="Q527" s="76"/>
      <c r="V527" s="76"/>
    </row>
    <row r="528" spans="12:22" x14ac:dyDescent="0.2">
      <c r="L528" s="57"/>
      <c r="Q528" s="57"/>
      <c r="V528" s="57"/>
    </row>
    <row r="529" spans="12:22" x14ac:dyDescent="0.2">
      <c r="L529" s="76"/>
      <c r="Q529" s="76"/>
      <c r="V529" s="76"/>
    </row>
    <row r="530" spans="12:22" x14ac:dyDescent="0.2">
      <c r="L530" s="57"/>
      <c r="Q530" s="57"/>
      <c r="V530" s="57"/>
    </row>
    <row r="531" spans="12:22" x14ac:dyDescent="0.2">
      <c r="L531" s="76"/>
      <c r="Q531" s="76"/>
      <c r="V531" s="76"/>
    </row>
    <row r="532" spans="12:22" x14ac:dyDescent="0.2">
      <c r="L532" s="76"/>
      <c r="Q532" s="76"/>
      <c r="V532" s="76"/>
    </row>
    <row r="533" spans="12:22" x14ac:dyDescent="0.2">
      <c r="L533" s="76"/>
      <c r="Q533" s="76"/>
      <c r="V533" s="76"/>
    </row>
    <row r="534" spans="12:22" x14ac:dyDescent="0.2">
      <c r="L534" s="76"/>
      <c r="Q534" s="76"/>
      <c r="V534" s="76"/>
    </row>
    <row r="535" spans="12:22" x14ac:dyDescent="0.2">
      <c r="L535" s="76"/>
      <c r="Q535" s="76"/>
      <c r="V535" s="76"/>
    </row>
    <row r="536" spans="12:22" x14ac:dyDescent="0.2">
      <c r="L536" s="76"/>
      <c r="Q536" s="76"/>
      <c r="V536" s="76"/>
    </row>
    <row r="537" spans="12:22" x14ac:dyDescent="0.2">
      <c r="L537" s="47"/>
      <c r="Q537" s="47"/>
      <c r="V537" s="47"/>
    </row>
    <row r="538" spans="12:22" x14ac:dyDescent="0.2">
      <c r="L538" s="47"/>
      <c r="Q538" s="47"/>
      <c r="V538" s="47"/>
    </row>
    <row r="539" spans="12:22" x14ac:dyDescent="0.2">
      <c r="L539" s="47"/>
      <c r="Q539" s="47"/>
      <c r="V539" s="47"/>
    </row>
    <row r="540" spans="12:22" x14ac:dyDescent="0.2">
      <c r="L540" s="47"/>
      <c r="Q540" s="47"/>
      <c r="V540" s="47"/>
    </row>
    <row r="541" spans="12:22" x14ac:dyDescent="0.2">
      <c r="L541" s="47"/>
      <c r="Q541" s="47"/>
      <c r="V541" s="47"/>
    </row>
    <row r="542" spans="12:22" x14ac:dyDescent="0.2">
      <c r="L542" s="57"/>
      <c r="Q542" s="57"/>
      <c r="V542" s="57"/>
    </row>
    <row r="543" spans="12:22" x14ac:dyDescent="0.2">
      <c r="L543" s="57"/>
      <c r="Q543" s="57"/>
      <c r="V543" s="57"/>
    </row>
    <row r="544" spans="12:22" x14ac:dyDescent="0.2">
      <c r="L544" s="47"/>
      <c r="Q544" s="47"/>
      <c r="V544" s="47"/>
    </row>
    <row r="545" spans="12:22" x14ac:dyDescent="0.2">
      <c r="L545" s="76"/>
      <c r="Q545" s="76"/>
      <c r="V545" s="76"/>
    </row>
    <row r="546" spans="12:22" x14ac:dyDescent="0.2">
      <c r="L546" s="47"/>
      <c r="Q546" s="47"/>
      <c r="V546" s="47"/>
    </row>
    <row r="547" spans="12:22" x14ac:dyDescent="0.2">
      <c r="L547" s="47"/>
      <c r="Q547" s="47"/>
      <c r="V547" s="47"/>
    </row>
    <row r="548" spans="12:22" x14ac:dyDescent="0.2">
      <c r="L548" s="76"/>
      <c r="Q548" s="76"/>
      <c r="V548" s="76"/>
    </row>
    <row r="549" spans="12:22" x14ac:dyDescent="0.2">
      <c r="L549" s="47"/>
      <c r="Q549" s="47"/>
      <c r="V549" s="47"/>
    </row>
    <row r="550" spans="12:22" x14ac:dyDescent="0.2">
      <c r="L550" s="57"/>
      <c r="Q550" s="57"/>
      <c r="V550" s="57"/>
    </row>
    <row r="551" spans="12:22" x14ac:dyDescent="0.2">
      <c r="L551" s="57"/>
      <c r="Q551" s="57"/>
      <c r="V551" s="57"/>
    </row>
    <row r="552" spans="12:22" x14ac:dyDescent="0.2">
      <c r="L552" s="47"/>
      <c r="Q552" s="47"/>
      <c r="V552" s="47"/>
    </row>
    <row r="553" spans="12:22" x14ac:dyDescent="0.2">
      <c r="L553" s="47"/>
      <c r="Q553" s="47"/>
      <c r="V553" s="47"/>
    </row>
    <row r="554" spans="12:22" x14ac:dyDescent="0.2">
      <c r="L554" s="76"/>
      <c r="Q554" s="76"/>
      <c r="V554" s="76"/>
    </row>
    <row r="555" spans="12:22" x14ac:dyDescent="0.2">
      <c r="L555" s="76"/>
      <c r="Q555" s="76"/>
      <c r="V555" s="76"/>
    </row>
    <row r="556" spans="12:22" x14ac:dyDescent="0.2">
      <c r="L556" s="76"/>
      <c r="Q556" s="76"/>
      <c r="V556" s="76"/>
    </row>
    <row r="557" spans="12:22" x14ac:dyDescent="0.2">
      <c r="L557" s="76"/>
      <c r="Q557" s="76"/>
      <c r="V557" s="76"/>
    </row>
    <row r="558" spans="12:22" x14ac:dyDescent="0.2">
      <c r="L558" s="47"/>
      <c r="Q558" s="47"/>
      <c r="V558" s="47"/>
    </row>
    <row r="559" spans="12:22" x14ac:dyDescent="0.2">
      <c r="L559" s="57"/>
      <c r="Q559" s="57"/>
      <c r="V559" s="57"/>
    </row>
    <row r="560" spans="12:22" x14ac:dyDescent="0.2">
      <c r="L560" s="76"/>
      <c r="Q560" s="76"/>
      <c r="V560" s="76"/>
    </row>
    <row r="561" spans="12:22" x14ac:dyDescent="0.2">
      <c r="L561" s="57"/>
      <c r="Q561" s="57"/>
      <c r="V561" s="57"/>
    </row>
    <row r="562" spans="12:22" x14ac:dyDescent="0.2">
      <c r="L562" s="57"/>
      <c r="Q562" s="57"/>
      <c r="V562" s="57"/>
    </row>
    <row r="563" spans="12:22" x14ac:dyDescent="0.2">
      <c r="L563" s="11"/>
      <c r="Q563" s="11"/>
      <c r="V563" s="11"/>
    </row>
    <row r="564" spans="12:22" x14ac:dyDescent="0.2">
      <c r="L564" s="57"/>
      <c r="Q564" s="57"/>
      <c r="V564" s="57"/>
    </row>
    <row r="565" spans="12:22" x14ac:dyDescent="0.2">
      <c r="L565" s="5"/>
      <c r="Q565" s="5"/>
      <c r="V565" s="5"/>
    </row>
    <row r="566" spans="12:22" x14ac:dyDescent="0.2">
      <c r="L566" s="11"/>
      <c r="Q566" s="11"/>
      <c r="V566" s="11"/>
    </row>
    <row r="567" spans="12:22" x14ac:dyDescent="0.2">
      <c r="L567" s="57"/>
      <c r="Q567" s="57"/>
      <c r="V567" s="57"/>
    </row>
    <row r="568" spans="12:22" x14ac:dyDescent="0.2">
      <c r="L568" s="57"/>
      <c r="Q568" s="57"/>
      <c r="V568" s="57"/>
    </row>
    <row r="569" spans="12:22" x14ac:dyDescent="0.2">
      <c r="L569" s="57"/>
      <c r="Q569" s="57"/>
      <c r="V569" s="57"/>
    </row>
    <row r="570" spans="12:22" x14ac:dyDescent="0.2">
      <c r="L570" s="57"/>
      <c r="Q570" s="57"/>
      <c r="V570" s="57"/>
    </row>
    <row r="571" spans="12:22" x14ac:dyDescent="0.2">
      <c r="L571" s="73"/>
      <c r="Q571" s="73"/>
      <c r="V571" s="73"/>
    </row>
    <row r="572" spans="12:22" x14ac:dyDescent="0.2">
      <c r="L572" s="62"/>
      <c r="Q572" s="62"/>
      <c r="V572" s="62"/>
    </row>
    <row r="573" spans="12:22" x14ac:dyDescent="0.2">
      <c r="L573" s="11"/>
      <c r="Q573" s="11"/>
      <c r="V573" s="11"/>
    </row>
    <row r="574" spans="12:22" x14ac:dyDescent="0.2">
      <c r="L574" s="57"/>
      <c r="Q574" s="57"/>
      <c r="V574" s="57"/>
    </row>
    <row r="575" spans="12:22" x14ac:dyDescent="0.2">
      <c r="L575" s="57"/>
      <c r="Q575" s="57"/>
      <c r="V575" s="57"/>
    </row>
    <row r="576" spans="12:22" x14ac:dyDescent="0.2">
      <c r="L576" s="76"/>
      <c r="Q576" s="76"/>
      <c r="V576" s="76"/>
    </row>
    <row r="577" spans="12:22" x14ac:dyDescent="0.2">
      <c r="L577" s="76"/>
      <c r="Q577" s="76"/>
      <c r="V577" s="76"/>
    </row>
    <row r="578" spans="12:22" x14ac:dyDescent="0.2">
      <c r="L578" s="76"/>
      <c r="Q578" s="76"/>
      <c r="V578" s="76"/>
    </row>
    <row r="579" spans="12:22" x14ac:dyDescent="0.2">
      <c r="L579" s="57"/>
      <c r="Q579" s="57"/>
      <c r="V579" s="57"/>
    </row>
    <row r="580" spans="12:22" x14ac:dyDescent="0.2">
      <c r="L580" s="76"/>
      <c r="Q580" s="76"/>
      <c r="V580" s="76"/>
    </row>
    <row r="581" spans="12:22" x14ac:dyDescent="0.2">
      <c r="L581" s="57"/>
      <c r="Q581" s="57"/>
      <c r="V581" s="57"/>
    </row>
    <row r="582" spans="12:22" x14ac:dyDescent="0.2">
      <c r="L582" s="76"/>
      <c r="Q582" s="76"/>
      <c r="V582" s="76"/>
    </row>
    <row r="583" spans="12:22" x14ac:dyDescent="0.2">
      <c r="L583" s="76"/>
      <c r="Q583" s="76"/>
      <c r="V583" s="76"/>
    </row>
    <row r="584" spans="12:22" x14ac:dyDescent="0.2">
      <c r="L584" s="76"/>
      <c r="Q584" s="76"/>
      <c r="V584" s="76"/>
    </row>
    <row r="585" spans="12:22" x14ac:dyDescent="0.2">
      <c r="L585" s="76"/>
      <c r="Q585" s="76"/>
      <c r="V585" s="76"/>
    </row>
    <row r="586" spans="12:22" x14ac:dyDescent="0.2">
      <c r="L586" s="76"/>
      <c r="Q586" s="76"/>
      <c r="V586" s="76"/>
    </row>
    <row r="587" spans="12:22" x14ac:dyDescent="0.2">
      <c r="L587" s="76"/>
      <c r="Q587" s="76"/>
      <c r="V587" s="76"/>
    </row>
    <row r="588" spans="12:22" x14ac:dyDescent="0.2">
      <c r="L588" s="47"/>
      <c r="Q588" s="47"/>
      <c r="V588" s="47"/>
    </row>
    <row r="589" spans="12:22" x14ac:dyDescent="0.2">
      <c r="L589" s="47"/>
      <c r="Q589" s="47"/>
      <c r="V589" s="47"/>
    </row>
    <row r="590" spans="12:22" x14ac:dyDescent="0.2">
      <c r="L590" s="47"/>
      <c r="Q590" s="47"/>
      <c r="V590" s="47"/>
    </row>
    <row r="591" spans="12:22" x14ac:dyDescent="0.2">
      <c r="L591" s="47"/>
      <c r="Q591" s="47"/>
      <c r="V591" s="47"/>
    </row>
    <row r="592" spans="12:22" x14ac:dyDescent="0.2">
      <c r="L592" s="47"/>
      <c r="Q592" s="47"/>
      <c r="V592" s="47"/>
    </row>
    <row r="593" spans="12:22" x14ac:dyDescent="0.2">
      <c r="L593" s="57"/>
      <c r="Q593" s="57"/>
      <c r="V593" s="57"/>
    </row>
    <row r="594" spans="12:22" x14ac:dyDescent="0.2">
      <c r="L594" s="57"/>
      <c r="Q594" s="57"/>
      <c r="V594" s="57"/>
    </row>
    <row r="595" spans="12:22" x14ac:dyDescent="0.2">
      <c r="L595" s="47"/>
      <c r="Q595" s="47"/>
      <c r="V595" s="47"/>
    </row>
    <row r="596" spans="12:22" x14ac:dyDescent="0.2">
      <c r="L596" s="76"/>
      <c r="Q596" s="76"/>
      <c r="V596" s="76"/>
    </row>
    <row r="597" spans="12:22" x14ac:dyDescent="0.2">
      <c r="L597" s="47"/>
      <c r="Q597" s="47"/>
      <c r="V597" s="47"/>
    </row>
    <row r="598" spans="12:22" x14ac:dyDescent="0.2">
      <c r="L598" s="47"/>
      <c r="Q598" s="47"/>
      <c r="V598" s="47"/>
    </row>
    <row r="599" spans="12:22" x14ac:dyDescent="0.2">
      <c r="L599" s="76"/>
      <c r="Q599" s="76"/>
      <c r="V599" s="76"/>
    </row>
    <row r="600" spans="12:22" x14ac:dyDescent="0.2">
      <c r="L600" s="47"/>
      <c r="Q600" s="47"/>
      <c r="V600" s="47"/>
    </row>
    <row r="601" spans="12:22" x14ac:dyDescent="0.2">
      <c r="L601" s="57"/>
      <c r="Q601" s="57"/>
      <c r="V601" s="57"/>
    </row>
    <row r="602" spans="12:22" x14ac:dyDescent="0.2">
      <c r="L602" s="57"/>
      <c r="Q602" s="57"/>
      <c r="V602" s="57"/>
    </row>
    <row r="603" spans="12:22" x14ac:dyDescent="0.2">
      <c r="L603" s="47"/>
      <c r="Q603" s="47"/>
      <c r="V603" s="47"/>
    </row>
    <row r="604" spans="12:22" x14ac:dyDescent="0.2">
      <c r="L604" s="47"/>
      <c r="Q604" s="47"/>
      <c r="V604" s="47"/>
    </row>
    <row r="605" spans="12:22" x14ac:dyDescent="0.2">
      <c r="L605" s="76"/>
      <c r="Q605" s="76"/>
      <c r="V605" s="76"/>
    </row>
    <row r="606" spans="12:22" x14ac:dyDescent="0.2">
      <c r="L606" s="76"/>
      <c r="Q606" s="76"/>
      <c r="V606" s="76"/>
    </row>
    <row r="607" spans="12:22" x14ac:dyDescent="0.2">
      <c r="L607" s="76"/>
      <c r="Q607" s="76"/>
      <c r="V607" s="76"/>
    </row>
    <row r="608" spans="12:22" x14ac:dyDescent="0.2">
      <c r="L608" s="76"/>
      <c r="Q608" s="76"/>
      <c r="V608" s="76"/>
    </row>
    <row r="609" spans="12:22" x14ac:dyDescent="0.2">
      <c r="L609" s="47"/>
      <c r="Q609" s="47"/>
      <c r="V609" s="47"/>
    </row>
    <row r="610" spans="12:22" x14ac:dyDescent="0.2">
      <c r="L610" s="57"/>
      <c r="Q610" s="57"/>
      <c r="V610" s="57"/>
    </row>
    <row r="611" spans="12:22" x14ac:dyDescent="0.2">
      <c r="L611" s="76"/>
      <c r="Q611" s="76"/>
      <c r="V611" s="76"/>
    </row>
    <row r="612" spans="12:22" x14ac:dyDescent="0.2">
      <c r="L612" s="57"/>
      <c r="Q612" s="57"/>
      <c r="V612" s="57"/>
    </row>
    <row r="613" spans="12:22" x14ac:dyDescent="0.2">
      <c r="L613" s="57"/>
      <c r="Q613" s="57"/>
      <c r="V613" s="57"/>
    </row>
    <row r="614" spans="12:22" x14ac:dyDescent="0.2">
      <c r="L614" s="11"/>
      <c r="Q614" s="11"/>
      <c r="V614" s="11"/>
    </row>
    <row r="615" spans="12:22" x14ac:dyDescent="0.2">
      <c r="L615" s="57"/>
      <c r="Q615" s="57"/>
      <c r="V615" s="57"/>
    </row>
    <row r="616" spans="12:22" x14ac:dyDescent="0.2">
      <c r="L616" s="5"/>
      <c r="Q616" s="5"/>
      <c r="V616" s="5"/>
    </row>
    <row r="617" spans="12:22" x14ac:dyDescent="0.2">
      <c r="L617" s="11"/>
      <c r="Q617" s="11"/>
      <c r="V617" s="11"/>
    </row>
    <row r="618" spans="12:22" x14ac:dyDescent="0.2">
      <c r="L618" s="57"/>
      <c r="Q618" s="57"/>
      <c r="V618" s="57"/>
    </row>
    <row r="619" spans="12:22" x14ac:dyDescent="0.2">
      <c r="L619" s="57"/>
      <c r="Q619" s="57"/>
      <c r="V619" s="57"/>
    </row>
    <row r="620" spans="12:22" x14ac:dyDescent="0.2">
      <c r="L620" s="57"/>
      <c r="Q620" s="57"/>
      <c r="V620" s="57"/>
    </row>
    <row r="621" spans="12:22" x14ac:dyDescent="0.2">
      <c r="L621" s="57"/>
      <c r="Q621" s="57"/>
      <c r="V621" s="57"/>
    </row>
    <row r="622" spans="12:22" x14ac:dyDescent="0.2">
      <c r="L622" s="73"/>
      <c r="Q622" s="73"/>
      <c r="V622" s="73"/>
    </row>
    <row r="623" spans="12:22" x14ac:dyDescent="0.2">
      <c r="L623" s="62"/>
      <c r="Q623" s="62"/>
      <c r="V623" s="62"/>
    </row>
    <row r="624" spans="12:22" x14ac:dyDescent="0.2">
      <c r="L624" s="11"/>
      <c r="Q624" s="11"/>
      <c r="V624" s="11"/>
    </row>
    <row r="625" spans="12:22" x14ac:dyDescent="0.2">
      <c r="L625" s="57"/>
      <c r="Q625" s="57"/>
      <c r="V625" s="57"/>
    </row>
    <row r="626" spans="12:22" x14ac:dyDescent="0.2">
      <c r="L626" s="57"/>
      <c r="Q626" s="57"/>
      <c r="V626" s="57"/>
    </row>
    <row r="627" spans="12:22" x14ac:dyDescent="0.2">
      <c r="L627" s="76"/>
      <c r="Q627" s="76"/>
      <c r="V627" s="76"/>
    </row>
    <row r="628" spans="12:22" x14ac:dyDescent="0.2">
      <c r="L628" s="76"/>
      <c r="Q628" s="76"/>
      <c r="V628" s="76"/>
    </row>
    <row r="629" spans="12:22" x14ac:dyDescent="0.2">
      <c r="L629" s="76"/>
      <c r="Q629" s="76"/>
      <c r="V629" s="76"/>
    </row>
    <row r="630" spans="12:22" x14ac:dyDescent="0.2">
      <c r="L630" s="57"/>
      <c r="Q630" s="57"/>
      <c r="V630" s="57"/>
    </row>
    <row r="631" spans="12:22" x14ac:dyDescent="0.2">
      <c r="L631" s="76"/>
      <c r="Q631" s="76"/>
      <c r="V631" s="76"/>
    </row>
    <row r="632" spans="12:22" x14ac:dyDescent="0.2">
      <c r="L632" s="57"/>
      <c r="Q632" s="57"/>
      <c r="V632" s="57"/>
    </row>
    <row r="633" spans="12:22" x14ac:dyDescent="0.2">
      <c r="L633" s="76"/>
      <c r="Q633" s="76"/>
      <c r="V633" s="76"/>
    </row>
    <row r="634" spans="12:22" x14ac:dyDescent="0.2">
      <c r="L634" s="76"/>
      <c r="Q634" s="76"/>
      <c r="V634" s="76"/>
    </row>
    <row r="635" spans="12:22" x14ac:dyDescent="0.2">
      <c r="L635" s="76"/>
      <c r="Q635" s="76"/>
      <c r="V635" s="76"/>
    </row>
    <row r="636" spans="12:22" x14ac:dyDescent="0.2">
      <c r="L636" s="76"/>
      <c r="Q636" s="76"/>
      <c r="V636" s="76"/>
    </row>
    <row r="637" spans="12:22" x14ac:dyDescent="0.2">
      <c r="L637" s="76"/>
      <c r="Q637" s="76"/>
      <c r="V637" s="76"/>
    </row>
    <row r="638" spans="12:22" x14ac:dyDescent="0.2">
      <c r="L638" s="76"/>
      <c r="Q638" s="76"/>
      <c r="V638" s="76"/>
    </row>
    <row r="639" spans="12:22" x14ac:dyDescent="0.2">
      <c r="L639" s="47"/>
      <c r="Q639" s="47"/>
      <c r="V639" s="47"/>
    </row>
    <row r="640" spans="12:22" x14ac:dyDescent="0.2">
      <c r="L640" s="47"/>
      <c r="Q640" s="47"/>
      <c r="V640" s="47"/>
    </row>
    <row r="641" spans="12:22" x14ac:dyDescent="0.2">
      <c r="L641" s="47"/>
      <c r="Q641" s="47"/>
      <c r="V641" s="47"/>
    </row>
    <row r="642" spans="12:22" x14ac:dyDescent="0.2">
      <c r="L642" s="47"/>
      <c r="Q642" s="47"/>
      <c r="V642" s="47"/>
    </row>
    <row r="643" spans="12:22" x14ac:dyDescent="0.2">
      <c r="L643" s="47"/>
      <c r="Q643" s="47"/>
      <c r="V643" s="47"/>
    </row>
    <row r="644" spans="12:22" x14ac:dyDescent="0.2">
      <c r="L644" s="57"/>
      <c r="Q644" s="57"/>
      <c r="V644" s="57"/>
    </row>
    <row r="645" spans="12:22" x14ac:dyDescent="0.2">
      <c r="L645" s="57"/>
      <c r="Q645" s="57"/>
      <c r="V645" s="57"/>
    </row>
    <row r="646" spans="12:22" x14ac:dyDescent="0.2">
      <c r="L646" s="47"/>
      <c r="Q646" s="47"/>
      <c r="V646" s="47"/>
    </row>
    <row r="647" spans="12:22" x14ac:dyDescent="0.2">
      <c r="L647" s="76"/>
      <c r="Q647" s="76"/>
      <c r="V647" s="76"/>
    </row>
    <row r="648" spans="12:22" x14ac:dyDescent="0.2">
      <c r="L648" s="47"/>
      <c r="Q648" s="47"/>
      <c r="V648" s="47"/>
    </row>
    <row r="649" spans="12:22" x14ac:dyDescent="0.2">
      <c r="L649" s="47"/>
      <c r="Q649" s="47"/>
      <c r="V649" s="47"/>
    </row>
    <row r="650" spans="12:22" x14ac:dyDescent="0.2">
      <c r="L650" s="76"/>
      <c r="Q650" s="76"/>
      <c r="V650" s="76"/>
    </row>
    <row r="651" spans="12:22" x14ac:dyDescent="0.2">
      <c r="L651" s="47"/>
      <c r="Q651" s="47"/>
      <c r="V651" s="47"/>
    </row>
    <row r="652" spans="12:22" x14ac:dyDescent="0.2">
      <c r="L652" s="57"/>
      <c r="Q652" s="57"/>
      <c r="V652" s="57"/>
    </row>
    <row r="653" spans="12:22" x14ac:dyDescent="0.2">
      <c r="L653" s="57"/>
      <c r="Q653" s="57"/>
      <c r="V653" s="57"/>
    </row>
    <row r="654" spans="12:22" x14ac:dyDescent="0.2">
      <c r="L654" s="47"/>
      <c r="Q654" s="47"/>
      <c r="V654" s="47"/>
    </row>
    <row r="655" spans="12:22" x14ac:dyDescent="0.2">
      <c r="L655" s="47"/>
      <c r="Q655" s="47"/>
      <c r="V655" s="47"/>
    </row>
    <row r="656" spans="12:22" x14ac:dyDescent="0.2">
      <c r="L656" s="76"/>
      <c r="Q656" s="76"/>
      <c r="V656" s="76"/>
    </row>
    <row r="657" spans="12:22" x14ac:dyDescent="0.2">
      <c r="L657" s="76"/>
      <c r="Q657" s="76"/>
      <c r="V657" s="76"/>
    </row>
    <row r="658" spans="12:22" x14ac:dyDescent="0.2">
      <c r="L658" s="76"/>
      <c r="Q658" s="76"/>
      <c r="V658" s="76"/>
    </row>
    <row r="659" spans="12:22" x14ac:dyDescent="0.2">
      <c r="L659" s="76"/>
      <c r="Q659" s="76"/>
      <c r="V659" s="76"/>
    </row>
    <row r="660" spans="12:22" x14ac:dyDescent="0.2">
      <c r="L660" s="47"/>
      <c r="Q660" s="47"/>
      <c r="V660" s="47"/>
    </row>
    <row r="661" spans="12:22" x14ac:dyDescent="0.2">
      <c r="L661" s="57"/>
      <c r="Q661" s="57"/>
      <c r="V661" s="57"/>
    </row>
    <row r="662" spans="12:22" x14ac:dyDescent="0.2">
      <c r="L662" s="76"/>
      <c r="Q662" s="76"/>
      <c r="V662" s="76"/>
    </row>
    <row r="663" spans="12:22" x14ac:dyDescent="0.2">
      <c r="L663" s="57"/>
      <c r="Q663" s="57"/>
      <c r="V663" s="57"/>
    </row>
    <row r="664" spans="12:22" x14ac:dyDescent="0.2">
      <c r="L664" s="57"/>
      <c r="Q664" s="57"/>
      <c r="V664" s="57"/>
    </row>
    <row r="665" spans="12:22" x14ac:dyDescent="0.2">
      <c r="L665" s="11"/>
      <c r="Q665" s="11"/>
      <c r="V665" s="11"/>
    </row>
    <row r="666" spans="12:22" x14ac:dyDescent="0.2">
      <c r="L666" s="57"/>
      <c r="Q666" s="57"/>
      <c r="V666" s="57"/>
    </row>
    <row r="667" spans="12:22" x14ac:dyDescent="0.2">
      <c r="L667" s="5"/>
      <c r="Q667" s="5"/>
      <c r="V667" s="5"/>
    </row>
    <row r="668" spans="12:22" x14ac:dyDescent="0.2">
      <c r="L668" s="11"/>
      <c r="Q668" s="11"/>
      <c r="V668" s="11"/>
    </row>
    <row r="669" spans="12:22" x14ac:dyDescent="0.2">
      <c r="L669" s="57"/>
      <c r="Q669" s="57"/>
      <c r="V669" s="57"/>
    </row>
    <row r="670" spans="12:22" x14ac:dyDescent="0.2">
      <c r="L670" s="57"/>
      <c r="Q670" s="57"/>
      <c r="V670" s="57"/>
    </row>
    <row r="671" spans="12:22" x14ac:dyDescent="0.2">
      <c r="L671" s="57"/>
      <c r="Q671" s="57"/>
      <c r="V671" s="57"/>
    </row>
    <row r="672" spans="12:22" x14ac:dyDescent="0.2">
      <c r="L672" s="57"/>
      <c r="Q672" s="57"/>
      <c r="V672" s="57"/>
    </row>
    <row r="673" spans="12:22" x14ac:dyDescent="0.2">
      <c r="L673" s="73"/>
      <c r="Q673" s="73"/>
      <c r="V673" s="73"/>
    </row>
    <row r="674" spans="12:22" x14ac:dyDescent="0.2">
      <c r="L674" s="62"/>
      <c r="Q674" s="62"/>
      <c r="V674" s="62"/>
    </row>
    <row r="675" spans="12:22" x14ac:dyDescent="0.2">
      <c r="L675" s="11"/>
      <c r="Q675" s="11"/>
      <c r="V675" s="11"/>
    </row>
    <row r="676" spans="12:22" x14ac:dyDescent="0.2">
      <c r="L676" s="57"/>
      <c r="Q676" s="57"/>
      <c r="V676" s="57"/>
    </row>
    <row r="677" spans="12:22" x14ac:dyDescent="0.2">
      <c r="L677" s="57"/>
      <c r="Q677" s="57"/>
      <c r="V677" s="57"/>
    </row>
    <row r="678" spans="12:22" x14ac:dyDescent="0.2">
      <c r="L678" s="76"/>
      <c r="Q678" s="76"/>
      <c r="V678" s="76"/>
    </row>
    <row r="679" spans="12:22" x14ac:dyDescent="0.2">
      <c r="L679" s="76"/>
      <c r="Q679" s="76"/>
      <c r="V679" s="76"/>
    </row>
    <row r="680" spans="12:22" x14ac:dyDescent="0.2">
      <c r="L680" s="76"/>
      <c r="Q680" s="76"/>
      <c r="V680" s="76"/>
    </row>
    <row r="681" spans="12:22" x14ac:dyDescent="0.2">
      <c r="L681" s="57"/>
      <c r="Q681" s="57"/>
      <c r="V681" s="57"/>
    </row>
    <row r="682" spans="12:22" x14ac:dyDescent="0.2">
      <c r="L682" s="76"/>
      <c r="Q682" s="76"/>
      <c r="V682" s="76"/>
    </row>
    <row r="683" spans="12:22" x14ac:dyDescent="0.2">
      <c r="L683" s="57"/>
      <c r="Q683" s="57"/>
      <c r="V683" s="57"/>
    </row>
    <row r="684" spans="12:22" x14ac:dyDescent="0.2">
      <c r="L684" s="76"/>
      <c r="Q684" s="76"/>
      <c r="V684" s="76"/>
    </row>
    <row r="685" spans="12:22" x14ac:dyDescent="0.2">
      <c r="L685" s="76"/>
      <c r="Q685" s="76"/>
      <c r="V685" s="76"/>
    </row>
    <row r="686" spans="12:22" x14ac:dyDescent="0.2">
      <c r="L686" s="76"/>
      <c r="Q686" s="76"/>
      <c r="V686" s="76"/>
    </row>
    <row r="687" spans="12:22" x14ac:dyDescent="0.2">
      <c r="L687" s="76"/>
      <c r="Q687" s="76"/>
      <c r="V687" s="76"/>
    </row>
    <row r="688" spans="12:22" x14ac:dyDescent="0.2">
      <c r="L688" s="76"/>
      <c r="Q688" s="76"/>
      <c r="V688" s="76"/>
    </row>
    <row r="689" spans="12:22" x14ac:dyDescent="0.2">
      <c r="L689" s="76"/>
      <c r="Q689" s="76"/>
      <c r="V689" s="76"/>
    </row>
    <row r="690" spans="12:22" x14ac:dyDescent="0.2">
      <c r="L690" s="47"/>
      <c r="Q690" s="47"/>
      <c r="V690" s="47"/>
    </row>
    <row r="691" spans="12:22" x14ac:dyDescent="0.2">
      <c r="L691" s="47"/>
      <c r="Q691" s="47"/>
      <c r="V691" s="47"/>
    </row>
    <row r="692" spans="12:22" x14ac:dyDescent="0.2">
      <c r="L692" s="47"/>
      <c r="Q692" s="47"/>
      <c r="V692" s="47"/>
    </row>
    <row r="693" spans="12:22" x14ac:dyDescent="0.2">
      <c r="L693" s="47"/>
      <c r="Q693" s="47"/>
      <c r="V693" s="47"/>
    </row>
    <row r="694" spans="12:22" x14ac:dyDescent="0.2">
      <c r="L694" s="47"/>
      <c r="Q694" s="47"/>
      <c r="V694" s="47"/>
    </row>
    <row r="695" spans="12:22" x14ac:dyDescent="0.2">
      <c r="L695" s="57"/>
      <c r="Q695" s="57"/>
      <c r="V695" s="57"/>
    </row>
    <row r="696" spans="12:22" x14ac:dyDescent="0.2">
      <c r="L696" s="57"/>
      <c r="Q696" s="57"/>
      <c r="V696" s="57"/>
    </row>
    <row r="697" spans="12:22" x14ac:dyDescent="0.2">
      <c r="L697" s="47"/>
      <c r="Q697" s="47"/>
      <c r="V697" s="47"/>
    </row>
    <row r="698" spans="12:22" x14ac:dyDescent="0.2">
      <c r="L698" s="76"/>
      <c r="Q698" s="76"/>
      <c r="V698" s="76"/>
    </row>
    <row r="699" spans="12:22" x14ac:dyDescent="0.2">
      <c r="L699" s="47"/>
      <c r="Q699" s="47"/>
      <c r="V699" s="47"/>
    </row>
    <row r="700" spans="12:22" x14ac:dyDescent="0.2">
      <c r="L700" s="47"/>
      <c r="Q700" s="47"/>
      <c r="V700" s="47"/>
    </row>
    <row r="701" spans="12:22" x14ac:dyDescent="0.2">
      <c r="L701" s="76"/>
      <c r="Q701" s="76"/>
      <c r="V701" s="76"/>
    </row>
    <row r="702" spans="12:22" x14ac:dyDescent="0.2">
      <c r="L702" s="47"/>
      <c r="Q702" s="47"/>
      <c r="V702" s="47"/>
    </row>
    <row r="703" spans="12:22" x14ac:dyDescent="0.2">
      <c r="L703" s="57"/>
      <c r="Q703" s="57"/>
      <c r="V703" s="57"/>
    </row>
    <row r="704" spans="12:22" x14ac:dyDescent="0.2">
      <c r="L704" s="57"/>
      <c r="Q704" s="57"/>
      <c r="V704" s="57"/>
    </row>
    <row r="705" spans="12:22" x14ac:dyDescent="0.2">
      <c r="L705" s="47"/>
      <c r="Q705" s="47"/>
      <c r="V705" s="47"/>
    </row>
    <row r="706" spans="12:22" x14ac:dyDescent="0.2">
      <c r="L706" s="47"/>
      <c r="Q706" s="47"/>
      <c r="V706" s="47"/>
    </row>
    <row r="707" spans="12:22" x14ac:dyDescent="0.2">
      <c r="L707" s="76"/>
      <c r="Q707" s="76"/>
      <c r="V707" s="76"/>
    </row>
    <row r="708" spans="12:22" x14ac:dyDescent="0.2">
      <c r="L708" s="76"/>
      <c r="Q708" s="76"/>
      <c r="V708" s="76"/>
    </row>
    <row r="709" spans="12:22" x14ac:dyDescent="0.2">
      <c r="L709" s="76"/>
      <c r="Q709" s="76"/>
      <c r="V709" s="76"/>
    </row>
    <row r="710" spans="12:22" x14ac:dyDescent="0.2">
      <c r="L710" s="76"/>
      <c r="Q710" s="76"/>
      <c r="V710" s="76"/>
    </row>
    <row r="711" spans="12:22" x14ac:dyDescent="0.2">
      <c r="L711" s="47"/>
      <c r="Q711" s="47"/>
      <c r="V711" s="47"/>
    </row>
    <row r="712" spans="12:22" x14ac:dyDescent="0.2">
      <c r="L712" s="57"/>
      <c r="Q712" s="57"/>
      <c r="V712" s="57"/>
    </row>
    <row r="713" spans="12:22" x14ac:dyDescent="0.2">
      <c r="L713" s="76"/>
      <c r="Q713" s="76"/>
      <c r="V713" s="76"/>
    </row>
    <row r="714" spans="12:22" x14ac:dyDescent="0.2">
      <c r="L714" s="57"/>
      <c r="Q714" s="57"/>
      <c r="V714" s="57"/>
    </row>
    <row r="715" spans="12:22" x14ac:dyDescent="0.2">
      <c r="L715" s="57"/>
      <c r="Q715" s="57"/>
      <c r="V715" s="57"/>
    </row>
    <row r="716" spans="12:22" x14ac:dyDescent="0.2">
      <c r="L716" s="11"/>
      <c r="Q716" s="11"/>
      <c r="V716" s="11"/>
    </row>
    <row r="717" spans="12:22" x14ac:dyDescent="0.2">
      <c r="L717" s="57"/>
      <c r="Q717" s="57"/>
      <c r="V717" s="57"/>
    </row>
    <row r="718" spans="12:22" x14ac:dyDescent="0.2">
      <c r="L718" s="5"/>
      <c r="Q718" s="5"/>
      <c r="V718" s="5"/>
    </row>
    <row r="719" spans="12:22" x14ac:dyDescent="0.2">
      <c r="L719" s="11"/>
      <c r="Q719" s="11"/>
      <c r="V719" s="11"/>
    </row>
    <row r="720" spans="12:22" x14ac:dyDescent="0.2">
      <c r="L720" s="57"/>
      <c r="Q720" s="57"/>
      <c r="V720" s="57"/>
    </row>
    <row r="721" spans="12:22" x14ac:dyDescent="0.2">
      <c r="L721" s="57"/>
      <c r="Q721" s="57"/>
      <c r="V721" s="57"/>
    </row>
    <row r="722" spans="12:22" x14ac:dyDescent="0.2">
      <c r="L722" s="57"/>
      <c r="Q722" s="57"/>
      <c r="V722" s="57"/>
    </row>
    <row r="723" spans="12:22" x14ac:dyDescent="0.2">
      <c r="L723" s="57"/>
      <c r="Q723" s="57"/>
      <c r="V723" s="57"/>
    </row>
    <row r="724" spans="12:22" x14ac:dyDescent="0.2">
      <c r="L724" s="73"/>
      <c r="Q724" s="73"/>
      <c r="V724" s="73"/>
    </row>
    <row r="725" spans="12:22" x14ac:dyDescent="0.2">
      <c r="L725" s="62"/>
      <c r="Q725" s="62"/>
      <c r="V725" s="62"/>
    </row>
    <row r="726" spans="12:22" x14ac:dyDescent="0.2">
      <c r="L726" s="11"/>
      <c r="Q726" s="11"/>
      <c r="V726" s="11"/>
    </row>
    <row r="727" spans="12:22" x14ac:dyDescent="0.2">
      <c r="L727" s="57"/>
      <c r="Q727" s="57"/>
      <c r="V727" s="57"/>
    </row>
    <row r="728" spans="12:22" x14ac:dyDescent="0.2">
      <c r="L728" s="57"/>
      <c r="Q728" s="57"/>
      <c r="V728" s="57"/>
    </row>
    <row r="729" spans="12:22" x14ac:dyDescent="0.2">
      <c r="L729" s="76"/>
      <c r="Q729" s="76"/>
      <c r="V729" s="76"/>
    </row>
    <row r="730" spans="12:22" x14ac:dyDescent="0.2">
      <c r="L730" s="76"/>
      <c r="Q730" s="76"/>
      <c r="V730" s="76"/>
    </row>
    <row r="731" spans="12:22" x14ac:dyDescent="0.2">
      <c r="L731" s="76"/>
      <c r="Q731" s="76"/>
      <c r="V731" s="76"/>
    </row>
    <row r="732" spans="12:22" x14ac:dyDescent="0.2">
      <c r="L732" s="57"/>
      <c r="Q732" s="57"/>
      <c r="V732" s="57"/>
    </row>
    <row r="733" spans="12:22" x14ac:dyDescent="0.2">
      <c r="L733" s="76"/>
      <c r="Q733" s="76"/>
      <c r="V733" s="76"/>
    </row>
    <row r="734" spans="12:22" x14ac:dyDescent="0.2">
      <c r="L734" s="57"/>
      <c r="Q734" s="57"/>
      <c r="V734" s="57"/>
    </row>
    <row r="735" spans="12:22" x14ac:dyDescent="0.2">
      <c r="L735" s="76"/>
      <c r="Q735" s="76"/>
      <c r="V735" s="76"/>
    </row>
    <row r="736" spans="12:22" x14ac:dyDescent="0.2">
      <c r="L736" s="76"/>
      <c r="Q736" s="76"/>
      <c r="V736" s="76"/>
    </row>
    <row r="737" spans="12:22" x14ac:dyDescent="0.2">
      <c r="L737" s="76"/>
      <c r="Q737" s="76"/>
      <c r="V737" s="76"/>
    </row>
    <row r="738" spans="12:22" x14ac:dyDescent="0.2">
      <c r="L738" s="76"/>
      <c r="Q738" s="76"/>
      <c r="V738" s="76"/>
    </row>
    <row r="739" spans="12:22" x14ac:dyDescent="0.2">
      <c r="L739" s="76"/>
      <c r="Q739" s="76"/>
      <c r="V739" s="76"/>
    </row>
    <row r="740" spans="12:22" x14ac:dyDescent="0.2">
      <c r="L740" s="76"/>
      <c r="Q740" s="76"/>
      <c r="V740" s="76"/>
    </row>
    <row r="741" spans="12:22" x14ac:dyDescent="0.2">
      <c r="L741" s="47"/>
      <c r="Q741" s="47"/>
      <c r="V741" s="47"/>
    </row>
    <row r="742" spans="12:22" x14ac:dyDescent="0.2">
      <c r="L742" s="47"/>
      <c r="Q742" s="47"/>
      <c r="V742" s="47"/>
    </row>
    <row r="743" spans="12:22" x14ac:dyDescent="0.2">
      <c r="L743" s="47"/>
      <c r="Q743" s="47"/>
      <c r="V743" s="47"/>
    </row>
    <row r="744" spans="12:22" x14ac:dyDescent="0.2">
      <c r="L744" s="47"/>
      <c r="Q744" s="47"/>
      <c r="V744" s="47"/>
    </row>
    <row r="745" spans="12:22" x14ac:dyDescent="0.2">
      <c r="L745" s="47"/>
      <c r="Q745" s="47"/>
      <c r="V745" s="47"/>
    </row>
    <row r="746" spans="12:22" x14ac:dyDescent="0.2">
      <c r="L746" s="57"/>
      <c r="Q746" s="57"/>
      <c r="V746" s="57"/>
    </row>
    <row r="747" spans="12:22" x14ac:dyDescent="0.2">
      <c r="L747" s="57"/>
      <c r="Q747" s="57"/>
      <c r="V747" s="57"/>
    </row>
    <row r="748" spans="12:22" x14ac:dyDescent="0.2">
      <c r="L748" s="47"/>
      <c r="Q748" s="47"/>
      <c r="V748" s="47"/>
    </row>
    <row r="749" spans="12:22" x14ac:dyDescent="0.2">
      <c r="L749" s="76"/>
      <c r="Q749" s="76"/>
      <c r="V749" s="76"/>
    </row>
    <row r="750" spans="12:22" x14ac:dyDescent="0.2">
      <c r="L750" s="47"/>
      <c r="Q750" s="47"/>
      <c r="V750" s="47"/>
    </row>
    <row r="751" spans="12:22" x14ac:dyDescent="0.2">
      <c r="L751" s="47"/>
      <c r="Q751" s="47"/>
      <c r="V751" s="47"/>
    </row>
    <row r="752" spans="12:22" x14ac:dyDescent="0.2">
      <c r="L752" s="76"/>
      <c r="Q752" s="76"/>
      <c r="V752" s="76"/>
    </row>
    <row r="753" spans="12:22" x14ac:dyDescent="0.2">
      <c r="L753" s="47"/>
      <c r="Q753" s="47"/>
      <c r="V753" s="47"/>
    </row>
    <row r="754" spans="12:22" x14ac:dyDescent="0.2">
      <c r="L754" s="57"/>
      <c r="Q754" s="57"/>
      <c r="V754" s="57"/>
    </row>
    <row r="755" spans="12:22" x14ac:dyDescent="0.2">
      <c r="L755" s="57"/>
      <c r="Q755" s="57"/>
      <c r="V755" s="57"/>
    </row>
    <row r="756" spans="12:22" x14ac:dyDescent="0.2">
      <c r="L756" s="47"/>
      <c r="Q756" s="47"/>
      <c r="V756" s="47"/>
    </row>
    <row r="757" spans="12:22" x14ac:dyDescent="0.2">
      <c r="L757" s="47"/>
      <c r="Q757" s="47"/>
      <c r="V757" s="47"/>
    </row>
    <row r="758" spans="12:22" x14ac:dyDescent="0.2">
      <c r="L758" s="76"/>
      <c r="Q758" s="76"/>
      <c r="V758" s="76"/>
    </row>
    <row r="759" spans="12:22" x14ac:dyDescent="0.2">
      <c r="L759" s="76"/>
      <c r="Q759" s="76"/>
      <c r="V759" s="76"/>
    </row>
    <row r="760" spans="12:22" x14ac:dyDescent="0.2">
      <c r="L760" s="76"/>
      <c r="Q760" s="76"/>
      <c r="V760" s="76"/>
    </row>
  </sheetData>
  <mergeCells count="3">
    <mergeCell ref="H5:K5"/>
    <mergeCell ref="M5:P5"/>
    <mergeCell ref="R5:U5"/>
  </mergeCells>
  <pageMargins left="0.17" right="0.17" top="0.28000000000000003" bottom="0.75" header="0.17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view="pageBreakPreview" zoomScaleNormal="100" zoomScaleSheetLayoutView="100" workbookViewId="0">
      <selection activeCell="J38" sqref="J38"/>
    </sheetView>
  </sheetViews>
  <sheetFormatPr defaultRowHeight="12.75" outlineLevelCol="1" x14ac:dyDescent="0.2"/>
  <cols>
    <col min="1" max="1" width="4.42578125" style="1" customWidth="1"/>
    <col min="2" max="2" width="4.28515625" style="1" customWidth="1"/>
    <col min="3" max="3" width="9.140625" style="1"/>
    <col min="4" max="4" width="21.7109375" style="1" customWidth="1"/>
    <col min="5" max="5" width="2" style="1" customWidth="1"/>
    <col min="6" max="6" width="12" style="2" customWidth="1" outlineLevel="1"/>
    <col min="7" max="9" width="12.85546875" style="1" customWidth="1"/>
    <col min="10" max="10" width="18.5703125" style="1" customWidth="1"/>
    <col min="11" max="11" width="10.28515625" style="2" bestFit="1" customWidth="1" outlineLevel="1"/>
    <col min="12" max="12" width="10.28515625" style="1" bestFit="1" customWidth="1"/>
    <col min="13" max="13" width="12.7109375" style="1" bestFit="1" customWidth="1"/>
    <col min="14" max="14" width="12.7109375" style="1" customWidth="1"/>
    <col min="15" max="15" width="19.140625" style="1" bestFit="1" customWidth="1"/>
    <col min="16" max="16" width="18" style="2" bestFit="1" customWidth="1" outlineLevel="1"/>
    <col min="17" max="19" width="17.42578125" style="1" customWidth="1"/>
    <col min="20" max="20" width="19.140625" style="1" bestFit="1" customWidth="1"/>
    <col min="21" max="16384" width="9.140625" style="1"/>
  </cols>
  <sheetData>
    <row r="1" spans="1:23" ht="15.75" x14ac:dyDescent="0.25">
      <c r="A1" s="37" t="s">
        <v>37</v>
      </c>
      <c r="B1" s="77"/>
      <c r="C1" s="77"/>
      <c r="D1" s="77"/>
      <c r="E1" s="2"/>
    </row>
    <row r="2" spans="1:23" ht="15.75" x14ac:dyDescent="0.25">
      <c r="A2" s="37" t="s">
        <v>82</v>
      </c>
      <c r="B2" s="77"/>
      <c r="C2" s="77"/>
      <c r="D2" s="77"/>
      <c r="E2" s="2"/>
    </row>
    <row r="3" spans="1:23" ht="15.75" x14ac:dyDescent="0.25">
      <c r="A3" s="33" t="s">
        <v>35</v>
      </c>
      <c r="B3" s="37"/>
      <c r="C3" s="37"/>
      <c r="D3" s="37"/>
      <c r="E3" s="2"/>
    </row>
    <row r="4" spans="1:23" x14ac:dyDescent="0.2">
      <c r="A4" s="33" t="s">
        <v>83</v>
      </c>
      <c r="B4" s="32"/>
      <c r="C4" s="32"/>
      <c r="D4" s="32"/>
      <c r="E4" s="2"/>
    </row>
    <row r="5" spans="1:23" ht="12.75" customHeight="1" x14ac:dyDescent="0.2">
      <c r="A5" s="33"/>
      <c r="B5" s="32"/>
      <c r="C5" s="32"/>
      <c r="D5" s="32"/>
      <c r="E5" s="78"/>
      <c r="F5" s="79" t="s">
        <v>42</v>
      </c>
      <c r="G5" s="79"/>
      <c r="H5" s="79"/>
      <c r="I5" s="79"/>
      <c r="J5" s="42" t="s">
        <v>43</v>
      </c>
      <c r="K5" s="79" t="s">
        <v>42</v>
      </c>
      <c r="L5" s="79"/>
      <c r="M5" s="79"/>
      <c r="N5" s="79"/>
      <c r="O5" s="42" t="s">
        <v>43</v>
      </c>
      <c r="P5" s="43" t="s">
        <v>42</v>
      </c>
      <c r="Q5" s="43"/>
      <c r="R5" s="43"/>
      <c r="S5" s="80"/>
      <c r="T5" s="42" t="s">
        <v>43</v>
      </c>
    </row>
    <row r="6" spans="1:23" x14ac:dyDescent="0.2">
      <c r="A6" s="33"/>
      <c r="B6" s="32"/>
      <c r="C6" s="32"/>
      <c r="D6" s="32"/>
      <c r="E6" s="34"/>
      <c r="F6" s="34" t="s">
        <v>29</v>
      </c>
      <c r="G6" s="34" t="s">
        <v>28</v>
      </c>
      <c r="H6" s="34" t="s">
        <v>27</v>
      </c>
      <c r="I6" s="34" t="s">
        <v>30</v>
      </c>
      <c r="J6" s="45" t="s">
        <v>30</v>
      </c>
      <c r="K6" s="34" t="s">
        <v>29</v>
      </c>
      <c r="L6" s="34" t="s">
        <v>28</v>
      </c>
      <c r="M6" s="34" t="s">
        <v>27</v>
      </c>
      <c r="N6" s="34" t="s">
        <v>30</v>
      </c>
      <c r="O6" s="45" t="s">
        <v>30</v>
      </c>
      <c r="P6" s="34" t="s">
        <v>29</v>
      </c>
      <c r="Q6" s="34" t="s">
        <v>28</v>
      </c>
      <c r="R6" s="34" t="s">
        <v>27</v>
      </c>
      <c r="S6" s="34" t="s">
        <v>30</v>
      </c>
      <c r="T6" s="45" t="s">
        <v>30</v>
      </c>
    </row>
    <row r="7" spans="1:23" x14ac:dyDescent="0.2">
      <c r="A7" s="33"/>
      <c r="B7" s="32"/>
      <c r="C7" s="32"/>
      <c r="D7" s="32"/>
      <c r="E7" s="30"/>
      <c r="F7" s="30">
        <v>2013</v>
      </c>
      <c r="G7" s="30">
        <v>2013</v>
      </c>
      <c r="H7" s="30">
        <v>2013</v>
      </c>
      <c r="I7" s="30">
        <v>2013</v>
      </c>
      <c r="J7" s="31">
        <v>2013</v>
      </c>
      <c r="K7" s="30">
        <v>2014</v>
      </c>
      <c r="L7" s="30">
        <v>2014</v>
      </c>
      <c r="M7" s="30">
        <v>2014</v>
      </c>
      <c r="N7" s="30">
        <v>2014</v>
      </c>
      <c r="O7" s="31">
        <v>2014</v>
      </c>
      <c r="P7" s="30">
        <v>2015</v>
      </c>
      <c r="Q7" s="30">
        <v>2015</v>
      </c>
      <c r="R7" s="30">
        <v>2015</v>
      </c>
      <c r="S7" s="30">
        <v>2015</v>
      </c>
      <c r="T7" s="31">
        <v>2015</v>
      </c>
    </row>
    <row r="8" spans="1:23" x14ac:dyDescent="0.2">
      <c r="A8" s="33"/>
      <c r="B8" s="32"/>
      <c r="C8" s="32"/>
      <c r="D8" s="32"/>
      <c r="E8" s="81"/>
      <c r="G8" s="2"/>
      <c r="H8" s="2"/>
      <c r="I8" s="2"/>
      <c r="J8" s="29"/>
      <c r="L8" s="2"/>
      <c r="M8" s="2"/>
      <c r="N8" s="2"/>
      <c r="O8" s="29"/>
      <c r="S8" s="2"/>
      <c r="T8" s="29"/>
    </row>
    <row r="9" spans="1:23" x14ac:dyDescent="0.2">
      <c r="A9" s="32" t="s">
        <v>84</v>
      </c>
      <c r="B9" s="32"/>
      <c r="C9" s="32"/>
      <c r="D9" s="32"/>
      <c r="E9" s="6"/>
      <c r="F9" s="6">
        <v>1023961</v>
      </c>
      <c r="G9" s="6">
        <v>1069372</v>
      </c>
      <c r="H9" s="6">
        <v>1105999</v>
      </c>
      <c r="I9" s="6">
        <v>1175230</v>
      </c>
      <c r="J9" s="82">
        <f>SUM(F9:I9)</f>
        <v>4374562</v>
      </c>
      <c r="K9" s="6">
        <v>1270089</v>
      </c>
      <c r="L9" s="6">
        <v>1340407</v>
      </c>
      <c r="M9" s="6">
        <v>1409432</v>
      </c>
      <c r="N9" s="6">
        <v>1484728</v>
      </c>
      <c r="O9" s="82">
        <f>SUM(K9:N9)</f>
        <v>5504656</v>
      </c>
      <c r="P9" s="6">
        <v>1573129</v>
      </c>
      <c r="Q9" s="51">
        <v>1644694</v>
      </c>
      <c r="R9" s="51">
        <v>1738355</v>
      </c>
      <c r="S9" s="51">
        <v>1823333</v>
      </c>
      <c r="T9" s="82">
        <f>SUM(P9:S9)</f>
        <v>6779511</v>
      </c>
    </row>
    <row r="10" spans="1:23" x14ac:dyDescent="0.2">
      <c r="B10" s="33" t="s">
        <v>85</v>
      </c>
      <c r="C10" s="32"/>
      <c r="D10" s="32"/>
      <c r="E10" s="2"/>
      <c r="F10" s="8">
        <v>736952</v>
      </c>
      <c r="G10" s="8">
        <v>760674</v>
      </c>
      <c r="H10" s="8">
        <v>798900</v>
      </c>
      <c r="I10" s="8">
        <v>820677</v>
      </c>
      <c r="J10" s="83">
        <f>SUM(F10:I10)</f>
        <v>3117203</v>
      </c>
      <c r="K10" s="8">
        <v>869186</v>
      </c>
      <c r="L10" s="8">
        <v>914848</v>
      </c>
      <c r="M10" s="8">
        <v>954394</v>
      </c>
      <c r="N10" s="8">
        <v>1014332</v>
      </c>
      <c r="O10" s="83">
        <f>SUM(K10:N10)</f>
        <v>3752760</v>
      </c>
      <c r="P10" s="8">
        <v>1046401</v>
      </c>
      <c r="Q10" s="52">
        <v>1121751.6804499999</v>
      </c>
      <c r="R10" s="52">
        <v>1173958</v>
      </c>
      <c r="S10" s="84">
        <v>1249365</v>
      </c>
      <c r="T10" s="83">
        <f>SUM(P10:S10)</f>
        <v>4591475.6804499999</v>
      </c>
    </row>
    <row r="11" spans="1:23" x14ac:dyDescent="0.2">
      <c r="B11" s="33" t="s">
        <v>86</v>
      </c>
      <c r="C11" s="32"/>
      <c r="D11" s="32"/>
      <c r="E11" s="8"/>
      <c r="F11" s="8">
        <v>119086</v>
      </c>
      <c r="G11" s="8">
        <v>114611</v>
      </c>
      <c r="H11" s="8">
        <v>108228</v>
      </c>
      <c r="I11" s="8">
        <v>128017</v>
      </c>
      <c r="J11" s="83">
        <f>SUM(F11:I11)</f>
        <v>469942</v>
      </c>
      <c r="K11" s="8">
        <v>137098</v>
      </c>
      <c r="L11" s="8">
        <v>120763</v>
      </c>
      <c r="M11" s="8">
        <v>145654</v>
      </c>
      <c r="N11" s="8">
        <v>203671</v>
      </c>
      <c r="O11" s="83">
        <f>SUM(K11:N11)</f>
        <v>607186</v>
      </c>
      <c r="P11" s="8">
        <v>194677</v>
      </c>
      <c r="Q11" s="52">
        <v>197140</v>
      </c>
      <c r="R11" s="52">
        <v>208102</v>
      </c>
      <c r="S11" s="52">
        <v>224173</v>
      </c>
      <c r="T11" s="83">
        <f>SUM(P11:S11)</f>
        <v>824092</v>
      </c>
    </row>
    <row r="12" spans="1:23" x14ac:dyDescent="0.2">
      <c r="B12" s="33" t="s">
        <v>87</v>
      </c>
      <c r="C12" s="32"/>
      <c r="D12" s="32"/>
      <c r="E12" s="8"/>
      <c r="F12" s="8">
        <v>91975</v>
      </c>
      <c r="G12" s="8">
        <v>93126</v>
      </c>
      <c r="H12" s="8">
        <v>95540</v>
      </c>
      <c r="I12" s="8">
        <v>98128</v>
      </c>
      <c r="J12" s="83">
        <f>SUM(F12:I12)</f>
        <v>378769</v>
      </c>
      <c r="K12" s="8">
        <v>110310</v>
      </c>
      <c r="L12" s="8">
        <v>115182</v>
      </c>
      <c r="M12" s="8">
        <v>120953</v>
      </c>
      <c r="N12" s="8">
        <v>125876</v>
      </c>
      <c r="O12" s="83">
        <f>SUM(K12:N12)</f>
        <v>472321</v>
      </c>
      <c r="P12" s="8">
        <v>143106</v>
      </c>
      <c r="Q12" s="52">
        <v>155061</v>
      </c>
      <c r="R12" s="52">
        <v>171762</v>
      </c>
      <c r="S12" s="52">
        <v>180859</v>
      </c>
      <c r="T12" s="83">
        <f>SUM(P12:S12)</f>
        <v>650788</v>
      </c>
    </row>
    <row r="13" spans="1:23" x14ac:dyDescent="0.2">
      <c r="B13" s="33" t="s">
        <v>88</v>
      </c>
      <c r="C13" s="32"/>
      <c r="D13" s="32"/>
      <c r="E13" s="8"/>
      <c r="F13" s="8">
        <v>44126</v>
      </c>
      <c r="G13" s="8">
        <v>43844</v>
      </c>
      <c r="H13" s="8">
        <v>46211</v>
      </c>
      <c r="I13" s="8">
        <v>46120</v>
      </c>
      <c r="J13" s="83">
        <f>SUM(F13:I13)</f>
        <v>180301</v>
      </c>
      <c r="K13" s="8">
        <v>55900</v>
      </c>
      <c r="L13" s="8">
        <v>60014</v>
      </c>
      <c r="M13" s="8">
        <v>78024</v>
      </c>
      <c r="N13" s="8">
        <v>75803</v>
      </c>
      <c r="O13" s="83">
        <f>SUM(K13:N13)</f>
        <v>269741</v>
      </c>
      <c r="P13" s="8">
        <v>91489</v>
      </c>
      <c r="Q13" s="52">
        <v>95906</v>
      </c>
      <c r="R13" s="52">
        <v>110892</v>
      </c>
      <c r="S13" s="52">
        <v>109042</v>
      </c>
      <c r="T13" s="83">
        <f>SUM(P13:S13)</f>
        <v>407329</v>
      </c>
    </row>
    <row r="14" spans="1:23" x14ac:dyDescent="0.2">
      <c r="A14" s="33" t="s">
        <v>89</v>
      </c>
      <c r="B14" s="32"/>
      <c r="C14" s="32"/>
      <c r="D14" s="32"/>
      <c r="E14" s="8"/>
      <c r="F14" s="85">
        <f t="shared" ref="F14:T14" si="0">F9-SUM(F10:F13)</f>
        <v>31822</v>
      </c>
      <c r="G14" s="85">
        <f t="shared" si="0"/>
        <v>57117</v>
      </c>
      <c r="H14" s="85">
        <f t="shared" si="0"/>
        <v>57120</v>
      </c>
      <c r="I14" s="85">
        <f t="shared" si="0"/>
        <v>82288</v>
      </c>
      <c r="J14" s="86">
        <f t="shared" si="0"/>
        <v>228347</v>
      </c>
      <c r="K14" s="85">
        <f t="shared" si="0"/>
        <v>97595</v>
      </c>
      <c r="L14" s="85">
        <f t="shared" si="0"/>
        <v>129600</v>
      </c>
      <c r="M14" s="85">
        <f t="shared" si="0"/>
        <v>110407</v>
      </c>
      <c r="N14" s="85">
        <f t="shared" si="0"/>
        <v>65046</v>
      </c>
      <c r="O14" s="86">
        <f t="shared" si="0"/>
        <v>402648</v>
      </c>
      <c r="P14" s="85">
        <f t="shared" si="0"/>
        <v>97456</v>
      </c>
      <c r="Q14" s="85">
        <f t="shared" si="0"/>
        <v>74835.319550000131</v>
      </c>
      <c r="R14" s="85">
        <f t="shared" si="0"/>
        <v>73641</v>
      </c>
      <c r="S14" s="85">
        <f t="shared" si="0"/>
        <v>59894</v>
      </c>
      <c r="T14" s="86">
        <f t="shared" si="0"/>
        <v>305826.31955000013</v>
      </c>
      <c r="U14" s="16"/>
      <c r="V14" s="16"/>
      <c r="W14" s="16"/>
    </row>
    <row r="15" spans="1:23" x14ac:dyDescent="0.2">
      <c r="A15" s="33" t="s">
        <v>90</v>
      </c>
      <c r="B15" s="32"/>
      <c r="C15" s="32"/>
      <c r="D15" s="32"/>
      <c r="E15" s="2"/>
      <c r="F15" s="8"/>
      <c r="G15" s="8"/>
      <c r="H15" s="8"/>
      <c r="I15" s="8"/>
      <c r="J15" s="83"/>
      <c r="K15" s="8"/>
      <c r="L15" s="8"/>
      <c r="M15" s="8"/>
      <c r="N15" s="8"/>
      <c r="O15" s="83"/>
      <c r="P15" s="8"/>
      <c r="Q15" s="8"/>
      <c r="R15" s="8"/>
      <c r="S15" s="8"/>
      <c r="T15" s="83"/>
    </row>
    <row r="16" spans="1:23" x14ac:dyDescent="0.2">
      <c r="A16" s="33"/>
      <c r="B16" s="32" t="s">
        <v>91</v>
      </c>
      <c r="C16" s="32"/>
      <c r="D16" s="32"/>
      <c r="E16" s="2"/>
      <c r="F16" s="8">
        <v>-6740</v>
      </c>
      <c r="G16" s="8">
        <v>-7528</v>
      </c>
      <c r="H16" s="8">
        <v>-7436</v>
      </c>
      <c r="I16" s="8">
        <v>-7438</v>
      </c>
      <c r="J16" s="83">
        <f>SUM(F16:I16)</f>
        <v>-29142</v>
      </c>
      <c r="K16" s="8">
        <v>-10052</v>
      </c>
      <c r="L16" s="8">
        <v>-13328</v>
      </c>
      <c r="M16" s="8">
        <v>-13486</v>
      </c>
      <c r="N16" s="8">
        <v>-13353</v>
      </c>
      <c r="O16" s="83">
        <f>SUM(K16:N16)</f>
        <v>-50219</v>
      </c>
      <c r="P16" s="8">
        <v>-26737</v>
      </c>
      <c r="Q16" s="8">
        <v>-35217</v>
      </c>
      <c r="R16" s="8">
        <v>-35333</v>
      </c>
      <c r="S16" s="8">
        <v>-35429</v>
      </c>
      <c r="T16" s="83">
        <f>SUM(P16:S16)</f>
        <v>-132716</v>
      </c>
    </row>
    <row r="17" spans="1:23" s="2" customFormat="1" x14ac:dyDescent="0.2">
      <c r="A17" s="33"/>
      <c r="B17" s="32" t="s">
        <v>92</v>
      </c>
      <c r="C17" s="32"/>
      <c r="D17" s="32"/>
      <c r="E17" s="8"/>
      <c r="F17" s="8">
        <v>977</v>
      </c>
      <c r="G17" s="8">
        <v>-2940</v>
      </c>
      <c r="H17" s="8">
        <v>-193</v>
      </c>
      <c r="I17" s="8">
        <v>-846</v>
      </c>
      <c r="J17" s="83">
        <f>SUM(F17:I17)</f>
        <v>-3002</v>
      </c>
      <c r="K17" s="8">
        <v>1401</v>
      </c>
      <c r="L17" s="8">
        <v>1100</v>
      </c>
      <c r="M17" s="8">
        <v>616</v>
      </c>
      <c r="N17" s="8">
        <v>-6177</v>
      </c>
      <c r="O17" s="83">
        <f>SUM(K17:N17)</f>
        <v>-3060</v>
      </c>
      <c r="P17" s="8">
        <v>-32293</v>
      </c>
      <c r="Q17" s="8">
        <v>872</v>
      </c>
      <c r="R17" s="8">
        <v>3930</v>
      </c>
      <c r="S17" s="8">
        <v>-3734</v>
      </c>
      <c r="T17" s="83">
        <f>SUM(P17:S17)</f>
        <v>-31225</v>
      </c>
    </row>
    <row r="18" spans="1:23" x14ac:dyDescent="0.2">
      <c r="A18" s="33"/>
      <c r="B18" s="32" t="s">
        <v>56</v>
      </c>
      <c r="C18" s="32"/>
      <c r="D18" s="32"/>
      <c r="E18" s="8"/>
      <c r="F18" s="87">
        <v>-25129</v>
      </c>
      <c r="G18" s="87">
        <v>0</v>
      </c>
      <c r="H18" s="87">
        <v>0</v>
      </c>
      <c r="I18" s="87">
        <v>0</v>
      </c>
      <c r="J18" s="88">
        <f>SUM(F18:I18)</f>
        <v>-25129</v>
      </c>
      <c r="K18" s="87">
        <v>0</v>
      </c>
      <c r="L18" s="87">
        <v>0</v>
      </c>
      <c r="M18" s="87">
        <v>0</v>
      </c>
      <c r="N18" s="87">
        <v>0</v>
      </c>
      <c r="O18" s="88">
        <f>SUM(K18:N18)</f>
        <v>0</v>
      </c>
      <c r="P18" s="87">
        <v>0</v>
      </c>
      <c r="Q18" s="87">
        <v>0</v>
      </c>
      <c r="R18" s="87">
        <v>0</v>
      </c>
      <c r="S18" s="87">
        <v>0</v>
      </c>
      <c r="T18" s="88">
        <f>SUM(N18:Q18)</f>
        <v>0</v>
      </c>
    </row>
    <row r="19" spans="1:23" x14ac:dyDescent="0.2">
      <c r="A19" s="33" t="s">
        <v>93</v>
      </c>
      <c r="B19" s="33"/>
      <c r="C19" s="33"/>
      <c r="D19" s="33"/>
      <c r="E19" s="8"/>
      <c r="F19" s="8">
        <f t="shared" ref="F19:T19" si="1">SUM(F14:F18)</f>
        <v>930</v>
      </c>
      <c r="G19" s="8">
        <f t="shared" si="1"/>
        <v>46649</v>
      </c>
      <c r="H19" s="8">
        <f t="shared" si="1"/>
        <v>49491</v>
      </c>
      <c r="I19" s="8">
        <f t="shared" si="1"/>
        <v>74004</v>
      </c>
      <c r="J19" s="83">
        <f t="shared" si="1"/>
        <v>171074</v>
      </c>
      <c r="K19" s="8">
        <f t="shared" si="1"/>
        <v>88944</v>
      </c>
      <c r="L19" s="8">
        <f t="shared" si="1"/>
        <v>117372</v>
      </c>
      <c r="M19" s="8">
        <f t="shared" si="1"/>
        <v>97537</v>
      </c>
      <c r="N19" s="8">
        <f t="shared" si="1"/>
        <v>45516</v>
      </c>
      <c r="O19" s="83">
        <f t="shared" si="1"/>
        <v>349369</v>
      </c>
      <c r="P19" s="8">
        <f t="shared" si="1"/>
        <v>38426</v>
      </c>
      <c r="Q19" s="8">
        <f t="shared" si="1"/>
        <v>40490.319550000131</v>
      </c>
      <c r="R19" s="8">
        <f t="shared" si="1"/>
        <v>42238</v>
      </c>
      <c r="S19" s="8">
        <f t="shared" si="1"/>
        <v>20731</v>
      </c>
      <c r="T19" s="83">
        <f t="shared" si="1"/>
        <v>141885.31955000013</v>
      </c>
      <c r="U19" s="16"/>
      <c r="V19" s="16"/>
      <c r="W19" s="16"/>
    </row>
    <row r="20" spans="1:23" x14ac:dyDescent="0.2">
      <c r="A20" s="33" t="s">
        <v>94</v>
      </c>
      <c r="B20" s="32"/>
      <c r="C20" s="32"/>
      <c r="D20" s="32"/>
      <c r="E20" s="8"/>
      <c r="F20" s="87">
        <v>-1759</v>
      </c>
      <c r="G20" s="87">
        <v>17178</v>
      </c>
      <c r="H20" s="8">
        <v>17669</v>
      </c>
      <c r="I20" s="8">
        <v>25583</v>
      </c>
      <c r="J20" s="83">
        <f>SUM(F20:I20)</f>
        <v>58671</v>
      </c>
      <c r="K20" s="87">
        <v>35829</v>
      </c>
      <c r="L20" s="87">
        <v>46354</v>
      </c>
      <c r="M20" s="87">
        <v>38242</v>
      </c>
      <c r="N20" s="87">
        <v>-37855</v>
      </c>
      <c r="O20" s="83">
        <f>SUM(K20:N20)</f>
        <v>82570</v>
      </c>
      <c r="P20" s="87">
        <v>14730</v>
      </c>
      <c r="Q20" s="89">
        <v>14155</v>
      </c>
      <c r="R20" s="89">
        <v>12806</v>
      </c>
      <c r="S20" s="26">
        <v>-22447</v>
      </c>
      <c r="T20" s="83">
        <f>SUM(P20:S20)</f>
        <v>19244</v>
      </c>
    </row>
    <row r="21" spans="1:23" ht="13.5" thickBot="1" x14ac:dyDescent="0.25">
      <c r="A21" s="33" t="s">
        <v>45</v>
      </c>
      <c r="B21" s="33"/>
      <c r="C21" s="33"/>
      <c r="D21" s="33"/>
      <c r="E21" s="6"/>
      <c r="F21" s="90">
        <f t="shared" ref="F21:T21" si="2">F19-F20</f>
        <v>2689</v>
      </c>
      <c r="G21" s="90">
        <f t="shared" si="2"/>
        <v>29471</v>
      </c>
      <c r="H21" s="90">
        <f t="shared" si="2"/>
        <v>31822</v>
      </c>
      <c r="I21" s="90">
        <f t="shared" si="2"/>
        <v>48421</v>
      </c>
      <c r="J21" s="91">
        <f t="shared" si="2"/>
        <v>112403</v>
      </c>
      <c r="K21" s="90">
        <f t="shared" si="2"/>
        <v>53115</v>
      </c>
      <c r="L21" s="90">
        <f t="shared" si="2"/>
        <v>71018</v>
      </c>
      <c r="M21" s="90">
        <f t="shared" si="2"/>
        <v>59295</v>
      </c>
      <c r="N21" s="90">
        <f t="shared" si="2"/>
        <v>83371</v>
      </c>
      <c r="O21" s="91">
        <f t="shared" si="2"/>
        <v>266799</v>
      </c>
      <c r="P21" s="90">
        <f t="shared" si="2"/>
        <v>23696</v>
      </c>
      <c r="Q21" s="90">
        <f t="shared" si="2"/>
        <v>26335.319550000131</v>
      </c>
      <c r="R21" s="90">
        <f t="shared" si="2"/>
        <v>29432</v>
      </c>
      <c r="S21" s="90">
        <f t="shared" si="2"/>
        <v>43178</v>
      </c>
      <c r="T21" s="91">
        <f t="shared" si="2"/>
        <v>122641.31955000013</v>
      </c>
      <c r="U21" s="16"/>
      <c r="V21" s="16"/>
      <c r="W21" s="16"/>
    </row>
    <row r="22" spans="1:23" x14ac:dyDescent="0.2">
      <c r="A22" s="33" t="s">
        <v>95</v>
      </c>
      <c r="B22" s="33"/>
      <c r="C22" s="33"/>
      <c r="D22" s="33"/>
      <c r="E22" s="2"/>
      <c r="F22" s="92"/>
      <c r="G22" s="92"/>
      <c r="H22" s="92"/>
      <c r="I22" s="92"/>
      <c r="J22" s="93"/>
      <c r="K22" s="92"/>
      <c r="L22" s="92"/>
      <c r="M22" s="92"/>
      <c r="N22" s="92"/>
      <c r="O22" s="93"/>
      <c r="P22" s="92"/>
      <c r="Q22" s="92"/>
      <c r="R22" s="92"/>
      <c r="S22" s="92"/>
      <c r="T22" s="93"/>
    </row>
    <row r="23" spans="1:23" x14ac:dyDescent="0.2">
      <c r="A23" s="33"/>
      <c r="B23" s="33" t="s">
        <v>96</v>
      </c>
      <c r="C23" s="33"/>
      <c r="D23" s="33"/>
      <c r="E23" s="94"/>
      <c r="F23" s="94">
        <v>0.01</v>
      </c>
      <c r="G23" s="94">
        <v>7.0000000000000007E-2</v>
      </c>
      <c r="H23" s="94">
        <v>0.08</v>
      </c>
      <c r="I23" s="94">
        <v>0.12</v>
      </c>
      <c r="J23" s="95">
        <v>0.28000000000000003</v>
      </c>
      <c r="K23" s="94">
        <v>0.13</v>
      </c>
      <c r="L23" s="94">
        <v>0.17</v>
      </c>
      <c r="M23" s="94">
        <v>0.14000000000000001</v>
      </c>
      <c r="N23" s="94">
        <v>0.2</v>
      </c>
      <c r="O23" s="95">
        <v>0.63</v>
      </c>
      <c r="P23" s="94">
        <v>0.06</v>
      </c>
      <c r="Q23" s="94">
        <v>0.06</v>
      </c>
      <c r="R23" s="94">
        <v>7.0000000000000007E-2</v>
      </c>
      <c r="S23" s="94">
        <v>0.1</v>
      </c>
      <c r="T23" s="95">
        <v>0.28999999999999998</v>
      </c>
    </row>
    <row r="24" spans="1:23" x14ac:dyDescent="0.2">
      <c r="A24" s="33"/>
      <c r="B24" s="33" t="s">
        <v>97</v>
      </c>
      <c r="C24" s="33"/>
      <c r="D24" s="33"/>
      <c r="E24" s="94"/>
      <c r="F24" s="94">
        <v>0.01</v>
      </c>
      <c r="G24" s="94">
        <v>7.0000000000000007E-2</v>
      </c>
      <c r="H24" s="94">
        <v>7.0000000000000007E-2</v>
      </c>
      <c r="I24" s="94">
        <v>0.11</v>
      </c>
      <c r="J24" s="95">
        <v>0.26</v>
      </c>
      <c r="K24" s="94">
        <v>0.12</v>
      </c>
      <c r="L24" s="94">
        <v>0.16</v>
      </c>
      <c r="M24" s="94">
        <v>0.14000000000000001</v>
      </c>
      <c r="N24" s="94">
        <v>0.19</v>
      </c>
      <c r="O24" s="95">
        <v>0.62</v>
      </c>
      <c r="P24" s="94">
        <v>0.05</v>
      </c>
      <c r="Q24" s="94">
        <v>0.06</v>
      </c>
      <c r="R24" s="94">
        <v>7.0000000000000007E-2</v>
      </c>
      <c r="S24" s="94">
        <v>0.1</v>
      </c>
      <c r="T24" s="95">
        <v>0.28000000000000003</v>
      </c>
    </row>
    <row r="25" spans="1:23" x14ac:dyDescent="0.2">
      <c r="A25" s="33" t="s">
        <v>98</v>
      </c>
      <c r="B25" s="33"/>
      <c r="C25" s="33"/>
      <c r="D25" s="33"/>
      <c r="E25" s="2"/>
      <c r="F25" s="96"/>
      <c r="G25" s="96"/>
      <c r="H25" s="2"/>
      <c r="I25" s="2"/>
      <c r="J25" s="29"/>
      <c r="K25" s="96"/>
      <c r="L25" s="96"/>
      <c r="M25" s="96"/>
      <c r="N25" s="96"/>
      <c r="O25" s="29"/>
      <c r="P25" s="96"/>
      <c r="Q25" s="96"/>
      <c r="R25" s="96"/>
      <c r="S25" s="96"/>
      <c r="T25" s="29"/>
    </row>
    <row r="26" spans="1:23" x14ac:dyDescent="0.2">
      <c r="A26" s="33"/>
      <c r="B26" s="33" t="s">
        <v>96</v>
      </c>
      <c r="C26" s="33"/>
      <c r="D26" s="33"/>
      <c r="E26" s="96"/>
      <c r="F26" s="96">
        <v>391807</v>
      </c>
      <c r="G26" s="96">
        <v>407347</v>
      </c>
      <c r="H26" s="96">
        <v>413757</v>
      </c>
      <c r="I26" s="96">
        <v>416291</v>
      </c>
      <c r="J26" s="97">
        <v>407385</v>
      </c>
      <c r="K26" s="96">
        <v>418717</v>
      </c>
      <c r="L26" s="96">
        <v>419974</v>
      </c>
      <c r="M26" s="96">
        <v>421194</v>
      </c>
      <c r="N26" s="96">
        <v>422244</v>
      </c>
      <c r="O26" s="97">
        <v>420544</v>
      </c>
      <c r="P26" s="96">
        <v>423624</v>
      </c>
      <c r="Q26" s="96">
        <v>425340</v>
      </c>
      <c r="R26" s="96">
        <v>426869</v>
      </c>
      <c r="S26" s="96">
        <v>427668</v>
      </c>
      <c r="T26" s="97">
        <v>425889</v>
      </c>
    </row>
    <row r="27" spans="1:23" x14ac:dyDescent="0.2">
      <c r="A27" s="33"/>
      <c r="B27" s="33" t="s">
        <v>97</v>
      </c>
      <c r="C27" s="33"/>
      <c r="D27" s="33"/>
      <c r="E27" s="96"/>
      <c r="F27" s="96">
        <v>421022</v>
      </c>
      <c r="G27" s="96">
        <v>424127</v>
      </c>
      <c r="H27" s="96">
        <v>426928</v>
      </c>
      <c r="I27" s="96">
        <v>429126</v>
      </c>
      <c r="J27" s="97">
        <v>425327</v>
      </c>
      <c r="K27" s="96">
        <v>430835</v>
      </c>
      <c r="L27" s="96">
        <v>431441</v>
      </c>
      <c r="M27" s="96">
        <v>432742</v>
      </c>
      <c r="N27" s="96">
        <v>432514</v>
      </c>
      <c r="O27" s="97">
        <v>431894</v>
      </c>
      <c r="P27" s="96">
        <v>433809</v>
      </c>
      <c r="Q27" s="96">
        <v>436097</v>
      </c>
      <c r="R27" s="96">
        <v>437606</v>
      </c>
      <c r="S27" s="96">
        <v>438257</v>
      </c>
      <c r="T27" s="97">
        <v>436456</v>
      </c>
    </row>
    <row r="28" spans="1:23" x14ac:dyDescent="0.2">
      <c r="A28" s="33"/>
      <c r="B28" s="33"/>
      <c r="C28" s="33"/>
      <c r="D28" s="33"/>
      <c r="E28" s="96"/>
      <c r="F28" s="96"/>
      <c r="J28" s="98"/>
      <c r="K28" s="96"/>
      <c r="O28" s="98"/>
      <c r="P28" s="96"/>
      <c r="T28" s="98"/>
    </row>
    <row r="29" spans="1:23" x14ac:dyDescent="0.2">
      <c r="A29" s="99" t="s">
        <v>99</v>
      </c>
      <c r="B29" s="100" t="s">
        <v>100</v>
      </c>
      <c r="C29" s="33"/>
      <c r="D29" s="33"/>
      <c r="E29" s="96"/>
      <c r="F29" s="96"/>
      <c r="J29" s="98"/>
      <c r="K29" s="96"/>
      <c r="O29" s="98"/>
      <c r="P29" s="96"/>
      <c r="T29" s="98"/>
    </row>
    <row r="30" spans="1:23" x14ac:dyDescent="0.2">
      <c r="A30" s="2"/>
      <c r="B30" s="2"/>
      <c r="C30" s="2"/>
      <c r="D30" s="2"/>
      <c r="E30" s="2"/>
    </row>
  </sheetData>
  <mergeCells count="3">
    <mergeCell ref="F5:I5"/>
    <mergeCell ref="K5:N5"/>
    <mergeCell ref="P5:R5"/>
  </mergeCells>
  <pageMargins left="0.35" right="0.24" top="0.27" bottom="0.75" header="0.17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7"/>
  <sheetViews>
    <sheetView tabSelected="1" view="pageBreakPreview" zoomScaleNormal="100" zoomScaleSheetLayoutView="100" workbookViewId="0">
      <selection activeCell="H29" sqref="H29"/>
    </sheetView>
  </sheetViews>
  <sheetFormatPr defaultRowHeight="12.75" x14ac:dyDescent="0.2"/>
  <cols>
    <col min="1" max="5" width="1.42578125" style="7" customWidth="1"/>
    <col min="6" max="6" width="37" style="7" customWidth="1"/>
    <col min="7" max="7" width="12.28515625" style="7" bestFit="1" customWidth="1"/>
    <col min="8" max="8" width="11" style="7" bestFit="1" customWidth="1"/>
    <col min="9" max="9" width="12.7109375" style="7" bestFit="1" customWidth="1"/>
    <col min="10" max="10" width="12" style="7" bestFit="1" customWidth="1"/>
    <col min="11" max="11" width="13.140625" style="7" bestFit="1" customWidth="1"/>
    <col min="12" max="15" width="13.5703125" style="7" customWidth="1"/>
    <col min="16" max="16" width="13.140625" style="7" bestFit="1" customWidth="1"/>
    <col min="17" max="20" width="14.7109375" style="7" customWidth="1"/>
    <col min="21" max="21" width="13.140625" style="7" bestFit="1" customWidth="1"/>
    <col min="22" max="256" width="9.140625" style="7"/>
    <col min="257" max="261" width="1.42578125" style="7" customWidth="1"/>
    <col min="262" max="262" width="37" style="7" customWidth="1"/>
    <col min="263" max="263" width="12.28515625" style="7" bestFit="1" customWidth="1"/>
    <col min="264" max="264" width="11" style="7" bestFit="1" customWidth="1"/>
    <col min="265" max="265" width="12.7109375" style="7" bestFit="1" customWidth="1"/>
    <col min="266" max="266" width="12" style="7" bestFit="1" customWidth="1"/>
    <col min="267" max="267" width="13.140625" style="7" bestFit="1" customWidth="1"/>
    <col min="268" max="271" width="13.5703125" style="7" customWidth="1"/>
    <col min="272" max="272" width="13.140625" style="7" bestFit="1" customWidth="1"/>
    <col min="273" max="276" width="14.7109375" style="7" customWidth="1"/>
    <col min="277" max="277" width="13.140625" style="7" bestFit="1" customWidth="1"/>
    <col min="278" max="512" width="9.140625" style="7"/>
    <col min="513" max="517" width="1.42578125" style="7" customWidth="1"/>
    <col min="518" max="518" width="37" style="7" customWidth="1"/>
    <col min="519" max="519" width="12.28515625" style="7" bestFit="1" customWidth="1"/>
    <col min="520" max="520" width="11" style="7" bestFit="1" customWidth="1"/>
    <col min="521" max="521" width="12.7109375" style="7" bestFit="1" customWidth="1"/>
    <col min="522" max="522" width="12" style="7" bestFit="1" customWidth="1"/>
    <col min="523" max="523" width="13.140625" style="7" bestFit="1" customWidth="1"/>
    <col min="524" max="527" width="13.5703125" style="7" customWidth="1"/>
    <col min="528" max="528" width="13.140625" style="7" bestFit="1" customWidth="1"/>
    <col min="529" max="532" width="14.7109375" style="7" customWidth="1"/>
    <col min="533" max="533" width="13.140625" style="7" bestFit="1" customWidth="1"/>
    <col min="534" max="768" width="9.140625" style="7"/>
    <col min="769" max="773" width="1.42578125" style="7" customWidth="1"/>
    <col min="774" max="774" width="37" style="7" customWidth="1"/>
    <col min="775" max="775" width="12.28515625" style="7" bestFit="1" customWidth="1"/>
    <col min="776" max="776" width="11" style="7" bestFit="1" customWidth="1"/>
    <col min="777" max="777" width="12.7109375" style="7" bestFit="1" customWidth="1"/>
    <col min="778" max="778" width="12" style="7" bestFit="1" customWidth="1"/>
    <col min="779" max="779" width="13.140625" style="7" bestFit="1" customWidth="1"/>
    <col min="780" max="783" width="13.5703125" style="7" customWidth="1"/>
    <col min="784" max="784" width="13.140625" style="7" bestFit="1" customWidth="1"/>
    <col min="785" max="788" width="14.7109375" style="7" customWidth="1"/>
    <col min="789" max="789" width="13.140625" style="7" bestFit="1" customWidth="1"/>
    <col min="790" max="1024" width="9.140625" style="7"/>
    <col min="1025" max="1029" width="1.42578125" style="7" customWidth="1"/>
    <col min="1030" max="1030" width="37" style="7" customWidth="1"/>
    <col min="1031" max="1031" width="12.28515625" style="7" bestFit="1" customWidth="1"/>
    <col min="1032" max="1032" width="11" style="7" bestFit="1" customWidth="1"/>
    <col min="1033" max="1033" width="12.7109375" style="7" bestFit="1" customWidth="1"/>
    <col min="1034" max="1034" width="12" style="7" bestFit="1" customWidth="1"/>
    <col min="1035" max="1035" width="13.140625" style="7" bestFit="1" customWidth="1"/>
    <col min="1036" max="1039" width="13.5703125" style="7" customWidth="1"/>
    <col min="1040" max="1040" width="13.140625" style="7" bestFit="1" customWidth="1"/>
    <col min="1041" max="1044" width="14.7109375" style="7" customWidth="1"/>
    <col min="1045" max="1045" width="13.140625" style="7" bestFit="1" customWidth="1"/>
    <col min="1046" max="1280" width="9.140625" style="7"/>
    <col min="1281" max="1285" width="1.42578125" style="7" customWidth="1"/>
    <col min="1286" max="1286" width="37" style="7" customWidth="1"/>
    <col min="1287" max="1287" width="12.28515625" style="7" bestFit="1" customWidth="1"/>
    <col min="1288" max="1288" width="11" style="7" bestFit="1" customWidth="1"/>
    <col min="1289" max="1289" width="12.7109375" style="7" bestFit="1" customWidth="1"/>
    <col min="1290" max="1290" width="12" style="7" bestFit="1" customWidth="1"/>
    <col min="1291" max="1291" width="13.140625" style="7" bestFit="1" customWidth="1"/>
    <col min="1292" max="1295" width="13.5703125" style="7" customWidth="1"/>
    <col min="1296" max="1296" width="13.140625" style="7" bestFit="1" customWidth="1"/>
    <col min="1297" max="1300" width="14.7109375" style="7" customWidth="1"/>
    <col min="1301" max="1301" width="13.140625" style="7" bestFit="1" customWidth="1"/>
    <col min="1302" max="1536" width="9.140625" style="7"/>
    <col min="1537" max="1541" width="1.42578125" style="7" customWidth="1"/>
    <col min="1542" max="1542" width="37" style="7" customWidth="1"/>
    <col min="1543" max="1543" width="12.28515625" style="7" bestFit="1" customWidth="1"/>
    <col min="1544" max="1544" width="11" style="7" bestFit="1" customWidth="1"/>
    <col min="1545" max="1545" width="12.7109375" style="7" bestFit="1" customWidth="1"/>
    <col min="1546" max="1546" width="12" style="7" bestFit="1" customWidth="1"/>
    <col min="1547" max="1547" width="13.140625" style="7" bestFit="1" customWidth="1"/>
    <col min="1548" max="1551" width="13.5703125" style="7" customWidth="1"/>
    <col min="1552" max="1552" width="13.140625" style="7" bestFit="1" customWidth="1"/>
    <col min="1553" max="1556" width="14.7109375" style="7" customWidth="1"/>
    <col min="1557" max="1557" width="13.140625" style="7" bestFit="1" customWidth="1"/>
    <col min="1558" max="1792" width="9.140625" style="7"/>
    <col min="1793" max="1797" width="1.42578125" style="7" customWidth="1"/>
    <col min="1798" max="1798" width="37" style="7" customWidth="1"/>
    <col min="1799" max="1799" width="12.28515625" style="7" bestFit="1" customWidth="1"/>
    <col min="1800" max="1800" width="11" style="7" bestFit="1" customWidth="1"/>
    <col min="1801" max="1801" width="12.7109375" style="7" bestFit="1" customWidth="1"/>
    <col min="1802" max="1802" width="12" style="7" bestFit="1" customWidth="1"/>
    <col min="1803" max="1803" width="13.140625" style="7" bestFit="1" customWidth="1"/>
    <col min="1804" max="1807" width="13.5703125" style="7" customWidth="1"/>
    <col min="1808" max="1808" width="13.140625" style="7" bestFit="1" customWidth="1"/>
    <col min="1809" max="1812" width="14.7109375" style="7" customWidth="1"/>
    <col min="1813" max="1813" width="13.140625" style="7" bestFit="1" customWidth="1"/>
    <col min="1814" max="2048" width="9.140625" style="7"/>
    <col min="2049" max="2053" width="1.42578125" style="7" customWidth="1"/>
    <col min="2054" max="2054" width="37" style="7" customWidth="1"/>
    <col min="2055" max="2055" width="12.28515625" style="7" bestFit="1" customWidth="1"/>
    <col min="2056" max="2056" width="11" style="7" bestFit="1" customWidth="1"/>
    <col min="2057" max="2057" width="12.7109375" style="7" bestFit="1" customWidth="1"/>
    <col min="2058" max="2058" width="12" style="7" bestFit="1" customWidth="1"/>
    <col min="2059" max="2059" width="13.140625" style="7" bestFit="1" customWidth="1"/>
    <col min="2060" max="2063" width="13.5703125" style="7" customWidth="1"/>
    <col min="2064" max="2064" width="13.140625" style="7" bestFit="1" customWidth="1"/>
    <col min="2065" max="2068" width="14.7109375" style="7" customWidth="1"/>
    <col min="2069" max="2069" width="13.140625" style="7" bestFit="1" customWidth="1"/>
    <col min="2070" max="2304" width="9.140625" style="7"/>
    <col min="2305" max="2309" width="1.42578125" style="7" customWidth="1"/>
    <col min="2310" max="2310" width="37" style="7" customWidth="1"/>
    <col min="2311" max="2311" width="12.28515625" style="7" bestFit="1" customWidth="1"/>
    <col min="2312" max="2312" width="11" style="7" bestFit="1" customWidth="1"/>
    <col min="2313" max="2313" width="12.7109375" style="7" bestFit="1" customWidth="1"/>
    <col min="2314" max="2314" width="12" style="7" bestFit="1" customWidth="1"/>
    <col min="2315" max="2315" width="13.140625" style="7" bestFit="1" customWidth="1"/>
    <col min="2316" max="2319" width="13.5703125" style="7" customWidth="1"/>
    <col min="2320" max="2320" width="13.140625" style="7" bestFit="1" customWidth="1"/>
    <col min="2321" max="2324" width="14.7109375" style="7" customWidth="1"/>
    <col min="2325" max="2325" width="13.140625" style="7" bestFit="1" customWidth="1"/>
    <col min="2326" max="2560" width="9.140625" style="7"/>
    <col min="2561" max="2565" width="1.42578125" style="7" customWidth="1"/>
    <col min="2566" max="2566" width="37" style="7" customWidth="1"/>
    <col min="2567" max="2567" width="12.28515625" style="7" bestFit="1" customWidth="1"/>
    <col min="2568" max="2568" width="11" style="7" bestFit="1" customWidth="1"/>
    <col min="2569" max="2569" width="12.7109375" style="7" bestFit="1" customWidth="1"/>
    <col min="2570" max="2570" width="12" style="7" bestFit="1" customWidth="1"/>
    <col min="2571" max="2571" width="13.140625" style="7" bestFit="1" customWidth="1"/>
    <col min="2572" max="2575" width="13.5703125" style="7" customWidth="1"/>
    <col min="2576" max="2576" width="13.140625" style="7" bestFit="1" customWidth="1"/>
    <col min="2577" max="2580" width="14.7109375" style="7" customWidth="1"/>
    <col min="2581" max="2581" width="13.140625" style="7" bestFit="1" customWidth="1"/>
    <col min="2582" max="2816" width="9.140625" style="7"/>
    <col min="2817" max="2821" width="1.42578125" style="7" customWidth="1"/>
    <col min="2822" max="2822" width="37" style="7" customWidth="1"/>
    <col min="2823" max="2823" width="12.28515625" style="7" bestFit="1" customWidth="1"/>
    <col min="2824" max="2824" width="11" style="7" bestFit="1" customWidth="1"/>
    <col min="2825" max="2825" width="12.7109375" style="7" bestFit="1" customWidth="1"/>
    <col min="2826" max="2826" width="12" style="7" bestFit="1" customWidth="1"/>
    <col min="2827" max="2827" width="13.140625" style="7" bestFit="1" customWidth="1"/>
    <col min="2828" max="2831" width="13.5703125" style="7" customWidth="1"/>
    <col min="2832" max="2832" width="13.140625" style="7" bestFit="1" customWidth="1"/>
    <col min="2833" max="2836" width="14.7109375" style="7" customWidth="1"/>
    <col min="2837" max="2837" width="13.140625" style="7" bestFit="1" customWidth="1"/>
    <col min="2838" max="3072" width="9.140625" style="7"/>
    <col min="3073" max="3077" width="1.42578125" style="7" customWidth="1"/>
    <col min="3078" max="3078" width="37" style="7" customWidth="1"/>
    <col min="3079" max="3079" width="12.28515625" style="7" bestFit="1" customWidth="1"/>
    <col min="3080" max="3080" width="11" style="7" bestFit="1" customWidth="1"/>
    <col min="3081" max="3081" width="12.7109375" style="7" bestFit="1" customWidth="1"/>
    <col min="3082" max="3082" width="12" style="7" bestFit="1" customWidth="1"/>
    <col min="3083" max="3083" width="13.140625" style="7" bestFit="1" customWidth="1"/>
    <col min="3084" max="3087" width="13.5703125" style="7" customWidth="1"/>
    <col min="3088" max="3088" width="13.140625" style="7" bestFit="1" customWidth="1"/>
    <col min="3089" max="3092" width="14.7109375" style="7" customWidth="1"/>
    <col min="3093" max="3093" width="13.140625" style="7" bestFit="1" customWidth="1"/>
    <col min="3094" max="3328" width="9.140625" style="7"/>
    <col min="3329" max="3333" width="1.42578125" style="7" customWidth="1"/>
    <col min="3334" max="3334" width="37" style="7" customWidth="1"/>
    <col min="3335" max="3335" width="12.28515625" style="7" bestFit="1" customWidth="1"/>
    <col min="3336" max="3336" width="11" style="7" bestFit="1" customWidth="1"/>
    <col min="3337" max="3337" width="12.7109375" style="7" bestFit="1" customWidth="1"/>
    <col min="3338" max="3338" width="12" style="7" bestFit="1" customWidth="1"/>
    <col min="3339" max="3339" width="13.140625" style="7" bestFit="1" customWidth="1"/>
    <col min="3340" max="3343" width="13.5703125" style="7" customWidth="1"/>
    <col min="3344" max="3344" width="13.140625" style="7" bestFit="1" customWidth="1"/>
    <col min="3345" max="3348" width="14.7109375" style="7" customWidth="1"/>
    <col min="3349" max="3349" width="13.140625" style="7" bestFit="1" customWidth="1"/>
    <col min="3350" max="3584" width="9.140625" style="7"/>
    <col min="3585" max="3589" width="1.42578125" style="7" customWidth="1"/>
    <col min="3590" max="3590" width="37" style="7" customWidth="1"/>
    <col min="3591" max="3591" width="12.28515625" style="7" bestFit="1" customWidth="1"/>
    <col min="3592" max="3592" width="11" style="7" bestFit="1" customWidth="1"/>
    <col min="3593" max="3593" width="12.7109375" style="7" bestFit="1" customWidth="1"/>
    <col min="3594" max="3594" width="12" style="7" bestFit="1" customWidth="1"/>
    <col min="3595" max="3595" width="13.140625" style="7" bestFit="1" customWidth="1"/>
    <col min="3596" max="3599" width="13.5703125" style="7" customWidth="1"/>
    <col min="3600" max="3600" width="13.140625" style="7" bestFit="1" customWidth="1"/>
    <col min="3601" max="3604" width="14.7109375" style="7" customWidth="1"/>
    <col min="3605" max="3605" width="13.140625" style="7" bestFit="1" customWidth="1"/>
    <col min="3606" max="3840" width="9.140625" style="7"/>
    <col min="3841" max="3845" width="1.42578125" style="7" customWidth="1"/>
    <col min="3846" max="3846" width="37" style="7" customWidth="1"/>
    <col min="3847" max="3847" width="12.28515625" style="7" bestFit="1" customWidth="1"/>
    <col min="3848" max="3848" width="11" style="7" bestFit="1" customWidth="1"/>
    <col min="3849" max="3849" width="12.7109375" style="7" bestFit="1" customWidth="1"/>
    <col min="3850" max="3850" width="12" style="7" bestFit="1" customWidth="1"/>
    <col min="3851" max="3851" width="13.140625" style="7" bestFit="1" customWidth="1"/>
    <col min="3852" max="3855" width="13.5703125" style="7" customWidth="1"/>
    <col min="3856" max="3856" width="13.140625" style="7" bestFit="1" customWidth="1"/>
    <col min="3857" max="3860" width="14.7109375" style="7" customWidth="1"/>
    <col min="3861" max="3861" width="13.140625" style="7" bestFit="1" customWidth="1"/>
    <col min="3862" max="4096" width="9.140625" style="7"/>
    <col min="4097" max="4101" width="1.42578125" style="7" customWidth="1"/>
    <col min="4102" max="4102" width="37" style="7" customWidth="1"/>
    <col min="4103" max="4103" width="12.28515625" style="7" bestFit="1" customWidth="1"/>
    <col min="4104" max="4104" width="11" style="7" bestFit="1" customWidth="1"/>
    <col min="4105" max="4105" width="12.7109375" style="7" bestFit="1" customWidth="1"/>
    <col min="4106" max="4106" width="12" style="7" bestFit="1" customWidth="1"/>
    <col min="4107" max="4107" width="13.140625" style="7" bestFit="1" customWidth="1"/>
    <col min="4108" max="4111" width="13.5703125" style="7" customWidth="1"/>
    <col min="4112" max="4112" width="13.140625" style="7" bestFit="1" customWidth="1"/>
    <col min="4113" max="4116" width="14.7109375" style="7" customWidth="1"/>
    <col min="4117" max="4117" width="13.140625" style="7" bestFit="1" customWidth="1"/>
    <col min="4118" max="4352" width="9.140625" style="7"/>
    <col min="4353" max="4357" width="1.42578125" style="7" customWidth="1"/>
    <col min="4358" max="4358" width="37" style="7" customWidth="1"/>
    <col min="4359" max="4359" width="12.28515625" style="7" bestFit="1" customWidth="1"/>
    <col min="4360" max="4360" width="11" style="7" bestFit="1" customWidth="1"/>
    <col min="4361" max="4361" width="12.7109375" style="7" bestFit="1" customWidth="1"/>
    <col min="4362" max="4362" width="12" style="7" bestFit="1" customWidth="1"/>
    <col min="4363" max="4363" width="13.140625" style="7" bestFit="1" customWidth="1"/>
    <col min="4364" max="4367" width="13.5703125" style="7" customWidth="1"/>
    <col min="4368" max="4368" width="13.140625" style="7" bestFit="1" customWidth="1"/>
    <col min="4369" max="4372" width="14.7109375" style="7" customWidth="1"/>
    <col min="4373" max="4373" width="13.140625" style="7" bestFit="1" customWidth="1"/>
    <col min="4374" max="4608" width="9.140625" style="7"/>
    <col min="4609" max="4613" width="1.42578125" style="7" customWidth="1"/>
    <col min="4614" max="4614" width="37" style="7" customWidth="1"/>
    <col min="4615" max="4615" width="12.28515625" style="7" bestFit="1" customWidth="1"/>
    <col min="4616" max="4616" width="11" style="7" bestFit="1" customWidth="1"/>
    <col min="4617" max="4617" width="12.7109375" style="7" bestFit="1" customWidth="1"/>
    <col min="4618" max="4618" width="12" style="7" bestFit="1" customWidth="1"/>
    <col min="4619" max="4619" width="13.140625" style="7" bestFit="1" customWidth="1"/>
    <col min="4620" max="4623" width="13.5703125" style="7" customWidth="1"/>
    <col min="4624" max="4624" width="13.140625" style="7" bestFit="1" customWidth="1"/>
    <col min="4625" max="4628" width="14.7109375" style="7" customWidth="1"/>
    <col min="4629" max="4629" width="13.140625" style="7" bestFit="1" customWidth="1"/>
    <col min="4630" max="4864" width="9.140625" style="7"/>
    <col min="4865" max="4869" width="1.42578125" style="7" customWidth="1"/>
    <col min="4870" max="4870" width="37" style="7" customWidth="1"/>
    <col min="4871" max="4871" width="12.28515625" style="7" bestFit="1" customWidth="1"/>
    <col min="4872" max="4872" width="11" style="7" bestFit="1" customWidth="1"/>
    <col min="4873" max="4873" width="12.7109375" style="7" bestFit="1" customWidth="1"/>
    <col min="4874" max="4874" width="12" style="7" bestFit="1" customWidth="1"/>
    <col min="4875" max="4875" width="13.140625" style="7" bestFit="1" customWidth="1"/>
    <col min="4876" max="4879" width="13.5703125" style="7" customWidth="1"/>
    <col min="4880" max="4880" width="13.140625" style="7" bestFit="1" customWidth="1"/>
    <col min="4881" max="4884" width="14.7109375" style="7" customWidth="1"/>
    <col min="4885" max="4885" width="13.140625" style="7" bestFit="1" customWidth="1"/>
    <col min="4886" max="5120" width="9.140625" style="7"/>
    <col min="5121" max="5125" width="1.42578125" style="7" customWidth="1"/>
    <col min="5126" max="5126" width="37" style="7" customWidth="1"/>
    <col min="5127" max="5127" width="12.28515625" style="7" bestFit="1" customWidth="1"/>
    <col min="5128" max="5128" width="11" style="7" bestFit="1" customWidth="1"/>
    <col min="5129" max="5129" width="12.7109375" style="7" bestFit="1" customWidth="1"/>
    <col min="5130" max="5130" width="12" style="7" bestFit="1" customWidth="1"/>
    <col min="5131" max="5131" width="13.140625" style="7" bestFit="1" customWidth="1"/>
    <col min="5132" max="5135" width="13.5703125" style="7" customWidth="1"/>
    <col min="5136" max="5136" width="13.140625" style="7" bestFit="1" customWidth="1"/>
    <col min="5137" max="5140" width="14.7109375" style="7" customWidth="1"/>
    <col min="5141" max="5141" width="13.140625" style="7" bestFit="1" customWidth="1"/>
    <col min="5142" max="5376" width="9.140625" style="7"/>
    <col min="5377" max="5381" width="1.42578125" style="7" customWidth="1"/>
    <col min="5382" max="5382" width="37" style="7" customWidth="1"/>
    <col min="5383" max="5383" width="12.28515625" style="7" bestFit="1" customWidth="1"/>
    <col min="5384" max="5384" width="11" style="7" bestFit="1" customWidth="1"/>
    <col min="5385" max="5385" width="12.7109375" style="7" bestFit="1" customWidth="1"/>
    <col min="5386" max="5386" width="12" style="7" bestFit="1" customWidth="1"/>
    <col min="5387" max="5387" width="13.140625" style="7" bestFit="1" customWidth="1"/>
    <col min="5388" max="5391" width="13.5703125" style="7" customWidth="1"/>
    <col min="5392" max="5392" width="13.140625" style="7" bestFit="1" customWidth="1"/>
    <col min="5393" max="5396" width="14.7109375" style="7" customWidth="1"/>
    <col min="5397" max="5397" width="13.140625" style="7" bestFit="1" customWidth="1"/>
    <col min="5398" max="5632" width="9.140625" style="7"/>
    <col min="5633" max="5637" width="1.42578125" style="7" customWidth="1"/>
    <col min="5638" max="5638" width="37" style="7" customWidth="1"/>
    <col min="5639" max="5639" width="12.28515625" style="7" bestFit="1" customWidth="1"/>
    <col min="5640" max="5640" width="11" style="7" bestFit="1" customWidth="1"/>
    <col min="5641" max="5641" width="12.7109375" style="7" bestFit="1" customWidth="1"/>
    <col min="5642" max="5642" width="12" style="7" bestFit="1" customWidth="1"/>
    <col min="5643" max="5643" width="13.140625" style="7" bestFit="1" customWidth="1"/>
    <col min="5644" max="5647" width="13.5703125" style="7" customWidth="1"/>
    <col min="5648" max="5648" width="13.140625" style="7" bestFit="1" customWidth="1"/>
    <col min="5649" max="5652" width="14.7109375" style="7" customWidth="1"/>
    <col min="5653" max="5653" width="13.140625" style="7" bestFit="1" customWidth="1"/>
    <col min="5654" max="5888" width="9.140625" style="7"/>
    <col min="5889" max="5893" width="1.42578125" style="7" customWidth="1"/>
    <col min="5894" max="5894" width="37" style="7" customWidth="1"/>
    <col min="5895" max="5895" width="12.28515625" style="7" bestFit="1" customWidth="1"/>
    <col min="5896" max="5896" width="11" style="7" bestFit="1" customWidth="1"/>
    <col min="5897" max="5897" width="12.7109375" style="7" bestFit="1" customWidth="1"/>
    <col min="5898" max="5898" width="12" style="7" bestFit="1" customWidth="1"/>
    <col min="5899" max="5899" width="13.140625" style="7" bestFit="1" customWidth="1"/>
    <col min="5900" max="5903" width="13.5703125" style="7" customWidth="1"/>
    <col min="5904" max="5904" width="13.140625" style="7" bestFit="1" customWidth="1"/>
    <col min="5905" max="5908" width="14.7109375" style="7" customWidth="1"/>
    <col min="5909" max="5909" width="13.140625" style="7" bestFit="1" customWidth="1"/>
    <col min="5910" max="6144" width="9.140625" style="7"/>
    <col min="6145" max="6149" width="1.42578125" style="7" customWidth="1"/>
    <col min="6150" max="6150" width="37" style="7" customWidth="1"/>
    <col min="6151" max="6151" width="12.28515625" style="7" bestFit="1" customWidth="1"/>
    <col min="6152" max="6152" width="11" style="7" bestFit="1" customWidth="1"/>
    <col min="6153" max="6153" width="12.7109375" style="7" bestFit="1" customWidth="1"/>
    <col min="6154" max="6154" width="12" style="7" bestFit="1" customWidth="1"/>
    <col min="6155" max="6155" width="13.140625" style="7" bestFit="1" customWidth="1"/>
    <col min="6156" max="6159" width="13.5703125" style="7" customWidth="1"/>
    <col min="6160" max="6160" width="13.140625" style="7" bestFit="1" customWidth="1"/>
    <col min="6161" max="6164" width="14.7109375" style="7" customWidth="1"/>
    <col min="6165" max="6165" width="13.140625" style="7" bestFit="1" customWidth="1"/>
    <col min="6166" max="6400" width="9.140625" style="7"/>
    <col min="6401" max="6405" width="1.42578125" style="7" customWidth="1"/>
    <col min="6406" max="6406" width="37" style="7" customWidth="1"/>
    <col min="6407" max="6407" width="12.28515625" style="7" bestFit="1" customWidth="1"/>
    <col min="6408" max="6408" width="11" style="7" bestFit="1" customWidth="1"/>
    <col min="6409" max="6409" width="12.7109375" style="7" bestFit="1" customWidth="1"/>
    <col min="6410" max="6410" width="12" style="7" bestFit="1" customWidth="1"/>
    <col min="6411" max="6411" width="13.140625" style="7" bestFit="1" customWidth="1"/>
    <col min="6412" max="6415" width="13.5703125" style="7" customWidth="1"/>
    <col min="6416" max="6416" width="13.140625" style="7" bestFit="1" customWidth="1"/>
    <col min="6417" max="6420" width="14.7109375" style="7" customWidth="1"/>
    <col min="6421" max="6421" width="13.140625" style="7" bestFit="1" customWidth="1"/>
    <col min="6422" max="6656" width="9.140625" style="7"/>
    <col min="6657" max="6661" width="1.42578125" style="7" customWidth="1"/>
    <col min="6662" max="6662" width="37" style="7" customWidth="1"/>
    <col min="6663" max="6663" width="12.28515625" style="7" bestFit="1" customWidth="1"/>
    <col min="6664" max="6664" width="11" style="7" bestFit="1" customWidth="1"/>
    <col min="6665" max="6665" width="12.7109375" style="7" bestFit="1" customWidth="1"/>
    <col min="6666" max="6666" width="12" style="7" bestFit="1" customWidth="1"/>
    <col min="6667" max="6667" width="13.140625" style="7" bestFit="1" customWidth="1"/>
    <col min="6668" max="6671" width="13.5703125" style="7" customWidth="1"/>
    <col min="6672" max="6672" width="13.140625" style="7" bestFit="1" customWidth="1"/>
    <col min="6673" max="6676" width="14.7109375" style="7" customWidth="1"/>
    <col min="6677" max="6677" width="13.140625" style="7" bestFit="1" customWidth="1"/>
    <col min="6678" max="6912" width="9.140625" style="7"/>
    <col min="6913" max="6917" width="1.42578125" style="7" customWidth="1"/>
    <col min="6918" max="6918" width="37" style="7" customWidth="1"/>
    <col min="6919" max="6919" width="12.28515625" style="7" bestFit="1" customWidth="1"/>
    <col min="6920" max="6920" width="11" style="7" bestFit="1" customWidth="1"/>
    <col min="6921" max="6921" width="12.7109375" style="7" bestFit="1" customWidth="1"/>
    <col min="6922" max="6922" width="12" style="7" bestFit="1" customWidth="1"/>
    <col min="6923" max="6923" width="13.140625" style="7" bestFit="1" customWidth="1"/>
    <col min="6924" max="6927" width="13.5703125" style="7" customWidth="1"/>
    <col min="6928" max="6928" width="13.140625" style="7" bestFit="1" customWidth="1"/>
    <col min="6929" max="6932" width="14.7109375" style="7" customWidth="1"/>
    <col min="6933" max="6933" width="13.140625" style="7" bestFit="1" customWidth="1"/>
    <col min="6934" max="7168" width="9.140625" style="7"/>
    <col min="7169" max="7173" width="1.42578125" style="7" customWidth="1"/>
    <col min="7174" max="7174" width="37" style="7" customWidth="1"/>
    <col min="7175" max="7175" width="12.28515625" style="7" bestFit="1" customWidth="1"/>
    <col min="7176" max="7176" width="11" style="7" bestFit="1" customWidth="1"/>
    <col min="7177" max="7177" width="12.7109375" style="7" bestFit="1" customWidth="1"/>
    <col min="7178" max="7178" width="12" style="7" bestFit="1" customWidth="1"/>
    <col min="7179" max="7179" width="13.140625" style="7" bestFit="1" customWidth="1"/>
    <col min="7180" max="7183" width="13.5703125" style="7" customWidth="1"/>
    <col min="7184" max="7184" width="13.140625" style="7" bestFit="1" customWidth="1"/>
    <col min="7185" max="7188" width="14.7109375" style="7" customWidth="1"/>
    <col min="7189" max="7189" width="13.140625" style="7" bestFit="1" customWidth="1"/>
    <col min="7190" max="7424" width="9.140625" style="7"/>
    <col min="7425" max="7429" width="1.42578125" style="7" customWidth="1"/>
    <col min="7430" max="7430" width="37" style="7" customWidth="1"/>
    <col min="7431" max="7431" width="12.28515625" style="7" bestFit="1" customWidth="1"/>
    <col min="7432" max="7432" width="11" style="7" bestFit="1" customWidth="1"/>
    <col min="7433" max="7433" width="12.7109375" style="7" bestFit="1" customWidth="1"/>
    <col min="7434" max="7434" width="12" style="7" bestFit="1" customWidth="1"/>
    <col min="7435" max="7435" width="13.140625" style="7" bestFit="1" customWidth="1"/>
    <col min="7436" max="7439" width="13.5703125" style="7" customWidth="1"/>
    <col min="7440" max="7440" width="13.140625" style="7" bestFit="1" customWidth="1"/>
    <col min="7441" max="7444" width="14.7109375" style="7" customWidth="1"/>
    <col min="7445" max="7445" width="13.140625" style="7" bestFit="1" customWidth="1"/>
    <col min="7446" max="7680" width="9.140625" style="7"/>
    <col min="7681" max="7685" width="1.42578125" style="7" customWidth="1"/>
    <col min="7686" max="7686" width="37" style="7" customWidth="1"/>
    <col min="7687" max="7687" width="12.28515625" style="7" bestFit="1" customWidth="1"/>
    <col min="7688" max="7688" width="11" style="7" bestFit="1" customWidth="1"/>
    <col min="7689" max="7689" width="12.7109375" style="7" bestFit="1" customWidth="1"/>
    <col min="7690" max="7690" width="12" style="7" bestFit="1" customWidth="1"/>
    <col min="7691" max="7691" width="13.140625" style="7" bestFit="1" customWidth="1"/>
    <col min="7692" max="7695" width="13.5703125" style="7" customWidth="1"/>
    <col min="7696" max="7696" width="13.140625" style="7" bestFit="1" customWidth="1"/>
    <col min="7697" max="7700" width="14.7109375" style="7" customWidth="1"/>
    <col min="7701" max="7701" width="13.140625" style="7" bestFit="1" customWidth="1"/>
    <col min="7702" max="7936" width="9.140625" style="7"/>
    <col min="7937" max="7941" width="1.42578125" style="7" customWidth="1"/>
    <col min="7942" max="7942" width="37" style="7" customWidth="1"/>
    <col min="7943" max="7943" width="12.28515625" style="7" bestFit="1" customWidth="1"/>
    <col min="7944" max="7944" width="11" style="7" bestFit="1" customWidth="1"/>
    <col min="7945" max="7945" width="12.7109375" style="7" bestFit="1" customWidth="1"/>
    <col min="7946" max="7946" width="12" style="7" bestFit="1" customWidth="1"/>
    <col min="7947" max="7947" width="13.140625" style="7" bestFit="1" customWidth="1"/>
    <col min="7948" max="7951" width="13.5703125" style="7" customWidth="1"/>
    <col min="7952" max="7952" width="13.140625" style="7" bestFit="1" customWidth="1"/>
    <col min="7953" max="7956" width="14.7109375" style="7" customWidth="1"/>
    <col min="7957" max="7957" width="13.140625" style="7" bestFit="1" customWidth="1"/>
    <col min="7958" max="8192" width="9.140625" style="7"/>
    <col min="8193" max="8197" width="1.42578125" style="7" customWidth="1"/>
    <col min="8198" max="8198" width="37" style="7" customWidth="1"/>
    <col min="8199" max="8199" width="12.28515625" style="7" bestFit="1" customWidth="1"/>
    <col min="8200" max="8200" width="11" style="7" bestFit="1" customWidth="1"/>
    <col min="8201" max="8201" width="12.7109375" style="7" bestFit="1" customWidth="1"/>
    <col min="8202" max="8202" width="12" style="7" bestFit="1" customWidth="1"/>
    <col min="8203" max="8203" width="13.140625" style="7" bestFit="1" customWidth="1"/>
    <col min="8204" max="8207" width="13.5703125" style="7" customWidth="1"/>
    <col min="8208" max="8208" width="13.140625" style="7" bestFit="1" customWidth="1"/>
    <col min="8209" max="8212" width="14.7109375" style="7" customWidth="1"/>
    <col min="8213" max="8213" width="13.140625" style="7" bestFit="1" customWidth="1"/>
    <col min="8214" max="8448" width="9.140625" style="7"/>
    <col min="8449" max="8453" width="1.42578125" style="7" customWidth="1"/>
    <col min="8454" max="8454" width="37" style="7" customWidth="1"/>
    <col min="8455" max="8455" width="12.28515625" style="7" bestFit="1" customWidth="1"/>
    <col min="8456" max="8456" width="11" style="7" bestFit="1" customWidth="1"/>
    <col min="8457" max="8457" width="12.7109375" style="7" bestFit="1" customWidth="1"/>
    <col min="8458" max="8458" width="12" style="7" bestFit="1" customWidth="1"/>
    <col min="8459" max="8459" width="13.140625" style="7" bestFit="1" customWidth="1"/>
    <col min="8460" max="8463" width="13.5703125" style="7" customWidth="1"/>
    <col min="8464" max="8464" width="13.140625" style="7" bestFit="1" customWidth="1"/>
    <col min="8465" max="8468" width="14.7109375" style="7" customWidth="1"/>
    <col min="8469" max="8469" width="13.140625" style="7" bestFit="1" customWidth="1"/>
    <col min="8470" max="8704" width="9.140625" style="7"/>
    <col min="8705" max="8709" width="1.42578125" style="7" customWidth="1"/>
    <col min="8710" max="8710" width="37" style="7" customWidth="1"/>
    <col min="8711" max="8711" width="12.28515625" style="7" bestFit="1" customWidth="1"/>
    <col min="8712" max="8712" width="11" style="7" bestFit="1" customWidth="1"/>
    <col min="8713" max="8713" width="12.7109375" style="7" bestFit="1" customWidth="1"/>
    <col min="8714" max="8714" width="12" style="7" bestFit="1" customWidth="1"/>
    <col min="8715" max="8715" width="13.140625" style="7" bestFit="1" customWidth="1"/>
    <col min="8716" max="8719" width="13.5703125" style="7" customWidth="1"/>
    <col min="8720" max="8720" width="13.140625" style="7" bestFit="1" customWidth="1"/>
    <col min="8721" max="8724" width="14.7109375" style="7" customWidth="1"/>
    <col min="8725" max="8725" width="13.140625" style="7" bestFit="1" customWidth="1"/>
    <col min="8726" max="8960" width="9.140625" style="7"/>
    <col min="8961" max="8965" width="1.42578125" style="7" customWidth="1"/>
    <col min="8966" max="8966" width="37" style="7" customWidth="1"/>
    <col min="8967" max="8967" width="12.28515625" style="7" bestFit="1" customWidth="1"/>
    <col min="8968" max="8968" width="11" style="7" bestFit="1" customWidth="1"/>
    <col min="8969" max="8969" width="12.7109375" style="7" bestFit="1" customWidth="1"/>
    <col min="8970" max="8970" width="12" style="7" bestFit="1" customWidth="1"/>
    <col min="8971" max="8971" width="13.140625" style="7" bestFit="1" customWidth="1"/>
    <col min="8972" max="8975" width="13.5703125" style="7" customWidth="1"/>
    <col min="8976" max="8976" width="13.140625" style="7" bestFit="1" customWidth="1"/>
    <col min="8977" max="8980" width="14.7109375" style="7" customWidth="1"/>
    <col min="8981" max="8981" width="13.140625" style="7" bestFit="1" customWidth="1"/>
    <col min="8982" max="9216" width="9.140625" style="7"/>
    <col min="9217" max="9221" width="1.42578125" style="7" customWidth="1"/>
    <col min="9222" max="9222" width="37" style="7" customWidth="1"/>
    <col min="9223" max="9223" width="12.28515625" style="7" bestFit="1" customWidth="1"/>
    <col min="9224" max="9224" width="11" style="7" bestFit="1" customWidth="1"/>
    <col min="9225" max="9225" width="12.7109375" style="7" bestFit="1" customWidth="1"/>
    <col min="9226" max="9226" width="12" style="7" bestFit="1" customWidth="1"/>
    <col min="9227" max="9227" width="13.140625" style="7" bestFit="1" customWidth="1"/>
    <col min="9228" max="9231" width="13.5703125" style="7" customWidth="1"/>
    <col min="9232" max="9232" width="13.140625" style="7" bestFit="1" customWidth="1"/>
    <col min="9233" max="9236" width="14.7109375" style="7" customWidth="1"/>
    <col min="9237" max="9237" width="13.140625" style="7" bestFit="1" customWidth="1"/>
    <col min="9238" max="9472" width="9.140625" style="7"/>
    <col min="9473" max="9477" width="1.42578125" style="7" customWidth="1"/>
    <col min="9478" max="9478" width="37" style="7" customWidth="1"/>
    <col min="9479" max="9479" width="12.28515625" style="7" bestFit="1" customWidth="1"/>
    <col min="9480" max="9480" width="11" style="7" bestFit="1" customWidth="1"/>
    <col min="9481" max="9481" width="12.7109375" style="7" bestFit="1" customWidth="1"/>
    <col min="9482" max="9482" width="12" style="7" bestFit="1" customWidth="1"/>
    <col min="9483" max="9483" width="13.140625" style="7" bestFit="1" customWidth="1"/>
    <col min="9484" max="9487" width="13.5703125" style="7" customWidth="1"/>
    <col min="9488" max="9488" width="13.140625" style="7" bestFit="1" customWidth="1"/>
    <col min="9489" max="9492" width="14.7109375" style="7" customWidth="1"/>
    <col min="9493" max="9493" width="13.140625" style="7" bestFit="1" customWidth="1"/>
    <col min="9494" max="9728" width="9.140625" style="7"/>
    <col min="9729" max="9733" width="1.42578125" style="7" customWidth="1"/>
    <col min="9734" max="9734" width="37" style="7" customWidth="1"/>
    <col min="9735" max="9735" width="12.28515625" style="7" bestFit="1" customWidth="1"/>
    <col min="9736" max="9736" width="11" style="7" bestFit="1" customWidth="1"/>
    <col min="9737" max="9737" width="12.7109375" style="7" bestFit="1" customWidth="1"/>
    <col min="9738" max="9738" width="12" style="7" bestFit="1" customWidth="1"/>
    <col min="9739" max="9739" width="13.140625" style="7" bestFit="1" customWidth="1"/>
    <col min="9740" max="9743" width="13.5703125" style="7" customWidth="1"/>
    <col min="9744" max="9744" width="13.140625" style="7" bestFit="1" customWidth="1"/>
    <col min="9745" max="9748" width="14.7109375" style="7" customWidth="1"/>
    <col min="9749" max="9749" width="13.140625" style="7" bestFit="1" customWidth="1"/>
    <col min="9750" max="9984" width="9.140625" style="7"/>
    <col min="9985" max="9989" width="1.42578125" style="7" customWidth="1"/>
    <col min="9990" max="9990" width="37" style="7" customWidth="1"/>
    <col min="9991" max="9991" width="12.28515625" style="7" bestFit="1" customWidth="1"/>
    <col min="9992" max="9992" width="11" style="7" bestFit="1" customWidth="1"/>
    <col min="9993" max="9993" width="12.7109375" style="7" bestFit="1" customWidth="1"/>
    <col min="9994" max="9994" width="12" style="7" bestFit="1" customWidth="1"/>
    <col min="9995" max="9995" width="13.140625" style="7" bestFit="1" customWidth="1"/>
    <col min="9996" max="9999" width="13.5703125" style="7" customWidth="1"/>
    <col min="10000" max="10000" width="13.140625" style="7" bestFit="1" customWidth="1"/>
    <col min="10001" max="10004" width="14.7109375" style="7" customWidth="1"/>
    <col min="10005" max="10005" width="13.140625" style="7" bestFit="1" customWidth="1"/>
    <col min="10006" max="10240" width="9.140625" style="7"/>
    <col min="10241" max="10245" width="1.42578125" style="7" customWidth="1"/>
    <col min="10246" max="10246" width="37" style="7" customWidth="1"/>
    <col min="10247" max="10247" width="12.28515625" style="7" bestFit="1" customWidth="1"/>
    <col min="10248" max="10248" width="11" style="7" bestFit="1" customWidth="1"/>
    <col min="10249" max="10249" width="12.7109375" style="7" bestFit="1" customWidth="1"/>
    <col min="10250" max="10250" width="12" style="7" bestFit="1" customWidth="1"/>
    <col min="10251" max="10251" width="13.140625" style="7" bestFit="1" customWidth="1"/>
    <col min="10252" max="10255" width="13.5703125" style="7" customWidth="1"/>
    <col min="10256" max="10256" width="13.140625" style="7" bestFit="1" customWidth="1"/>
    <col min="10257" max="10260" width="14.7109375" style="7" customWidth="1"/>
    <col min="10261" max="10261" width="13.140625" style="7" bestFit="1" customWidth="1"/>
    <col min="10262" max="10496" width="9.140625" style="7"/>
    <col min="10497" max="10501" width="1.42578125" style="7" customWidth="1"/>
    <col min="10502" max="10502" width="37" style="7" customWidth="1"/>
    <col min="10503" max="10503" width="12.28515625" style="7" bestFit="1" customWidth="1"/>
    <col min="10504" max="10504" width="11" style="7" bestFit="1" customWidth="1"/>
    <col min="10505" max="10505" width="12.7109375" style="7" bestFit="1" customWidth="1"/>
    <col min="10506" max="10506" width="12" style="7" bestFit="1" customWidth="1"/>
    <col min="10507" max="10507" width="13.140625" style="7" bestFit="1" customWidth="1"/>
    <col min="10508" max="10511" width="13.5703125" style="7" customWidth="1"/>
    <col min="10512" max="10512" width="13.140625" style="7" bestFit="1" customWidth="1"/>
    <col min="10513" max="10516" width="14.7109375" style="7" customWidth="1"/>
    <col min="10517" max="10517" width="13.140625" style="7" bestFit="1" customWidth="1"/>
    <col min="10518" max="10752" width="9.140625" style="7"/>
    <col min="10753" max="10757" width="1.42578125" style="7" customWidth="1"/>
    <col min="10758" max="10758" width="37" style="7" customWidth="1"/>
    <col min="10759" max="10759" width="12.28515625" style="7" bestFit="1" customWidth="1"/>
    <col min="10760" max="10760" width="11" style="7" bestFit="1" customWidth="1"/>
    <col min="10761" max="10761" width="12.7109375" style="7" bestFit="1" customWidth="1"/>
    <col min="10762" max="10762" width="12" style="7" bestFit="1" customWidth="1"/>
    <col min="10763" max="10763" width="13.140625" style="7" bestFit="1" customWidth="1"/>
    <col min="10764" max="10767" width="13.5703125" style="7" customWidth="1"/>
    <col min="10768" max="10768" width="13.140625" style="7" bestFit="1" customWidth="1"/>
    <col min="10769" max="10772" width="14.7109375" style="7" customWidth="1"/>
    <col min="10773" max="10773" width="13.140625" style="7" bestFit="1" customWidth="1"/>
    <col min="10774" max="11008" width="9.140625" style="7"/>
    <col min="11009" max="11013" width="1.42578125" style="7" customWidth="1"/>
    <col min="11014" max="11014" width="37" style="7" customWidth="1"/>
    <col min="11015" max="11015" width="12.28515625" style="7" bestFit="1" customWidth="1"/>
    <col min="11016" max="11016" width="11" style="7" bestFit="1" customWidth="1"/>
    <col min="11017" max="11017" width="12.7109375" style="7" bestFit="1" customWidth="1"/>
    <col min="11018" max="11018" width="12" style="7" bestFit="1" customWidth="1"/>
    <col min="11019" max="11019" width="13.140625" style="7" bestFit="1" customWidth="1"/>
    <col min="11020" max="11023" width="13.5703125" style="7" customWidth="1"/>
    <col min="11024" max="11024" width="13.140625" style="7" bestFit="1" customWidth="1"/>
    <col min="11025" max="11028" width="14.7109375" style="7" customWidth="1"/>
    <col min="11029" max="11029" width="13.140625" style="7" bestFit="1" customWidth="1"/>
    <col min="11030" max="11264" width="9.140625" style="7"/>
    <col min="11265" max="11269" width="1.42578125" style="7" customWidth="1"/>
    <col min="11270" max="11270" width="37" style="7" customWidth="1"/>
    <col min="11271" max="11271" width="12.28515625" style="7" bestFit="1" customWidth="1"/>
    <col min="11272" max="11272" width="11" style="7" bestFit="1" customWidth="1"/>
    <col min="11273" max="11273" width="12.7109375" style="7" bestFit="1" customWidth="1"/>
    <col min="11274" max="11274" width="12" style="7" bestFit="1" customWidth="1"/>
    <col min="11275" max="11275" width="13.140625" style="7" bestFit="1" customWidth="1"/>
    <col min="11276" max="11279" width="13.5703125" style="7" customWidth="1"/>
    <col min="11280" max="11280" width="13.140625" style="7" bestFit="1" customWidth="1"/>
    <col min="11281" max="11284" width="14.7109375" style="7" customWidth="1"/>
    <col min="11285" max="11285" width="13.140625" style="7" bestFit="1" customWidth="1"/>
    <col min="11286" max="11520" width="9.140625" style="7"/>
    <col min="11521" max="11525" width="1.42578125" style="7" customWidth="1"/>
    <col min="11526" max="11526" width="37" style="7" customWidth="1"/>
    <col min="11527" max="11527" width="12.28515625" style="7" bestFit="1" customWidth="1"/>
    <col min="11528" max="11528" width="11" style="7" bestFit="1" customWidth="1"/>
    <col min="11529" max="11529" width="12.7109375" style="7" bestFit="1" customWidth="1"/>
    <col min="11530" max="11530" width="12" style="7" bestFit="1" customWidth="1"/>
    <col min="11531" max="11531" width="13.140625" style="7" bestFit="1" customWidth="1"/>
    <col min="11532" max="11535" width="13.5703125" style="7" customWidth="1"/>
    <col min="11536" max="11536" width="13.140625" style="7" bestFit="1" customWidth="1"/>
    <col min="11537" max="11540" width="14.7109375" style="7" customWidth="1"/>
    <col min="11541" max="11541" width="13.140625" style="7" bestFit="1" customWidth="1"/>
    <col min="11542" max="11776" width="9.140625" style="7"/>
    <col min="11777" max="11781" width="1.42578125" style="7" customWidth="1"/>
    <col min="11782" max="11782" width="37" style="7" customWidth="1"/>
    <col min="11783" max="11783" width="12.28515625" style="7" bestFit="1" customWidth="1"/>
    <col min="11784" max="11784" width="11" style="7" bestFit="1" customWidth="1"/>
    <col min="11785" max="11785" width="12.7109375" style="7" bestFit="1" customWidth="1"/>
    <col min="11786" max="11786" width="12" style="7" bestFit="1" customWidth="1"/>
    <col min="11787" max="11787" width="13.140625" style="7" bestFit="1" customWidth="1"/>
    <col min="11788" max="11791" width="13.5703125" style="7" customWidth="1"/>
    <col min="11792" max="11792" width="13.140625" style="7" bestFit="1" customWidth="1"/>
    <col min="11793" max="11796" width="14.7109375" style="7" customWidth="1"/>
    <col min="11797" max="11797" width="13.140625" style="7" bestFit="1" customWidth="1"/>
    <col min="11798" max="12032" width="9.140625" style="7"/>
    <col min="12033" max="12037" width="1.42578125" style="7" customWidth="1"/>
    <col min="12038" max="12038" width="37" style="7" customWidth="1"/>
    <col min="12039" max="12039" width="12.28515625" style="7" bestFit="1" customWidth="1"/>
    <col min="12040" max="12040" width="11" style="7" bestFit="1" customWidth="1"/>
    <col min="12041" max="12041" width="12.7109375" style="7" bestFit="1" customWidth="1"/>
    <col min="12042" max="12042" width="12" style="7" bestFit="1" customWidth="1"/>
    <col min="12043" max="12043" width="13.140625" style="7" bestFit="1" customWidth="1"/>
    <col min="12044" max="12047" width="13.5703125" style="7" customWidth="1"/>
    <col min="12048" max="12048" width="13.140625" style="7" bestFit="1" customWidth="1"/>
    <col min="12049" max="12052" width="14.7109375" style="7" customWidth="1"/>
    <col min="12053" max="12053" width="13.140625" style="7" bestFit="1" customWidth="1"/>
    <col min="12054" max="12288" width="9.140625" style="7"/>
    <col min="12289" max="12293" width="1.42578125" style="7" customWidth="1"/>
    <col min="12294" max="12294" width="37" style="7" customWidth="1"/>
    <col min="12295" max="12295" width="12.28515625" style="7" bestFit="1" customWidth="1"/>
    <col min="12296" max="12296" width="11" style="7" bestFit="1" customWidth="1"/>
    <col min="12297" max="12297" width="12.7109375" style="7" bestFit="1" customWidth="1"/>
    <col min="12298" max="12298" width="12" style="7" bestFit="1" customWidth="1"/>
    <col min="12299" max="12299" width="13.140625" style="7" bestFit="1" customWidth="1"/>
    <col min="12300" max="12303" width="13.5703125" style="7" customWidth="1"/>
    <col min="12304" max="12304" width="13.140625" style="7" bestFit="1" customWidth="1"/>
    <col min="12305" max="12308" width="14.7109375" style="7" customWidth="1"/>
    <col min="12309" max="12309" width="13.140625" style="7" bestFit="1" customWidth="1"/>
    <col min="12310" max="12544" width="9.140625" style="7"/>
    <col min="12545" max="12549" width="1.42578125" style="7" customWidth="1"/>
    <col min="12550" max="12550" width="37" style="7" customWidth="1"/>
    <col min="12551" max="12551" width="12.28515625" style="7" bestFit="1" customWidth="1"/>
    <col min="12552" max="12552" width="11" style="7" bestFit="1" customWidth="1"/>
    <col min="12553" max="12553" width="12.7109375" style="7" bestFit="1" customWidth="1"/>
    <col min="12554" max="12554" width="12" style="7" bestFit="1" customWidth="1"/>
    <col min="12555" max="12555" width="13.140625" style="7" bestFit="1" customWidth="1"/>
    <col min="12556" max="12559" width="13.5703125" style="7" customWidth="1"/>
    <col min="12560" max="12560" width="13.140625" style="7" bestFit="1" customWidth="1"/>
    <col min="12561" max="12564" width="14.7109375" style="7" customWidth="1"/>
    <col min="12565" max="12565" width="13.140625" style="7" bestFit="1" customWidth="1"/>
    <col min="12566" max="12800" width="9.140625" style="7"/>
    <col min="12801" max="12805" width="1.42578125" style="7" customWidth="1"/>
    <col min="12806" max="12806" width="37" style="7" customWidth="1"/>
    <col min="12807" max="12807" width="12.28515625" style="7" bestFit="1" customWidth="1"/>
    <col min="12808" max="12808" width="11" style="7" bestFit="1" customWidth="1"/>
    <col min="12809" max="12809" width="12.7109375" style="7" bestFit="1" customWidth="1"/>
    <col min="12810" max="12810" width="12" style="7" bestFit="1" customWidth="1"/>
    <col min="12811" max="12811" width="13.140625" style="7" bestFit="1" customWidth="1"/>
    <col min="12812" max="12815" width="13.5703125" style="7" customWidth="1"/>
    <col min="12816" max="12816" width="13.140625" style="7" bestFit="1" customWidth="1"/>
    <col min="12817" max="12820" width="14.7109375" style="7" customWidth="1"/>
    <col min="12821" max="12821" width="13.140625" style="7" bestFit="1" customWidth="1"/>
    <col min="12822" max="13056" width="9.140625" style="7"/>
    <col min="13057" max="13061" width="1.42578125" style="7" customWidth="1"/>
    <col min="13062" max="13062" width="37" style="7" customWidth="1"/>
    <col min="13063" max="13063" width="12.28515625" style="7" bestFit="1" customWidth="1"/>
    <col min="13064" max="13064" width="11" style="7" bestFit="1" customWidth="1"/>
    <col min="13065" max="13065" width="12.7109375" style="7" bestFit="1" customWidth="1"/>
    <col min="13066" max="13066" width="12" style="7" bestFit="1" customWidth="1"/>
    <col min="13067" max="13067" width="13.140625" style="7" bestFit="1" customWidth="1"/>
    <col min="13068" max="13071" width="13.5703125" style="7" customWidth="1"/>
    <col min="13072" max="13072" width="13.140625" style="7" bestFit="1" customWidth="1"/>
    <col min="13073" max="13076" width="14.7109375" style="7" customWidth="1"/>
    <col min="13077" max="13077" width="13.140625" style="7" bestFit="1" customWidth="1"/>
    <col min="13078" max="13312" width="9.140625" style="7"/>
    <col min="13313" max="13317" width="1.42578125" style="7" customWidth="1"/>
    <col min="13318" max="13318" width="37" style="7" customWidth="1"/>
    <col min="13319" max="13319" width="12.28515625" style="7" bestFit="1" customWidth="1"/>
    <col min="13320" max="13320" width="11" style="7" bestFit="1" customWidth="1"/>
    <col min="13321" max="13321" width="12.7109375" style="7" bestFit="1" customWidth="1"/>
    <col min="13322" max="13322" width="12" style="7" bestFit="1" customWidth="1"/>
    <col min="13323" max="13323" width="13.140625" style="7" bestFit="1" customWidth="1"/>
    <col min="13324" max="13327" width="13.5703125" style="7" customWidth="1"/>
    <col min="13328" max="13328" width="13.140625" style="7" bestFit="1" customWidth="1"/>
    <col min="13329" max="13332" width="14.7109375" style="7" customWidth="1"/>
    <col min="13333" max="13333" width="13.140625" style="7" bestFit="1" customWidth="1"/>
    <col min="13334" max="13568" width="9.140625" style="7"/>
    <col min="13569" max="13573" width="1.42578125" style="7" customWidth="1"/>
    <col min="13574" max="13574" width="37" style="7" customWidth="1"/>
    <col min="13575" max="13575" width="12.28515625" style="7" bestFit="1" customWidth="1"/>
    <col min="13576" max="13576" width="11" style="7" bestFit="1" customWidth="1"/>
    <col min="13577" max="13577" width="12.7109375" style="7" bestFit="1" customWidth="1"/>
    <col min="13578" max="13578" width="12" style="7" bestFit="1" customWidth="1"/>
    <col min="13579" max="13579" width="13.140625" style="7" bestFit="1" customWidth="1"/>
    <col min="13580" max="13583" width="13.5703125" style="7" customWidth="1"/>
    <col min="13584" max="13584" width="13.140625" style="7" bestFit="1" customWidth="1"/>
    <col min="13585" max="13588" width="14.7109375" style="7" customWidth="1"/>
    <col min="13589" max="13589" width="13.140625" style="7" bestFit="1" customWidth="1"/>
    <col min="13590" max="13824" width="9.140625" style="7"/>
    <col min="13825" max="13829" width="1.42578125" style="7" customWidth="1"/>
    <col min="13830" max="13830" width="37" style="7" customWidth="1"/>
    <col min="13831" max="13831" width="12.28515625" style="7" bestFit="1" customWidth="1"/>
    <col min="13832" max="13832" width="11" style="7" bestFit="1" customWidth="1"/>
    <col min="13833" max="13833" width="12.7109375" style="7" bestFit="1" customWidth="1"/>
    <col min="13834" max="13834" width="12" style="7" bestFit="1" customWidth="1"/>
    <col min="13835" max="13835" width="13.140625" style="7" bestFit="1" customWidth="1"/>
    <col min="13836" max="13839" width="13.5703125" style="7" customWidth="1"/>
    <col min="13840" max="13840" width="13.140625" style="7" bestFit="1" customWidth="1"/>
    <col min="13841" max="13844" width="14.7109375" style="7" customWidth="1"/>
    <col min="13845" max="13845" width="13.140625" style="7" bestFit="1" customWidth="1"/>
    <col min="13846" max="14080" width="9.140625" style="7"/>
    <col min="14081" max="14085" width="1.42578125" style="7" customWidth="1"/>
    <col min="14086" max="14086" width="37" style="7" customWidth="1"/>
    <col min="14087" max="14087" width="12.28515625" style="7" bestFit="1" customWidth="1"/>
    <col min="14088" max="14088" width="11" style="7" bestFit="1" customWidth="1"/>
    <col min="14089" max="14089" width="12.7109375" style="7" bestFit="1" customWidth="1"/>
    <col min="14090" max="14090" width="12" style="7" bestFit="1" customWidth="1"/>
    <col min="14091" max="14091" width="13.140625" style="7" bestFit="1" customWidth="1"/>
    <col min="14092" max="14095" width="13.5703125" style="7" customWidth="1"/>
    <col min="14096" max="14096" width="13.140625" style="7" bestFit="1" customWidth="1"/>
    <col min="14097" max="14100" width="14.7109375" style="7" customWidth="1"/>
    <col min="14101" max="14101" width="13.140625" style="7" bestFit="1" customWidth="1"/>
    <col min="14102" max="14336" width="9.140625" style="7"/>
    <col min="14337" max="14341" width="1.42578125" style="7" customWidth="1"/>
    <col min="14342" max="14342" width="37" style="7" customWidth="1"/>
    <col min="14343" max="14343" width="12.28515625" style="7" bestFit="1" customWidth="1"/>
    <col min="14344" max="14344" width="11" style="7" bestFit="1" customWidth="1"/>
    <col min="14345" max="14345" width="12.7109375" style="7" bestFit="1" customWidth="1"/>
    <col min="14346" max="14346" width="12" style="7" bestFit="1" customWidth="1"/>
    <col min="14347" max="14347" width="13.140625" style="7" bestFit="1" customWidth="1"/>
    <col min="14348" max="14351" width="13.5703125" style="7" customWidth="1"/>
    <col min="14352" max="14352" width="13.140625" style="7" bestFit="1" customWidth="1"/>
    <col min="14353" max="14356" width="14.7109375" style="7" customWidth="1"/>
    <col min="14357" max="14357" width="13.140625" style="7" bestFit="1" customWidth="1"/>
    <col min="14358" max="14592" width="9.140625" style="7"/>
    <col min="14593" max="14597" width="1.42578125" style="7" customWidth="1"/>
    <col min="14598" max="14598" width="37" style="7" customWidth="1"/>
    <col min="14599" max="14599" width="12.28515625" style="7" bestFit="1" customWidth="1"/>
    <col min="14600" max="14600" width="11" style="7" bestFit="1" customWidth="1"/>
    <col min="14601" max="14601" width="12.7109375" style="7" bestFit="1" customWidth="1"/>
    <col min="14602" max="14602" width="12" style="7" bestFit="1" customWidth="1"/>
    <col min="14603" max="14603" width="13.140625" style="7" bestFit="1" customWidth="1"/>
    <col min="14604" max="14607" width="13.5703125" style="7" customWidth="1"/>
    <col min="14608" max="14608" width="13.140625" style="7" bestFit="1" customWidth="1"/>
    <col min="14609" max="14612" width="14.7109375" style="7" customWidth="1"/>
    <col min="14613" max="14613" width="13.140625" style="7" bestFit="1" customWidth="1"/>
    <col min="14614" max="14848" width="9.140625" style="7"/>
    <col min="14849" max="14853" width="1.42578125" style="7" customWidth="1"/>
    <col min="14854" max="14854" width="37" style="7" customWidth="1"/>
    <col min="14855" max="14855" width="12.28515625" style="7" bestFit="1" customWidth="1"/>
    <col min="14856" max="14856" width="11" style="7" bestFit="1" customWidth="1"/>
    <col min="14857" max="14857" width="12.7109375" style="7" bestFit="1" customWidth="1"/>
    <col min="14858" max="14858" width="12" style="7" bestFit="1" customWidth="1"/>
    <col min="14859" max="14859" width="13.140625" style="7" bestFit="1" customWidth="1"/>
    <col min="14860" max="14863" width="13.5703125" style="7" customWidth="1"/>
    <col min="14864" max="14864" width="13.140625" style="7" bestFit="1" customWidth="1"/>
    <col min="14865" max="14868" width="14.7109375" style="7" customWidth="1"/>
    <col min="14869" max="14869" width="13.140625" style="7" bestFit="1" customWidth="1"/>
    <col min="14870" max="15104" width="9.140625" style="7"/>
    <col min="15105" max="15109" width="1.42578125" style="7" customWidth="1"/>
    <col min="15110" max="15110" width="37" style="7" customWidth="1"/>
    <col min="15111" max="15111" width="12.28515625" style="7" bestFit="1" customWidth="1"/>
    <col min="15112" max="15112" width="11" style="7" bestFit="1" customWidth="1"/>
    <col min="15113" max="15113" width="12.7109375" style="7" bestFit="1" customWidth="1"/>
    <col min="15114" max="15114" width="12" style="7" bestFit="1" customWidth="1"/>
    <col min="15115" max="15115" width="13.140625" style="7" bestFit="1" customWidth="1"/>
    <col min="15116" max="15119" width="13.5703125" style="7" customWidth="1"/>
    <col min="15120" max="15120" width="13.140625" style="7" bestFit="1" customWidth="1"/>
    <col min="15121" max="15124" width="14.7109375" style="7" customWidth="1"/>
    <col min="15125" max="15125" width="13.140625" style="7" bestFit="1" customWidth="1"/>
    <col min="15126" max="15360" width="9.140625" style="7"/>
    <col min="15361" max="15365" width="1.42578125" style="7" customWidth="1"/>
    <col min="15366" max="15366" width="37" style="7" customWidth="1"/>
    <col min="15367" max="15367" width="12.28515625" style="7" bestFit="1" customWidth="1"/>
    <col min="15368" max="15368" width="11" style="7" bestFit="1" customWidth="1"/>
    <col min="15369" max="15369" width="12.7109375" style="7" bestFit="1" customWidth="1"/>
    <col min="15370" max="15370" width="12" style="7" bestFit="1" customWidth="1"/>
    <col min="15371" max="15371" width="13.140625" style="7" bestFit="1" customWidth="1"/>
    <col min="15372" max="15375" width="13.5703125" style="7" customWidth="1"/>
    <col min="15376" max="15376" width="13.140625" style="7" bestFit="1" customWidth="1"/>
    <col min="15377" max="15380" width="14.7109375" style="7" customWidth="1"/>
    <col min="15381" max="15381" width="13.140625" style="7" bestFit="1" customWidth="1"/>
    <col min="15382" max="15616" width="9.140625" style="7"/>
    <col min="15617" max="15621" width="1.42578125" style="7" customWidth="1"/>
    <col min="15622" max="15622" width="37" style="7" customWidth="1"/>
    <col min="15623" max="15623" width="12.28515625" style="7" bestFit="1" customWidth="1"/>
    <col min="15624" max="15624" width="11" style="7" bestFit="1" customWidth="1"/>
    <col min="15625" max="15625" width="12.7109375" style="7" bestFit="1" customWidth="1"/>
    <col min="15626" max="15626" width="12" style="7" bestFit="1" customWidth="1"/>
    <col min="15627" max="15627" width="13.140625" style="7" bestFit="1" customWidth="1"/>
    <col min="15628" max="15631" width="13.5703125" style="7" customWidth="1"/>
    <col min="15632" max="15632" width="13.140625" style="7" bestFit="1" customWidth="1"/>
    <col min="15633" max="15636" width="14.7109375" style="7" customWidth="1"/>
    <col min="15637" max="15637" width="13.140625" style="7" bestFit="1" customWidth="1"/>
    <col min="15638" max="15872" width="9.140625" style="7"/>
    <col min="15873" max="15877" width="1.42578125" style="7" customWidth="1"/>
    <col min="15878" max="15878" width="37" style="7" customWidth="1"/>
    <col min="15879" max="15879" width="12.28515625" style="7" bestFit="1" customWidth="1"/>
    <col min="15880" max="15880" width="11" style="7" bestFit="1" customWidth="1"/>
    <col min="15881" max="15881" width="12.7109375" style="7" bestFit="1" customWidth="1"/>
    <col min="15882" max="15882" width="12" style="7" bestFit="1" customWidth="1"/>
    <col min="15883" max="15883" width="13.140625" style="7" bestFit="1" customWidth="1"/>
    <col min="15884" max="15887" width="13.5703125" style="7" customWidth="1"/>
    <col min="15888" max="15888" width="13.140625" style="7" bestFit="1" customWidth="1"/>
    <col min="15889" max="15892" width="14.7109375" style="7" customWidth="1"/>
    <col min="15893" max="15893" width="13.140625" style="7" bestFit="1" customWidth="1"/>
    <col min="15894" max="16128" width="9.140625" style="7"/>
    <col min="16129" max="16133" width="1.42578125" style="7" customWidth="1"/>
    <col min="16134" max="16134" width="37" style="7" customWidth="1"/>
    <col min="16135" max="16135" width="12.28515625" style="7" bestFit="1" customWidth="1"/>
    <col min="16136" max="16136" width="11" style="7" bestFit="1" customWidth="1"/>
    <col min="16137" max="16137" width="12.7109375" style="7" bestFit="1" customWidth="1"/>
    <col min="16138" max="16138" width="12" style="7" bestFit="1" customWidth="1"/>
    <col min="16139" max="16139" width="13.140625" style="7" bestFit="1" customWidth="1"/>
    <col min="16140" max="16143" width="13.5703125" style="7" customWidth="1"/>
    <col min="16144" max="16144" width="13.140625" style="7" bestFit="1" customWidth="1"/>
    <col min="16145" max="16148" width="14.7109375" style="7" customWidth="1"/>
    <col min="16149" max="16149" width="13.140625" style="7" bestFit="1" customWidth="1"/>
    <col min="16150" max="16384" width="9.140625" style="7"/>
  </cols>
  <sheetData>
    <row r="1" spans="1:21" ht="15" x14ac:dyDescent="0.25">
      <c r="A1" s="101" t="s">
        <v>37</v>
      </c>
      <c r="B1" s="101"/>
      <c r="C1" s="101"/>
      <c r="D1" s="101"/>
      <c r="E1" s="102"/>
      <c r="F1" s="102"/>
      <c r="K1" s="102"/>
      <c r="P1" s="102"/>
      <c r="U1" s="102"/>
    </row>
    <row r="2" spans="1:21" ht="15" x14ac:dyDescent="0.25">
      <c r="A2" s="101" t="s">
        <v>101</v>
      </c>
      <c r="B2" s="101"/>
      <c r="C2" s="101"/>
      <c r="D2" s="101"/>
      <c r="E2" s="102"/>
      <c r="F2" s="102"/>
      <c r="K2" s="102"/>
      <c r="P2" s="102"/>
      <c r="U2" s="102"/>
    </row>
    <row r="3" spans="1:21" ht="15.75" x14ac:dyDescent="0.25">
      <c r="A3" s="103" t="s">
        <v>35</v>
      </c>
      <c r="B3" s="104"/>
      <c r="C3" s="104"/>
      <c r="D3" s="104"/>
      <c r="E3" s="102"/>
      <c r="F3" s="102"/>
      <c r="K3" s="102"/>
      <c r="P3" s="102"/>
      <c r="U3" s="102"/>
    </row>
    <row r="4" spans="1:21" x14ac:dyDescent="0.2">
      <c r="A4" s="105" t="s">
        <v>34</v>
      </c>
      <c r="B4" s="106"/>
      <c r="C4" s="106"/>
      <c r="D4" s="106"/>
      <c r="E4" s="106"/>
      <c r="F4" s="106"/>
      <c r="K4" s="102"/>
      <c r="P4" s="102"/>
      <c r="U4" s="102"/>
    </row>
    <row r="5" spans="1:21" ht="33.75" customHeight="1" x14ac:dyDescent="0.2">
      <c r="A5" s="103"/>
      <c r="B5" s="103"/>
      <c r="C5" s="103"/>
      <c r="D5" s="103"/>
      <c r="E5" s="102"/>
      <c r="F5" s="107"/>
      <c r="G5" s="108" t="s">
        <v>102</v>
      </c>
      <c r="H5" s="108"/>
      <c r="I5" s="108"/>
      <c r="J5" s="108"/>
      <c r="K5" s="109" t="s">
        <v>43</v>
      </c>
      <c r="L5" s="108" t="s">
        <v>102</v>
      </c>
      <c r="M5" s="108"/>
      <c r="N5" s="108"/>
      <c r="O5" s="108"/>
      <c r="P5" s="109" t="s">
        <v>43</v>
      </c>
      <c r="Q5" s="108" t="s">
        <v>102</v>
      </c>
      <c r="R5" s="108"/>
      <c r="S5" s="108"/>
      <c r="T5" s="110"/>
      <c r="U5" s="109" t="s">
        <v>43</v>
      </c>
    </row>
    <row r="6" spans="1:21" x14ac:dyDescent="0.2">
      <c r="A6" s="103"/>
      <c r="B6" s="103"/>
      <c r="C6" s="103"/>
      <c r="D6" s="103"/>
      <c r="E6" s="34"/>
      <c r="F6" s="34"/>
      <c r="G6" s="34" t="s">
        <v>29</v>
      </c>
      <c r="H6" s="34" t="s">
        <v>28</v>
      </c>
      <c r="I6" s="34" t="s">
        <v>27</v>
      </c>
      <c r="J6" s="34" t="s">
        <v>30</v>
      </c>
      <c r="K6" s="45" t="s">
        <v>30</v>
      </c>
      <c r="L6" s="34" t="s">
        <v>29</v>
      </c>
      <c r="M6" s="34" t="s">
        <v>28</v>
      </c>
      <c r="N6" s="34" t="s">
        <v>27</v>
      </c>
      <c r="O6" s="34" t="s">
        <v>30</v>
      </c>
      <c r="P6" s="45" t="s">
        <v>30</v>
      </c>
      <c r="Q6" s="34" t="s">
        <v>29</v>
      </c>
      <c r="R6" s="34" t="s">
        <v>28</v>
      </c>
      <c r="S6" s="34" t="s">
        <v>27</v>
      </c>
      <c r="T6" s="34" t="s">
        <v>30</v>
      </c>
      <c r="U6" s="45" t="s">
        <v>30</v>
      </c>
    </row>
    <row r="7" spans="1:21" x14ac:dyDescent="0.2">
      <c r="A7" s="33"/>
      <c r="B7" s="33"/>
      <c r="C7" s="33"/>
      <c r="D7" s="33"/>
      <c r="E7" s="30"/>
      <c r="F7" s="30"/>
      <c r="G7" s="30">
        <v>2013</v>
      </c>
      <c r="H7" s="30">
        <v>2013</v>
      </c>
      <c r="I7" s="30">
        <v>2013</v>
      </c>
      <c r="J7" s="30">
        <v>2013</v>
      </c>
      <c r="K7" s="31">
        <v>2013</v>
      </c>
      <c r="L7" s="30">
        <v>2014</v>
      </c>
      <c r="M7" s="30">
        <v>2014</v>
      </c>
      <c r="N7" s="30">
        <v>2014</v>
      </c>
      <c r="O7" s="30">
        <v>2014</v>
      </c>
      <c r="P7" s="31">
        <v>2014</v>
      </c>
      <c r="Q7" s="30">
        <v>2015</v>
      </c>
      <c r="R7" s="30">
        <v>2015</v>
      </c>
      <c r="S7" s="30">
        <v>2015</v>
      </c>
      <c r="T7" s="30">
        <v>2015</v>
      </c>
      <c r="U7" s="31">
        <v>2015</v>
      </c>
    </row>
    <row r="8" spans="1:21" x14ac:dyDescent="0.2">
      <c r="A8" s="33"/>
      <c r="B8" s="33"/>
      <c r="C8" s="33"/>
      <c r="D8" s="33"/>
      <c r="E8" s="30"/>
      <c r="F8" s="30"/>
      <c r="G8" s="30"/>
      <c r="J8" s="30"/>
      <c r="K8" s="31"/>
      <c r="L8" s="30"/>
      <c r="M8" s="30"/>
      <c r="N8" s="30"/>
      <c r="O8" s="30"/>
      <c r="P8" s="31"/>
      <c r="Q8" s="30"/>
      <c r="R8" s="30"/>
      <c r="S8" s="30"/>
      <c r="T8" s="30"/>
      <c r="U8" s="31"/>
    </row>
    <row r="9" spans="1:21" x14ac:dyDescent="0.2">
      <c r="A9" s="111" t="s">
        <v>103</v>
      </c>
      <c r="B9" s="111"/>
      <c r="G9" s="112"/>
      <c r="J9" s="112"/>
      <c r="K9" s="113"/>
      <c r="L9" s="112"/>
      <c r="M9" s="112"/>
      <c r="N9" s="112"/>
      <c r="O9" s="112"/>
      <c r="P9" s="113"/>
      <c r="Q9" s="112"/>
      <c r="R9" s="112"/>
      <c r="S9" s="112"/>
      <c r="T9" s="112"/>
      <c r="U9" s="113"/>
    </row>
    <row r="10" spans="1:21" x14ac:dyDescent="0.2">
      <c r="B10" s="1" t="s">
        <v>104</v>
      </c>
      <c r="G10" s="25">
        <v>29174</v>
      </c>
      <c r="H10" s="25">
        <v>29807</v>
      </c>
      <c r="I10" s="25">
        <v>31092</v>
      </c>
      <c r="J10" s="25">
        <v>33420</v>
      </c>
      <c r="K10" s="54"/>
      <c r="L10" s="25">
        <v>35674</v>
      </c>
      <c r="M10" s="25">
        <v>36244</v>
      </c>
      <c r="N10" s="25">
        <v>37219</v>
      </c>
      <c r="O10" s="25">
        <v>39114</v>
      </c>
      <c r="P10" s="54"/>
      <c r="Q10" s="25">
        <v>41397</v>
      </c>
      <c r="R10" s="25">
        <v>42300</v>
      </c>
      <c r="S10" s="25">
        <v>43181</v>
      </c>
      <c r="T10" s="25">
        <v>44738</v>
      </c>
      <c r="U10" s="54"/>
    </row>
    <row r="11" spans="1:21" x14ac:dyDescent="0.2">
      <c r="A11" s="111"/>
      <c r="B11" s="114" t="s">
        <v>105</v>
      </c>
      <c r="G11" s="25">
        <v>27913</v>
      </c>
      <c r="H11" s="25">
        <v>28624</v>
      </c>
      <c r="I11" s="25">
        <v>29925</v>
      </c>
      <c r="J11" s="25">
        <v>31712</v>
      </c>
      <c r="K11" s="54"/>
      <c r="L11" s="25">
        <v>34377</v>
      </c>
      <c r="M11" s="25">
        <v>35085</v>
      </c>
      <c r="N11" s="25">
        <v>36265</v>
      </c>
      <c r="O11" s="25">
        <v>37698</v>
      </c>
      <c r="P11" s="54"/>
      <c r="Q11" s="25">
        <v>40315</v>
      </c>
      <c r="R11" s="25">
        <v>41057</v>
      </c>
      <c r="S11" s="25">
        <v>42068</v>
      </c>
      <c r="T11" s="25">
        <v>43401</v>
      </c>
      <c r="U11" s="54"/>
    </row>
    <row r="12" spans="1:21" ht="6" customHeight="1" x14ac:dyDescent="0.2">
      <c r="G12" s="53"/>
      <c r="H12" s="53"/>
      <c r="I12" s="53"/>
      <c r="J12" s="53"/>
      <c r="K12" s="115"/>
      <c r="L12" s="53"/>
      <c r="M12" s="53"/>
      <c r="N12" s="53"/>
      <c r="O12" s="53"/>
      <c r="P12" s="115"/>
      <c r="Q12" s="53"/>
      <c r="R12" s="53"/>
      <c r="S12" s="53"/>
      <c r="T12" s="53"/>
      <c r="U12" s="115"/>
    </row>
    <row r="13" spans="1:21" x14ac:dyDescent="0.2">
      <c r="B13" s="116" t="s">
        <v>84</v>
      </c>
      <c r="C13" s="116"/>
      <c r="G13" s="117">
        <v>638649</v>
      </c>
      <c r="H13" s="117">
        <v>671089</v>
      </c>
      <c r="I13" s="117">
        <v>701083</v>
      </c>
      <c r="J13" s="117">
        <v>740554</v>
      </c>
      <c r="K13" s="118">
        <f>SUM(G13:J13)</f>
        <v>2751375</v>
      </c>
      <c r="L13" s="117">
        <v>798617</v>
      </c>
      <c r="M13" s="119">
        <v>838225</v>
      </c>
      <c r="N13" s="119">
        <v>877150</v>
      </c>
      <c r="O13" s="119">
        <v>917442</v>
      </c>
      <c r="P13" s="118">
        <f>SUM(L13:O13)</f>
        <v>3431434</v>
      </c>
      <c r="Q13" s="117">
        <v>984532</v>
      </c>
      <c r="R13" s="117">
        <v>1025913</v>
      </c>
      <c r="S13" s="117">
        <v>1063961</v>
      </c>
      <c r="T13" s="117">
        <v>1105933</v>
      </c>
      <c r="U13" s="118">
        <f>SUM(Q13:T13)</f>
        <v>4180339</v>
      </c>
    </row>
    <row r="14" spans="1:21" x14ac:dyDescent="0.2">
      <c r="B14" s="116" t="s">
        <v>85</v>
      </c>
      <c r="C14" s="116"/>
      <c r="G14" s="25">
        <v>440334</v>
      </c>
      <c r="H14" s="25">
        <v>452598</v>
      </c>
      <c r="I14" s="25">
        <v>473965</v>
      </c>
      <c r="J14" s="25">
        <v>496479</v>
      </c>
      <c r="K14" s="54">
        <f>SUM(G14:J14)</f>
        <v>1863376</v>
      </c>
      <c r="L14" s="25">
        <v>517094</v>
      </c>
      <c r="M14" s="25">
        <v>546223</v>
      </c>
      <c r="N14" s="25">
        <v>565251</v>
      </c>
      <c r="O14" s="25">
        <v>573193</v>
      </c>
      <c r="P14" s="54">
        <f>SUM(L14:O14)</f>
        <v>2201761</v>
      </c>
      <c r="Q14" s="25">
        <v>582529</v>
      </c>
      <c r="R14" s="25">
        <v>612691</v>
      </c>
      <c r="S14" s="25">
        <v>644914</v>
      </c>
      <c r="T14" s="25">
        <v>647059</v>
      </c>
      <c r="U14" s="54">
        <f>SUM(Q14:T14)</f>
        <v>2487193</v>
      </c>
    </row>
    <row r="15" spans="1:21" x14ac:dyDescent="0.2">
      <c r="B15" s="116" t="s">
        <v>86</v>
      </c>
      <c r="C15" s="116"/>
      <c r="G15" s="120">
        <v>66965</v>
      </c>
      <c r="H15" s="120">
        <v>67177</v>
      </c>
      <c r="I15" s="120">
        <v>60637</v>
      </c>
      <c r="J15" s="120">
        <v>70453</v>
      </c>
      <c r="K15" s="121">
        <f>SUM(G15:J15)</f>
        <v>265232</v>
      </c>
      <c r="L15" s="120">
        <v>80258</v>
      </c>
      <c r="M15" s="120">
        <v>64727</v>
      </c>
      <c r="N15" s="120">
        <v>61045</v>
      </c>
      <c r="O15" s="120">
        <v>87423</v>
      </c>
      <c r="P15" s="121">
        <f>SUM(L15:O15)</f>
        <v>293453</v>
      </c>
      <c r="Q15" s="120">
        <v>89551</v>
      </c>
      <c r="R15" s="120">
        <v>73427</v>
      </c>
      <c r="S15" s="120">
        <v>74835</v>
      </c>
      <c r="T15" s="120">
        <v>79833</v>
      </c>
      <c r="U15" s="121">
        <f>SUM(Q15:T15)</f>
        <v>317646</v>
      </c>
    </row>
    <row r="16" spans="1:21" x14ac:dyDescent="0.2">
      <c r="B16" s="7" t="s">
        <v>106</v>
      </c>
      <c r="G16" s="25">
        <f>G13-G15-G14</f>
        <v>131350</v>
      </c>
      <c r="H16" s="25">
        <f>H13-H15-H14</f>
        <v>151314</v>
      </c>
      <c r="I16" s="25">
        <f>I13-I15-I14</f>
        <v>166481</v>
      </c>
      <c r="J16" s="25">
        <f t="shared" ref="J16:P16" si="0">J13-J15-J14</f>
        <v>173622</v>
      </c>
      <c r="K16" s="54">
        <f t="shared" si="0"/>
        <v>622767</v>
      </c>
      <c r="L16" s="25">
        <f t="shared" si="0"/>
        <v>201265</v>
      </c>
      <c r="M16" s="25">
        <f t="shared" si="0"/>
        <v>227275</v>
      </c>
      <c r="N16" s="25">
        <f t="shared" si="0"/>
        <v>250854</v>
      </c>
      <c r="O16" s="25">
        <f t="shared" si="0"/>
        <v>256826</v>
      </c>
      <c r="P16" s="54">
        <f t="shared" si="0"/>
        <v>936220</v>
      </c>
      <c r="Q16" s="25">
        <f>Q13-Q15-Q14</f>
        <v>312452</v>
      </c>
      <c r="R16" s="25">
        <f>R13-R15-R14</f>
        <v>339795</v>
      </c>
      <c r="S16" s="25">
        <f>S13-S15-S14</f>
        <v>344212</v>
      </c>
      <c r="T16" s="25">
        <f>T13-T15-T14</f>
        <v>379041</v>
      </c>
      <c r="U16" s="54">
        <f>U13-U15-U14</f>
        <v>1375500</v>
      </c>
    </row>
    <row r="17" spans="1:21" x14ac:dyDescent="0.2">
      <c r="B17" s="7" t="s">
        <v>107</v>
      </c>
      <c r="G17" s="122">
        <f t="shared" ref="G17:U17" si="1">ROUND(G16/G13,3)</f>
        <v>0.20599999999999999</v>
      </c>
      <c r="H17" s="122">
        <f t="shared" si="1"/>
        <v>0.22500000000000001</v>
      </c>
      <c r="I17" s="122">
        <f t="shared" si="1"/>
        <v>0.23699999999999999</v>
      </c>
      <c r="J17" s="122">
        <f t="shared" si="1"/>
        <v>0.23400000000000001</v>
      </c>
      <c r="K17" s="123">
        <f t="shared" si="1"/>
        <v>0.22600000000000001</v>
      </c>
      <c r="L17" s="122">
        <f t="shared" si="1"/>
        <v>0.252</v>
      </c>
      <c r="M17" s="122">
        <f t="shared" si="1"/>
        <v>0.27100000000000002</v>
      </c>
      <c r="N17" s="122">
        <f t="shared" si="1"/>
        <v>0.28599999999999998</v>
      </c>
      <c r="O17" s="122">
        <f t="shared" si="1"/>
        <v>0.28000000000000003</v>
      </c>
      <c r="P17" s="123">
        <f t="shared" si="1"/>
        <v>0.27300000000000002</v>
      </c>
      <c r="Q17" s="122">
        <f t="shared" si="1"/>
        <v>0.317</v>
      </c>
      <c r="R17" s="122">
        <f t="shared" si="1"/>
        <v>0.33100000000000002</v>
      </c>
      <c r="S17" s="122">
        <f t="shared" si="1"/>
        <v>0.32400000000000001</v>
      </c>
      <c r="T17" s="122">
        <f>ROUND(T16/T13,3)</f>
        <v>0.34300000000000003</v>
      </c>
      <c r="U17" s="123">
        <f t="shared" si="1"/>
        <v>0.32900000000000001</v>
      </c>
    </row>
    <row r="18" spans="1:21" x14ac:dyDescent="0.2">
      <c r="G18" s="124"/>
      <c r="H18" s="124"/>
      <c r="I18" s="124"/>
      <c r="J18" s="124"/>
      <c r="K18" s="125"/>
      <c r="L18" s="124"/>
      <c r="M18" s="124"/>
      <c r="N18" s="124"/>
      <c r="O18" s="124"/>
      <c r="P18" s="125"/>
      <c r="Q18" s="124"/>
      <c r="R18" s="124"/>
      <c r="S18" s="124"/>
      <c r="T18" s="124"/>
      <c r="U18" s="125"/>
    </row>
    <row r="19" spans="1:21" x14ac:dyDescent="0.2">
      <c r="A19" s="111" t="s">
        <v>108</v>
      </c>
      <c r="B19" s="111"/>
      <c r="G19" s="126"/>
      <c r="H19" s="126"/>
      <c r="I19" s="126"/>
      <c r="J19" s="126"/>
      <c r="K19" s="127"/>
      <c r="L19" s="126"/>
      <c r="M19" s="126"/>
      <c r="N19" s="126"/>
      <c r="O19" s="126"/>
      <c r="P19" s="127"/>
      <c r="Q19" s="126"/>
      <c r="R19" s="126"/>
      <c r="S19" s="126"/>
      <c r="T19" s="126"/>
      <c r="U19" s="127"/>
    </row>
    <row r="20" spans="1:21" x14ac:dyDescent="0.2">
      <c r="B20" s="1" t="s">
        <v>104</v>
      </c>
      <c r="D20" s="1"/>
      <c r="E20" s="1"/>
      <c r="G20" s="25">
        <v>7142</v>
      </c>
      <c r="H20" s="25">
        <v>7747</v>
      </c>
      <c r="I20" s="25">
        <v>9188</v>
      </c>
      <c r="J20" s="25">
        <v>10930</v>
      </c>
      <c r="K20" s="54"/>
      <c r="L20" s="25">
        <v>12683</v>
      </c>
      <c r="M20" s="25">
        <v>13801</v>
      </c>
      <c r="N20" s="25">
        <v>15843</v>
      </c>
      <c r="O20" s="25">
        <v>18277</v>
      </c>
      <c r="P20" s="54"/>
      <c r="Q20" s="25">
        <v>20877</v>
      </c>
      <c r="R20" s="25">
        <v>23251</v>
      </c>
      <c r="S20" s="25">
        <v>25987</v>
      </c>
      <c r="T20" s="25">
        <v>30024</v>
      </c>
      <c r="U20" s="54"/>
    </row>
    <row r="21" spans="1:21" x14ac:dyDescent="0.2">
      <c r="A21" s="111"/>
      <c r="B21" s="114" t="s">
        <v>105</v>
      </c>
      <c r="D21" s="1"/>
      <c r="E21" s="1"/>
      <c r="G21" s="25">
        <v>6331</v>
      </c>
      <c r="H21" s="25">
        <v>7014</v>
      </c>
      <c r="I21" s="25">
        <v>8084</v>
      </c>
      <c r="J21" s="25">
        <v>9722</v>
      </c>
      <c r="K21" s="54"/>
      <c r="L21" s="25">
        <v>11755</v>
      </c>
      <c r="M21" s="25">
        <v>12907</v>
      </c>
      <c r="N21" s="25">
        <v>14389</v>
      </c>
      <c r="O21" s="25">
        <v>16778</v>
      </c>
      <c r="P21" s="54"/>
      <c r="Q21" s="25">
        <v>19304</v>
      </c>
      <c r="R21" s="25">
        <v>21649</v>
      </c>
      <c r="S21" s="25">
        <v>23951</v>
      </c>
      <c r="T21" s="25">
        <v>27438</v>
      </c>
      <c r="U21" s="54"/>
    </row>
    <row r="22" spans="1:21" ht="7.5" customHeight="1" x14ac:dyDescent="0.2">
      <c r="G22" s="53"/>
      <c r="H22" s="53"/>
      <c r="I22" s="53"/>
      <c r="J22" s="53"/>
      <c r="K22" s="115"/>
      <c r="L22" s="53"/>
      <c r="M22" s="53"/>
      <c r="N22" s="53"/>
      <c r="O22" s="53"/>
      <c r="P22" s="115"/>
      <c r="Q22" s="53"/>
      <c r="R22" s="53"/>
      <c r="S22" s="53"/>
      <c r="T22" s="53"/>
      <c r="U22" s="115"/>
    </row>
    <row r="23" spans="1:21" x14ac:dyDescent="0.2">
      <c r="B23" s="116" t="s">
        <v>84</v>
      </c>
      <c r="G23" s="117">
        <v>142019</v>
      </c>
      <c r="H23" s="117">
        <v>165902</v>
      </c>
      <c r="I23" s="117">
        <v>183051</v>
      </c>
      <c r="J23" s="117">
        <v>221418</v>
      </c>
      <c r="K23" s="118">
        <f>SUM(G23:J23)</f>
        <v>712390</v>
      </c>
      <c r="L23" s="117">
        <v>267118</v>
      </c>
      <c r="M23" s="119">
        <v>307461</v>
      </c>
      <c r="N23" s="119">
        <v>345685</v>
      </c>
      <c r="O23" s="119">
        <v>387797</v>
      </c>
      <c r="P23" s="118">
        <f>SUM(L23:O23)</f>
        <v>1308061</v>
      </c>
      <c r="Q23" s="117">
        <v>415397</v>
      </c>
      <c r="R23" s="117">
        <v>454763</v>
      </c>
      <c r="S23" s="117">
        <v>516870</v>
      </c>
      <c r="T23" s="117">
        <v>566405</v>
      </c>
      <c r="U23" s="118">
        <f>SUM(Q23:T23)</f>
        <v>1953435</v>
      </c>
    </row>
    <row r="24" spans="1:21" x14ac:dyDescent="0.2">
      <c r="B24" s="116" t="s">
        <v>85</v>
      </c>
      <c r="G24" s="25">
        <v>166892</v>
      </c>
      <c r="H24" s="25">
        <v>184400</v>
      </c>
      <c r="I24" s="25">
        <v>209811</v>
      </c>
      <c r="J24" s="25">
        <v>221201</v>
      </c>
      <c r="K24" s="54">
        <f>SUM(G24:J24)</f>
        <v>782304</v>
      </c>
      <c r="L24" s="25">
        <v>245267</v>
      </c>
      <c r="M24" s="25">
        <v>266697</v>
      </c>
      <c r="N24" s="25">
        <v>291942</v>
      </c>
      <c r="O24" s="25">
        <v>350211</v>
      </c>
      <c r="P24" s="54">
        <f>SUM(L24:O24)</f>
        <v>1154117</v>
      </c>
      <c r="Q24" s="25">
        <v>375278</v>
      </c>
      <c r="R24" s="25">
        <v>422966</v>
      </c>
      <c r="S24" s="25">
        <v>451251</v>
      </c>
      <c r="T24" s="25">
        <v>530880</v>
      </c>
      <c r="U24" s="54">
        <f>SUM(Q24:T24)</f>
        <v>1780375</v>
      </c>
    </row>
    <row r="25" spans="1:21" x14ac:dyDescent="0.2">
      <c r="B25" s="116" t="s">
        <v>86</v>
      </c>
      <c r="G25" s="120">
        <v>52047</v>
      </c>
      <c r="H25" s="120">
        <v>47335</v>
      </c>
      <c r="I25" s="120">
        <v>47537</v>
      </c>
      <c r="J25" s="120">
        <v>57499</v>
      </c>
      <c r="K25" s="121">
        <f>SUM(G25:J25)</f>
        <v>204418</v>
      </c>
      <c r="L25" s="120">
        <v>56840</v>
      </c>
      <c r="M25" s="120">
        <v>56036</v>
      </c>
      <c r="N25" s="120">
        <v>84609</v>
      </c>
      <c r="O25" s="120">
        <v>116248</v>
      </c>
      <c r="P25" s="121">
        <f>SUM(L25:O25)</f>
        <v>313733</v>
      </c>
      <c r="Q25" s="120">
        <v>105126</v>
      </c>
      <c r="R25" s="120">
        <v>123713</v>
      </c>
      <c r="S25" s="120">
        <v>133267</v>
      </c>
      <c r="T25" s="120">
        <v>144340</v>
      </c>
      <c r="U25" s="121">
        <f>SUM(Q25:T25)</f>
        <v>506446</v>
      </c>
    </row>
    <row r="26" spans="1:21" x14ac:dyDescent="0.2">
      <c r="B26" s="7" t="s">
        <v>109</v>
      </c>
      <c r="G26" s="25">
        <f t="shared" ref="G26:U26" si="2">G23-G25-G24</f>
        <v>-76920</v>
      </c>
      <c r="H26" s="25">
        <f t="shared" si="2"/>
        <v>-65833</v>
      </c>
      <c r="I26" s="25">
        <f t="shared" si="2"/>
        <v>-74297</v>
      </c>
      <c r="J26" s="25">
        <f t="shared" si="2"/>
        <v>-57282</v>
      </c>
      <c r="K26" s="54">
        <f t="shared" si="2"/>
        <v>-274332</v>
      </c>
      <c r="L26" s="25">
        <f t="shared" si="2"/>
        <v>-34989</v>
      </c>
      <c r="M26" s="25">
        <f t="shared" si="2"/>
        <v>-15272</v>
      </c>
      <c r="N26" s="25">
        <f t="shared" si="2"/>
        <v>-30866</v>
      </c>
      <c r="O26" s="25">
        <f t="shared" si="2"/>
        <v>-78662</v>
      </c>
      <c r="P26" s="54">
        <f t="shared" si="2"/>
        <v>-159789</v>
      </c>
      <c r="Q26" s="25">
        <f t="shared" si="2"/>
        <v>-65007</v>
      </c>
      <c r="R26" s="25">
        <f t="shared" si="2"/>
        <v>-91916</v>
      </c>
      <c r="S26" s="25">
        <f>S23-S25-S24</f>
        <v>-67648</v>
      </c>
      <c r="T26" s="25">
        <f>T23-T25-T24</f>
        <v>-108815</v>
      </c>
      <c r="U26" s="54">
        <f t="shared" si="2"/>
        <v>-333386</v>
      </c>
    </row>
    <row r="27" spans="1:21" x14ac:dyDescent="0.2">
      <c r="B27" s="7" t="s">
        <v>107</v>
      </c>
      <c r="G27" s="122">
        <f t="shared" ref="G27:P27" si="3">ROUND(G26/G23,3)</f>
        <v>-0.54200000000000004</v>
      </c>
      <c r="H27" s="122">
        <f t="shared" si="3"/>
        <v>-0.39700000000000002</v>
      </c>
      <c r="I27" s="122">
        <f t="shared" si="3"/>
        <v>-0.40600000000000003</v>
      </c>
      <c r="J27" s="122">
        <f t="shared" si="3"/>
        <v>-0.25900000000000001</v>
      </c>
      <c r="K27" s="123">
        <f t="shared" si="3"/>
        <v>-0.38500000000000001</v>
      </c>
      <c r="L27" s="122">
        <f t="shared" si="3"/>
        <v>-0.13100000000000001</v>
      </c>
      <c r="M27" s="122">
        <f t="shared" si="3"/>
        <v>-0.05</v>
      </c>
      <c r="N27" s="122">
        <f t="shared" si="3"/>
        <v>-8.8999999999999996E-2</v>
      </c>
      <c r="O27" s="122">
        <f t="shared" si="3"/>
        <v>-0.20300000000000001</v>
      </c>
      <c r="P27" s="123">
        <f t="shared" si="3"/>
        <v>-0.122</v>
      </c>
      <c r="Q27" s="122">
        <f>ROUND(Q26/Q23,3)</f>
        <v>-0.156</v>
      </c>
      <c r="R27" s="122">
        <f>ROUND(R26/R23,3)</f>
        <v>-0.20200000000000001</v>
      </c>
      <c r="S27" s="122">
        <f>ROUND(S26/S23,3)</f>
        <v>-0.13100000000000001</v>
      </c>
      <c r="T27" s="122">
        <f>ROUND(T26/T23,3)</f>
        <v>-0.192</v>
      </c>
      <c r="U27" s="123">
        <f>ROUND(U26/U23,3)</f>
        <v>-0.17100000000000001</v>
      </c>
    </row>
    <row r="28" spans="1:21" x14ac:dyDescent="0.2">
      <c r="G28" s="124"/>
      <c r="H28" s="124"/>
      <c r="I28" s="124"/>
      <c r="J28" s="124"/>
      <c r="K28" s="125"/>
      <c r="L28" s="124"/>
      <c r="M28" s="124"/>
      <c r="N28" s="124"/>
      <c r="O28" s="124"/>
      <c r="P28" s="125"/>
      <c r="Q28" s="124"/>
      <c r="R28" s="124"/>
      <c r="S28" s="124"/>
      <c r="T28" s="124"/>
      <c r="U28" s="125"/>
    </row>
    <row r="29" spans="1:21" x14ac:dyDescent="0.2">
      <c r="A29" s="12" t="s">
        <v>110</v>
      </c>
      <c r="G29" s="112"/>
      <c r="H29" s="112"/>
      <c r="I29" s="112"/>
      <c r="J29" s="112"/>
      <c r="K29" s="113"/>
      <c r="L29" s="112"/>
      <c r="M29" s="112"/>
      <c r="N29" s="112"/>
      <c r="O29" s="112"/>
      <c r="P29" s="113"/>
      <c r="Q29" s="112"/>
      <c r="R29" s="112"/>
      <c r="S29" s="112"/>
      <c r="T29" s="112"/>
      <c r="U29" s="113"/>
    </row>
    <row r="30" spans="1:21" x14ac:dyDescent="0.2">
      <c r="B30" s="1" t="s">
        <v>104</v>
      </c>
      <c r="C30" s="1"/>
      <c r="G30" s="25">
        <v>36316</v>
      </c>
      <c r="H30" s="25">
        <v>37554</v>
      </c>
      <c r="I30" s="25">
        <v>40280</v>
      </c>
      <c r="J30" s="25">
        <v>44350</v>
      </c>
      <c r="K30" s="54"/>
      <c r="L30" s="25">
        <v>48357</v>
      </c>
      <c r="M30" s="25">
        <f t="shared" ref="M30:O31" si="4">M10+M20</f>
        <v>50045</v>
      </c>
      <c r="N30" s="25">
        <f t="shared" si="4"/>
        <v>53062</v>
      </c>
      <c r="O30" s="25">
        <f t="shared" si="4"/>
        <v>57391</v>
      </c>
      <c r="P30" s="54"/>
      <c r="Q30" s="25">
        <f t="shared" ref="Q30:S31" si="5">Q10+Q20</f>
        <v>62274</v>
      </c>
      <c r="R30" s="25">
        <f t="shared" si="5"/>
        <v>65551</v>
      </c>
      <c r="S30" s="25">
        <f t="shared" si="5"/>
        <v>69168</v>
      </c>
      <c r="T30" s="25">
        <f>T10+T20</f>
        <v>74762</v>
      </c>
      <c r="U30" s="54"/>
    </row>
    <row r="31" spans="1:21" x14ac:dyDescent="0.2">
      <c r="A31" s="111"/>
      <c r="B31" s="114" t="s">
        <v>105</v>
      </c>
      <c r="C31" s="1"/>
      <c r="G31" s="25">
        <v>34244</v>
      </c>
      <c r="H31" s="25">
        <v>35638</v>
      </c>
      <c r="I31" s="25">
        <v>38009</v>
      </c>
      <c r="J31" s="25">
        <v>41434</v>
      </c>
      <c r="K31" s="54"/>
      <c r="L31" s="25">
        <v>46132</v>
      </c>
      <c r="M31" s="25">
        <f t="shared" si="4"/>
        <v>47992</v>
      </c>
      <c r="N31" s="25">
        <f t="shared" si="4"/>
        <v>50654</v>
      </c>
      <c r="O31" s="25">
        <f t="shared" si="4"/>
        <v>54476</v>
      </c>
      <c r="P31" s="54"/>
      <c r="Q31" s="25">
        <f t="shared" si="5"/>
        <v>59619</v>
      </c>
      <c r="R31" s="25">
        <f t="shared" si="5"/>
        <v>62706</v>
      </c>
      <c r="S31" s="25">
        <f t="shared" si="5"/>
        <v>66019</v>
      </c>
      <c r="T31" s="25">
        <f>T11+T21</f>
        <v>70839</v>
      </c>
      <c r="U31" s="54"/>
    </row>
    <row r="32" spans="1:21" ht="6" customHeight="1" x14ac:dyDescent="0.2">
      <c r="G32" s="53"/>
      <c r="H32" s="53"/>
      <c r="I32" s="53"/>
      <c r="J32" s="53"/>
      <c r="K32" s="115"/>
      <c r="L32" s="53"/>
      <c r="M32" s="53"/>
      <c r="N32" s="53"/>
      <c r="O32" s="53"/>
      <c r="P32" s="115"/>
      <c r="Q32" s="53"/>
      <c r="R32" s="53"/>
      <c r="S32" s="53"/>
      <c r="T32" s="53"/>
      <c r="U32" s="115"/>
    </row>
    <row r="33" spans="1:21" x14ac:dyDescent="0.2">
      <c r="B33" s="116" t="s">
        <v>111</v>
      </c>
      <c r="G33" s="117">
        <v>780668</v>
      </c>
      <c r="H33" s="117">
        <v>836991</v>
      </c>
      <c r="I33" s="117">
        <v>884134</v>
      </c>
      <c r="J33" s="117">
        <v>961972</v>
      </c>
      <c r="K33" s="128">
        <f>SUM(G33:J33)</f>
        <v>3463765</v>
      </c>
      <c r="L33" s="117">
        <f t="shared" ref="L33:N35" si="6">L23+L13</f>
        <v>1065735</v>
      </c>
      <c r="M33" s="117">
        <f t="shared" si="6"/>
        <v>1145686</v>
      </c>
      <c r="N33" s="117">
        <f t="shared" si="6"/>
        <v>1222835</v>
      </c>
      <c r="O33" s="117">
        <f>O23+O13</f>
        <v>1305239</v>
      </c>
      <c r="P33" s="128">
        <f>SUM(L33:O33)</f>
        <v>4739495</v>
      </c>
      <c r="Q33" s="117">
        <f t="shared" ref="Q33:T35" si="7">Q23+Q13</f>
        <v>1399929</v>
      </c>
      <c r="R33" s="117">
        <f t="shared" si="7"/>
        <v>1480676</v>
      </c>
      <c r="S33" s="117">
        <f t="shared" si="7"/>
        <v>1580831</v>
      </c>
      <c r="T33" s="117">
        <f t="shared" si="7"/>
        <v>1672338</v>
      </c>
      <c r="U33" s="128">
        <f>SUM(Q33:T33)</f>
        <v>6133774</v>
      </c>
    </row>
    <row r="34" spans="1:21" x14ac:dyDescent="0.2">
      <c r="B34" s="116" t="s">
        <v>85</v>
      </c>
      <c r="G34" s="25">
        <v>607226</v>
      </c>
      <c r="H34" s="25">
        <v>636998</v>
      </c>
      <c r="I34" s="25">
        <v>683776</v>
      </c>
      <c r="J34" s="25">
        <v>717680</v>
      </c>
      <c r="K34" s="54">
        <f>SUM(G34:J34)</f>
        <v>2645680</v>
      </c>
      <c r="L34" s="25">
        <f t="shared" si="6"/>
        <v>762361</v>
      </c>
      <c r="M34" s="25">
        <f t="shared" si="6"/>
        <v>812920</v>
      </c>
      <c r="N34" s="25">
        <f t="shared" si="6"/>
        <v>857193</v>
      </c>
      <c r="O34" s="25">
        <f>O24+O14</f>
        <v>923404</v>
      </c>
      <c r="P34" s="54">
        <f>SUM(L34:O34)</f>
        <v>3355878</v>
      </c>
      <c r="Q34" s="25">
        <f t="shared" si="7"/>
        <v>957807</v>
      </c>
      <c r="R34" s="25">
        <f t="shared" si="7"/>
        <v>1035657</v>
      </c>
      <c r="S34" s="25">
        <f t="shared" si="7"/>
        <v>1096165</v>
      </c>
      <c r="T34" s="25">
        <f t="shared" si="7"/>
        <v>1177939</v>
      </c>
      <c r="U34" s="54">
        <f>SUM(Q34:T34)</f>
        <v>4267568</v>
      </c>
    </row>
    <row r="35" spans="1:21" x14ac:dyDescent="0.2">
      <c r="B35" s="116" t="s">
        <v>86</v>
      </c>
      <c r="G35" s="120">
        <v>119012</v>
      </c>
      <c r="H35" s="120">
        <v>114512</v>
      </c>
      <c r="I35" s="120">
        <v>108174</v>
      </c>
      <c r="J35" s="120">
        <v>127952</v>
      </c>
      <c r="K35" s="121">
        <f>SUM(G35:J35)</f>
        <v>469650</v>
      </c>
      <c r="L35" s="25">
        <f t="shared" si="6"/>
        <v>137098</v>
      </c>
      <c r="M35" s="25">
        <f t="shared" si="6"/>
        <v>120763</v>
      </c>
      <c r="N35" s="25">
        <f t="shared" si="6"/>
        <v>145654</v>
      </c>
      <c r="O35" s="25">
        <f>O25+O15</f>
        <v>203671</v>
      </c>
      <c r="P35" s="121">
        <f>SUM(L35:O35)</f>
        <v>607186</v>
      </c>
      <c r="Q35" s="25">
        <f t="shared" si="7"/>
        <v>194677</v>
      </c>
      <c r="R35" s="25">
        <f t="shared" si="7"/>
        <v>197140</v>
      </c>
      <c r="S35" s="25">
        <f t="shared" si="7"/>
        <v>208102</v>
      </c>
      <c r="T35" s="25">
        <f t="shared" si="7"/>
        <v>224173</v>
      </c>
      <c r="U35" s="121">
        <f>SUM(Q35:T35)</f>
        <v>824092</v>
      </c>
    </row>
    <row r="36" spans="1:21" x14ac:dyDescent="0.2">
      <c r="B36" s="7" t="s">
        <v>109</v>
      </c>
      <c r="G36" s="25">
        <f>G33-G35-G34</f>
        <v>54430</v>
      </c>
      <c r="H36" s="25">
        <f>H33-H35-H34</f>
        <v>85481</v>
      </c>
      <c r="I36" s="25">
        <f>I33-I35-I34</f>
        <v>92184</v>
      </c>
      <c r="J36" s="25">
        <f t="shared" ref="J36:P36" si="8">J33-J35-J34</f>
        <v>116340</v>
      </c>
      <c r="K36" s="54">
        <f t="shared" si="8"/>
        <v>348435</v>
      </c>
      <c r="L36" s="129">
        <f t="shared" si="8"/>
        <v>166276</v>
      </c>
      <c r="M36" s="129">
        <f t="shared" si="8"/>
        <v>212003</v>
      </c>
      <c r="N36" s="129">
        <f t="shared" si="8"/>
        <v>219988</v>
      </c>
      <c r="O36" s="129">
        <f t="shared" si="8"/>
        <v>178164</v>
      </c>
      <c r="P36" s="54">
        <f t="shared" si="8"/>
        <v>776431</v>
      </c>
      <c r="Q36" s="129">
        <f>Q33-Q35-Q34</f>
        <v>247445</v>
      </c>
      <c r="R36" s="129">
        <f>R33-R35-R34</f>
        <v>247879</v>
      </c>
      <c r="S36" s="129">
        <f>S33-S35-S34</f>
        <v>276564</v>
      </c>
      <c r="T36" s="129">
        <f>T33-T35-T34</f>
        <v>270226</v>
      </c>
      <c r="U36" s="54">
        <f>U33-U35-U34</f>
        <v>1042114</v>
      </c>
    </row>
    <row r="37" spans="1:21" x14ac:dyDescent="0.2">
      <c r="B37" s="7" t="s">
        <v>107</v>
      </c>
      <c r="G37" s="122">
        <f t="shared" ref="G37:P37" si="9">ROUND(G36/G33,3)</f>
        <v>7.0000000000000007E-2</v>
      </c>
      <c r="H37" s="122">
        <f t="shared" si="9"/>
        <v>0.10199999999999999</v>
      </c>
      <c r="I37" s="122">
        <f t="shared" si="9"/>
        <v>0.104</v>
      </c>
      <c r="J37" s="122">
        <f t="shared" si="9"/>
        <v>0.121</v>
      </c>
      <c r="K37" s="123">
        <f t="shared" si="9"/>
        <v>0.10100000000000001</v>
      </c>
      <c r="L37" s="122">
        <f t="shared" si="9"/>
        <v>0.156</v>
      </c>
      <c r="M37" s="122">
        <f t="shared" si="9"/>
        <v>0.185</v>
      </c>
      <c r="N37" s="122">
        <f t="shared" si="9"/>
        <v>0.18</v>
      </c>
      <c r="O37" s="122">
        <f t="shared" si="9"/>
        <v>0.13600000000000001</v>
      </c>
      <c r="P37" s="123">
        <f t="shared" si="9"/>
        <v>0.16400000000000001</v>
      </c>
      <c r="Q37" s="122">
        <f>ROUND(Q36/Q33,3)</f>
        <v>0.17699999999999999</v>
      </c>
      <c r="R37" s="122">
        <f>ROUND(R36/R33,3)</f>
        <v>0.16700000000000001</v>
      </c>
      <c r="S37" s="122">
        <f>ROUND(S36/S33,3)</f>
        <v>0.17499999999999999</v>
      </c>
      <c r="T37" s="122">
        <f>ROUND(T36/T33,3)</f>
        <v>0.16200000000000001</v>
      </c>
      <c r="U37" s="123">
        <f>ROUND(U36/U33,3)</f>
        <v>0.17</v>
      </c>
    </row>
    <row r="38" spans="1:21" x14ac:dyDescent="0.2">
      <c r="G38" s="124"/>
      <c r="H38" s="124"/>
      <c r="I38" s="124"/>
      <c r="J38" s="124"/>
      <c r="K38" s="125"/>
      <c r="L38" s="124"/>
      <c r="M38" s="124"/>
      <c r="N38" s="124"/>
      <c r="O38" s="124"/>
      <c r="P38" s="125"/>
      <c r="Q38" s="124"/>
      <c r="R38" s="124"/>
      <c r="S38" s="124"/>
      <c r="T38" s="124"/>
      <c r="U38" s="125"/>
    </row>
    <row r="39" spans="1:21" x14ac:dyDescent="0.2">
      <c r="A39" s="111" t="s">
        <v>112</v>
      </c>
      <c r="B39" s="111"/>
      <c r="G39" s="112"/>
      <c r="H39" s="112"/>
      <c r="I39" s="112"/>
      <c r="J39" s="112"/>
      <c r="K39" s="113"/>
      <c r="L39" s="112"/>
      <c r="M39" s="112"/>
      <c r="N39" s="112"/>
      <c r="O39" s="112"/>
      <c r="P39" s="113"/>
      <c r="Q39" s="112"/>
      <c r="R39" s="112"/>
      <c r="S39" s="112"/>
      <c r="T39" s="112"/>
      <c r="U39" s="113"/>
    </row>
    <row r="40" spans="1:21" x14ac:dyDescent="0.2">
      <c r="B40" s="1" t="s">
        <v>104</v>
      </c>
      <c r="G40" s="25">
        <v>7983</v>
      </c>
      <c r="H40" s="25">
        <v>7508</v>
      </c>
      <c r="I40" s="25">
        <v>7148</v>
      </c>
      <c r="J40" s="25">
        <v>6930</v>
      </c>
      <c r="K40" s="54"/>
      <c r="L40" s="25">
        <v>6652</v>
      </c>
      <c r="M40" s="25">
        <v>6261</v>
      </c>
      <c r="N40" s="25">
        <v>5986</v>
      </c>
      <c r="O40" s="25">
        <v>5767</v>
      </c>
      <c r="P40" s="54"/>
      <c r="Q40" s="25">
        <v>5564</v>
      </c>
      <c r="R40" s="25">
        <v>5314</v>
      </c>
      <c r="S40" s="25">
        <v>5060</v>
      </c>
      <c r="T40" s="25">
        <v>4904</v>
      </c>
      <c r="U40" s="54"/>
    </row>
    <row r="41" spans="1:21" x14ac:dyDescent="0.2">
      <c r="A41" s="111"/>
      <c r="B41" s="114" t="s">
        <v>105</v>
      </c>
      <c r="G41" s="25">
        <v>7827</v>
      </c>
      <c r="H41" s="25">
        <v>7369</v>
      </c>
      <c r="I41" s="25">
        <v>7014</v>
      </c>
      <c r="J41" s="25">
        <v>6765</v>
      </c>
      <c r="K41" s="54"/>
      <c r="L41" s="25">
        <v>6509</v>
      </c>
      <c r="M41" s="25">
        <v>6167</v>
      </c>
      <c r="N41" s="25">
        <v>5899</v>
      </c>
      <c r="O41" s="25">
        <v>5668</v>
      </c>
      <c r="P41" s="54"/>
      <c r="Q41" s="25">
        <v>5470</v>
      </c>
      <c r="R41" s="25">
        <v>5219</v>
      </c>
      <c r="S41" s="25">
        <v>4971</v>
      </c>
      <c r="T41" s="25">
        <v>4787</v>
      </c>
      <c r="U41" s="54"/>
    </row>
    <row r="42" spans="1:21" ht="6" customHeight="1" x14ac:dyDescent="0.2">
      <c r="G42" s="53"/>
      <c r="H42" s="53"/>
      <c r="I42" s="53"/>
      <c r="J42" s="53"/>
      <c r="K42" s="115"/>
      <c r="L42" s="53"/>
      <c r="M42" s="53"/>
      <c r="N42" s="53"/>
      <c r="O42" s="53"/>
      <c r="P42" s="115"/>
      <c r="Q42" s="53"/>
      <c r="R42" s="53"/>
      <c r="S42" s="53"/>
      <c r="T42" s="53"/>
      <c r="U42" s="115"/>
    </row>
    <row r="43" spans="1:21" x14ac:dyDescent="0.2">
      <c r="B43" s="116" t="s">
        <v>84</v>
      </c>
      <c r="G43" s="117">
        <v>243293</v>
      </c>
      <c r="H43" s="117">
        <v>232381</v>
      </c>
      <c r="I43" s="117">
        <v>221865</v>
      </c>
      <c r="J43" s="117">
        <v>213258</v>
      </c>
      <c r="K43" s="128">
        <f>SUM(G43:J43)</f>
        <v>910797</v>
      </c>
      <c r="L43" s="117">
        <v>204354</v>
      </c>
      <c r="M43" s="117">
        <v>194721</v>
      </c>
      <c r="N43" s="117">
        <v>186597</v>
      </c>
      <c r="O43" s="117">
        <v>179489</v>
      </c>
      <c r="P43" s="128">
        <f>SUM(L43:O43)</f>
        <v>765161</v>
      </c>
      <c r="Q43" s="117">
        <v>173200</v>
      </c>
      <c r="R43" s="117">
        <v>164018</v>
      </c>
      <c r="S43" s="117">
        <v>157524</v>
      </c>
      <c r="T43" s="117">
        <v>150995</v>
      </c>
      <c r="U43" s="128">
        <f>SUM(Q43:T43)</f>
        <v>645737</v>
      </c>
    </row>
    <row r="44" spans="1:21" x14ac:dyDescent="0.2">
      <c r="B44" s="116" t="s">
        <v>85</v>
      </c>
      <c r="G44" s="25">
        <v>129726</v>
      </c>
      <c r="H44" s="25">
        <v>123676</v>
      </c>
      <c r="I44" s="25">
        <v>115124</v>
      </c>
      <c r="J44" s="25">
        <v>102997</v>
      </c>
      <c r="K44" s="54">
        <f>SUM(G44:J44)</f>
        <v>471523</v>
      </c>
      <c r="L44" s="25">
        <v>106825</v>
      </c>
      <c r="M44" s="25">
        <v>101928</v>
      </c>
      <c r="N44" s="25">
        <v>97201</v>
      </c>
      <c r="O44" s="25">
        <v>90928</v>
      </c>
      <c r="P44" s="54">
        <f>SUM(L44:O44)</f>
        <v>396882</v>
      </c>
      <c r="Q44" s="25">
        <v>88594</v>
      </c>
      <c r="R44" s="25">
        <v>86095</v>
      </c>
      <c r="S44" s="25">
        <v>77793</v>
      </c>
      <c r="T44" s="25">
        <v>71426</v>
      </c>
      <c r="U44" s="54">
        <f>SUM(Q44:T44)</f>
        <v>323908</v>
      </c>
    </row>
    <row r="45" spans="1:21" x14ac:dyDescent="0.2">
      <c r="B45" s="116" t="s">
        <v>86</v>
      </c>
      <c r="G45" s="120">
        <v>74</v>
      </c>
      <c r="H45" s="120">
        <v>99</v>
      </c>
      <c r="I45" s="120">
        <v>54</v>
      </c>
      <c r="J45" s="120">
        <v>65</v>
      </c>
      <c r="K45" s="121">
        <f>SUM(G45:J45)</f>
        <v>292</v>
      </c>
      <c r="L45" s="120">
        <v>0</v>
      </c>
      <c r="M45" s="120">
        <v>0</v>
      </c>
      <c r="N45" s="120">
        <v>0</v>
      </c>
      <c r="O45" s="120">
        <v>0</v>
      </c>
      <c r="P45" s="121">
        <f>SUM(L45:O45)</f>
        <v>0</v>
      </c>
      <c r="Q45" s="120">
        <v>0</v>
      </c>
      <c r="R45" s="120">
        <v>0</v>
      </c>
      <c r="S45" s="120">
        <v>0</v>
      </c>
      <c r="T45" s="120"/>
      <c r="U45" s="121">
        <f>SUM(Q45:T45)</f>
        <v>0</v>
      </c>
    </row>
    <row r="46" spans="1:21" x14ac:dyDescent="0.2">
      <c r="B46" s="7" t="s">
        <v>106</v>
      </c>
      <c r="G46" s="25">
        <f>G43-G45-G44</f>
        <v>113493</v>
      </c>
      <c r="H46" s="25">
        <f>H43-H45-H44</f>
        <v>108606</v>
      </c>
      <c r="I46" s="25">
        <f>I43-I45-I44</f>
        <v>106687</v>
      </c>
      <c r="J46" s="25">
        <f t="shared" ref="J46:P46" si="10">J43-J45-J44</f>
        <v>110196</v>
      </c>
      <c r="K46" s="54">
        <f t="shared" si="10"/>
        <v>438982</v>
      </c>
      <c r="L46" s="25">
        <f t="shared" si="10"/>
        <v>97529</v>
      </c>
      <c r="M46" s="25">
        <f t="shared" si="10"/>
        <v>92793</v>
      </c>
      <c r="N46" s="25">
        <f t="shared" si="10"/>
        <v>89396</v>
      </c>
      <c r="O46" s="25">
        <f t="shared" si="10"/>
        <v>88561</v>
      </c>
      <c r="P46" s="54">
        <f t="shared" si="10"/>
        <v>368279</v>
      </c>
      <c r="Q46" s="25">
        <f>Q43-Q45-Q44</f>
        <v>84606</v>
      </c>
      <c r="R46" s="25">
        <f>R43-R45-R44</f>
        <v>77923</v>
      </c>
      <c r="S46" s="25">
        <f>S43-S45-S44</f>
        <v>79731</v>
      </c>
      <c r="T46" s="25">
        <f>T43-T45-T44</f>
        <v>79569</v>
      </c>
      <c r="U46" s="54">
        <f>U43-U45-U44</f>
        <v>321829</v>
      </c>
    </row>
    <row r="47" spans="1:21" x14ac:dyDescent="0.2">
      <c r="B47" s="7" t="s">
        <v>107</v>
      </c>
      <c r="G47" s="122">
        <f t="shared" ref="G47:P47" si="11">ROUND(G46/G43,3)</f>
        <v>0.46600000000000003</v>
      </c>
      <c r="H47" s="122">
        <f t="shared" si="11"/>
        <v>0.46700000000000003</v>
      </c>
      <c r="I47" s="122">
        <f t="shared" si="11"/>
        <v>0.48099999999999998</v>
      </c>
      <c r="J47" s="122">
        <f t="shared" si="11"/>
        <v>0.51700000000000002</v>
      </c>
      <c r="K47" s="123">
        <f t="shared" si="11"/>
        <v>0.48199999999999998</v>
      </c>
      <c r="L47" s="122">
        <f t="shared" si="11"/>
        <v>0.47699999999999998</v>
      </c>
      <c r="M47" s="122">
        <f t="shared" si="11"/>
        <v>0.47699999999999998</v>
      </c>
      <c r="N47" s="122">
        <f t="shared" si="11"/>
        <v>0.47899999999999998</v>
      </c>
      <c r="O47" s="122">
        <f t="shared" si="11"/>
        <v>0.49299999999999999</v>
      </c>
      <c r="P47" s="123">
        <f t="shared" si="11"/>
        <v>0.48099999999999998</v>
      </c>
      <c r="Q47" s="122">
        <f>ROUND(Q46/Q43,3)</f>
        <v>0.48799999999999999</v>
      </c>
      <c r="R47" s="122">
        <f>ROUND(R46/R43,3)</f>
        <v>0.47499999999999998</v>
      </c>
      <c r="S47" s="122">
        <f>ROUND(S46/S43,3)</f>
        <v>0.50600000000000001</v>
      </c>
      <c r="T47" s="122">
        <f>ROUND(T46/T43,3)</f>
        <v>0.52700000000000002</v>
      </c>
      <c r="U47" s="123">
        <f>ROUND(U46/U43,3)</f>
        <v>0.498</v>
      </c>
    </row>
    <row r="48" spans="1:21" x14ac:dyDescent="0.2">
      <c r="G48" s="130"/>
      <c r="H48" s="130"/>
      <c r="I48" s="130"/>
      <c r="J48" s="130"/>
      <c r="K48" s="131"/>
      <c r="L48" s="130"/>
      <c r="M48" s="130"/>
      <c r="N48" s="130"/>
      <c r="O48" s="130"/>
      <c r="P48" s="131"/>
      <c r="Q48" s="130"/>
      <c r="R48" s="130"/>
      <c r="S48" s="130"/>
      <c r="T48" s="130"/>
      <c r="U48" s="131"/>
    </row>
    <row r="49" spans="1:34" x14ac:dyDescent="0.2">
      <c r="A49" s="111" t="s">
        <v>113</v>
      </c>
      <c r="G49" s="130"/>
      <c r="H49" s="130"/>
      <c r="I49" s="130"/>
      <c r="J49" s="130"/>
      <c r="K49" s="131"/>
      <c r="L49" s="130"/>
      <c r="M49" s="130"/>
      <c r="N49" s="130"/>
      <c r="O49" s="130"/>
      <c r="P49" s="131"/>
      <c r="Q49" s="130"/>
      <c r="R49" s="130"/>
      <c r="S49" s="130"/>
      <c r="T49" s="130"/>
      <c r="U49" s="131"/>
    </row>
    <row r="50" spans="1:34" x14ac:dyDescent="0.2">
      <c r="B50" s="116" t="s">
        <v>84</v>
      </c>
      <c r="G50" s="117">
        <f>+G43+G33</f>
        <v>1023961</v>
      </c>
      <c r="H50" s="117">
        <v>1069372</v>
      </c>
      <c r="I50" s="117">
        <v>1105999</v>
      </c>
      <c r="J50" s="117">
        <v>1175230</v>
      </c>
      <c r="K50" s="128">
        <f>SUM(G50:J50)</f>
        <v>4374562</v>
      </c>
      <c r="L50" s="117">
        <f>+L43+L33</f>
        <v>1270089</v>
      </c>
      <c r="M50" s="117">
        <f>+M43+M33</f>
        <v>1340407</v>
      </c>
      <c r="N50" s="117">
        <f>+N43+N33</f>
        <v>1409432</v>
      </c>
      <c r="O50" s="117">
        <f>+O43+O33</f>
        <v>1484728</v>
      </c>
      <c r="P50" s="128">
        <f>SUM(L50:O50)</f>
        <v>5504656</v>
      </c>
      <c r="Q50" s="117">
        <f>+Q43+Q33</f>
        <v>1573129</v>
      </c>
      <c r="R50" s="117">
        <f>+R43+R33</f>
        <v>1644694</v>
      </c>
      <c r="S50" s="117">
        <f>+S43+S33</f>
        <v>1738355</v>
      </c>
      <c r="T50" s="117">
        <f>+T43+T33</f>
        <v>1823333</v>
      </c>
      <c r="U50" s="128">
        <f>SUM(Q50:T50)</f>
        <v>6779511</v>
      </c>
    </row>
    <row r="51" spans="1:34" x14ac:dyDescent="0.2">
      <c r="B51" s="116" t="s">
        <v>85</v>
      </c>
      <c r="G51" s="53">
        <v>736952</v>
      </c>
      <c r="H51" s="53">
        <v>760674</v>
      </c>
      <c r="I51" s="53">
        <v>798900</v>
      </c>
      <c r="J51" s="53">
        <v>820677</v>
      </c>
      <c r="K51" s="115">
        <f>SUM(G51:J51)</f>
        <v>3117203</v>
      </c>
      <c r="L51" s="53">
        <f t="shared" ref="L51:N52" si="12">+L34+L44</f>
        <v>869186</v>
      </c>
      <c r="M51" s="53">
        <f t="shared" si="12"/>
        <v>914848</v>
      </c>
      <c r="N51" s="53">
        <f t="shared" si="12"/>
        <v>954394</v>
      </c>
      <c r="O51" s="53">
        <f>+O34+O44</f>
        <v>1014332</v>
      </c>
      <c r="P51" s="115">
        <f>SUM(L51:O51)</f>
        <v>3752760</v>
      </c>
      <c r="Q51" s="53">
        <f t="shared" ref="Q51:S52" si="13">+Q34+Q44</f>
        <v>1046401</v>
      </c>
      <c r="R51" s="53">
        <f t="shared" si="13"/>
        <v>1121752</v>
      </c>
      <c r="S51" s="53">
        <f t="shared" si="13"/>
        <v>1173958</v>
      </c>
      <c r="T51" s="53">
        <f>+T34+T44</f>
        <v>1249365</v>
      </c>
      <c r="U51" s="115">
        <f>SUM(Q51:T51)</f>
        <v>4591476</v>
      </c>
    </row>
    <row r="52" spans="1:34" x14ac:dyDescent="0.2">
      <c r="B52" s="116" t="s">
        <v>86</v>
      </c>
      <c r="G52" s="120">
        <v>119086</v>
      </c>
      <c r="H52" s="120">
        <v>114611</v>
      </c>
      <c r="I52" s="120">
        <v>108228</v>
      </c>
      <c r="J52" s="120">
        <v>128017</v>
      </c>
      <c r="K52" s="121">
        <f>SUM(G52:J52)</f>
        <v>469942</v>
      </c>
      <c r="L52" s="120">
        <f t="shared" si="12"/>
        <v>137098</v>
      </c>
      <c r="M52" s="120">
        <f t="shared" si="12"/>
        <v>120763</v>
      </c>
      <c r="N52" s="120">
        <f t="shared" si="12"/>
        <v>145654</v>
      </c>
      <c r="O52" s="120">
        <f>+O35+O45</f>
        <v>203671</v>
      </c>
      <c r="P52" s="121">
        <f>SUM(L52:O52)</f>
        <v>607186</v>
      </c>
      <c r="Q52" s="120">
        <f t="shared" si="13"/>
        <v>194677</v>
      </c>
      <c r="R52" s="120">
        <f t="shared" si="13"/>
        <v>197140</v>
      </c>
      <c r="S52" s="120">
        <f t="shared" si="13"/>
        <v>208102</v>
      </c>
      <c r="T52" s="120">
        <f>+T35+T45</f>
        <v>224173</v>
      </c>
      <c r="U52" s="121">
        <f>SUM(Q52:T52)</f>
        <v>824092</v>
      </c>
    </row>
    <row r="53" spans="1:34" x14ac:dyDescent="0.2">
      <c r="B53" s="7" t="s">
        <v>106</v>
      </c>
      <c r="G53" s="132">
        <f t="shared" ref="G53:R53" si="14">G50-G52-G51</f>
        <v>167923</v>
      </c>
      <c r="H53" s="132">
        <f t="shared" si="14"/>
        <v>194087</v>
      </c>
      <c r="I53" s="132">
        <f t="shared" si="14"/>
        <v>198871</v>
      </c>
      <c r="J53" s="132">
        <f t="shared" si="14"/>
        <v>226536</v>
      </c>
      <c r="K53" s="118">
        <f t="shared" si="14"/>
        <v>787417</v>
      </c>
      <c r="L53" s="132">
        <f t="shared" si="14"/>
        <v>263805</v>
      </c>
      <c r="M53" s="132">
        <f t="shared" si="14"/>
        <v>304796</v>
      </c>
      <c r="N53" s="132">
        <f t="shared" si="14"/>
        <v>309384</v>
      </c>
      <c r="O53" s="132">
        <f t="shared" si="14"/>
        <v>266725</v>
      </c>
      <c r="P53" s="118">
        <f t="shared" si="14"/>
        <v>1144710</v>
      </c>
      <c r="Q53" s="132">
        <f t="shared" si="14"/>
        <v>332051</v>
      </c>
      <c r="R53" s="132">
        <f t="shared" si="14"/>
        <v>325802</v>
      </c>
      <c r="S53" s="132">
        <f>S50-S52-S51</f>
        <v>356295</v>
      </c>
      <c r="T53" s="132">
        <f>T50-T52-T51</f>
        <v>349795</v>
      </c>
      <c r="U53" s="118">
        <f>U50-U52-U51</f>
        <v>1363943</v>
      </c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</row>
    <row r="54" spans="1:34" x14ac:dyDescent="0.2">
      <c r="B54" s="116" t="s">
        <v>114</v>
      </c>
      <c r="G54" s="25">
        <f>91975+44126</f>
        <v>136101</v>
      </c>
      <c r="H54" s="25">
        <f>93126+43844</f>
        <v>136970</v>
      </c>
      <c r="I54" s="25">
        <f>95540+46211</f>
        <v>141751</v>
      </c>
      <c r="J54" s="25">
        <f>98128+46120</f>
        <v>144248</v>
      </c>
      <c r="K54" s="54">
        <f>SUM(G54:J54)</f>
        <v>559070</v>
      </c>
      <c r="L54" s="25">
        <v>166210</v>
      </c>
      <c r="M54" s="25">
        <v>175196</v>
      </c>
      <c r="N54" s="25">
        <v>198977</v>
      </c>
      <c r="O54" s="25">
        <v>201679</v>
      </c>
      <c r="P54" s="54">
        <f>SUM(L54:O54)</f>
        <v>742062</v>
      </c>
      <c r="Q54" s="25">
        <v>234595</v>
      </c>
      <c r="R54" s="25">
        <v>250967</v>
      </c>
      <c r="S54" s="25">
        <v>282654</v>
      </c>
      <c r="T54" s="25">
        <v>289901</v>
      </c>
      <c r="U54" s="54">
        <f>SUM(Q54:T54)</f>
        <v>1058117</v>
      </c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</row>
    <row r="55" spans="1:34" x14ac:dyDescent="0.2">
      <c r="B55" s="7" t="s">
        <v>89</v>
      </c>
      <c r="G55" s="129">
        <f t="shared" ref="G55:R55" si="15">G53-G54</f>
        <v>31822</v>
      </c>
      <c r="H55" s="129">
        <f t="shared" si="15"/>
        <v>57117</v>
      </c>
      <c r="I55" s="129">
        <f t="shared" si="15"/>
        <v>57120</v>
      </c>
      <c r="J55" s="129">
        <f t="shared" si="15"/>
        <v>82288</v>
      </c>
      <c r="K55" s="134">
        <f t="shared" si="15"/>
        <v>228347</v>
      </c>
      <c r="L55" s="129">
        <f t="shared" si="15"/>
        <v>97595</v>
      </c>
      <c r="M55" s="129">
        <f t="shared" si="15"/>
        <v>129600</v>
      </c>
      <c r="N55" s="129">
        <f t="shared" si="15"/>
        <v>110407</v>
      </c>
      <c r="O55" s="129">
        <f t="shared" si="15"/>
        <v>65046</v>
      </c>
      <c r="P55" s="134">
        <f t="shared" si="15"/>
        <v>402648</v>
      </c>
      <c r="Q55" s="129">
        <f t="shared" si="15"/>
        <v>97456</v>
      </c>
      <c r="R55" s="129">
        <f t="shared" si="15"/>
        <v>74835</v>
      </c>
      <c r="S55" s="129">
        <f>S53-S54</f>
        <v>73641</v>
      </c>
      <c r="T55" s="129">
        <f>T53-T54</f>
        <v>59894</v>
      </c>
      <c r="U55" s="134">
        <f>U53-U54</f>
        <v>305826</v>
      </c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1:34" ht="5.25" customHeight="1" x14ac:dyDescent="0.2">
      <c r="G56" s="25"/>
      <c r="H56" s="25"/>
      <c r="I56" s="25"/>
      <c r="J56" s="25"/>
      <c r="K56" s="54"/>
      <c r="L56" s="25"/>
      <c r="M56" s="25"/>
      <c r="N56" s="25"/>
      <c r="O56" s="25"/>
      <c r="P56" s="54"/>
      <c r="Q56" s="25"/>
      <c r="R56" s="25"/>
      <c r="S56" s="25"/>
      <c r="T56" s="25"/>
      <c r="U56" s="54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</row>
    <row r="57" spans="1:34" x14ac:dyDescent="0.2">
      <c r="B57" s="116" t="s">
        <v>115</v>
      </c>
      <c r="G57" s="53">
        <f>-6740+977-25129</f>
        <v>-30892</v>
      </c>
      <c r="H57" s="53">
        <f>-7528-2940</f>
        <v>-10468</v>
      </c>
      <c r="I57" s="53">
        <f>-7436-193</f>
        <v>-7629</v>
      </c>
      <c r="J57" s="53">
        <f>-7438-846</f>
        <v>-8284</v>
      </c>
      <c r="K57" s="115">
        <f>SUM(G57:J57)</f>
        <v>-57273</v>
      </c>
      <c r="L57" s="53">
        <v>-8651</v>
      </c>
      <c r="M57" s="53">
        <v>-12228</v>
      </c>
      <c r="N57" s="53">
        <v>-12870</v>
      </c>
      <c r="O57" s="53">
        <v>-19530</v>
      </c>
      <c r="P57" s="115">
        <f>SUM(L57:O57)</f>
        <v>-53279</v>
      </c>
      <c r="Q57" s="53">
        <v>-59030</v>
      </c>
      <c r="R57" s="53">
        <v>-34345</v>
      </c>
      <c r="S57" s="53">
        <v>-31403</v>
      </c>
      <c r="T57" s="53">
        <v>-39163</v>
      </c>
      <c r="U57" s="115">
        <f>SUM(Q57:T57)</f>
        <v>-163941</v>
      </c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</row>
    <row r="58" spans="1:34" x14ac:dyDescent="0.2">
      <c r="B58" s="116" t="s">
        <v>94</v>
      </c>
      <c r="G58" s="120">
        <v>-1759</v>
      </c>
      <c r="H58" s="120">
        <v>17178</v>
      </c>
      <c r="I58" s="120">
        <v>17669</v>
      </c>
      <c r="J58" s="120">
        <v>25583</v>
      </c>
      <c r="K58" s="121">
        <f>SUM(G58:J58)</f>
        <v>58671</v>
      </c>
      <c r="L58" s="120">
        <v>35829</v>
      </c>
      <c r="M58" s="120">
        <v>46354</v>
      </c>
      <c r="N58" s="120">
        <v>38242</v>
      </c>
      <c r="O58" s="120">
        <v>-37855</v>
      </c>
      <c r="P58" s="121">
        <f>SUM(L58:O58)</f>
        <v>82570</v>
      </c>
      <c r="Q58" s="120">
        <v>14730</v>
      </c>
      <c r="R58" s="120">
        <v>14155</v>
      </c>
      <c r="S58" s="120">
        <v>12806</v>
      </c>
      <c r="T58" s="120">
        <v>-22447</v>
      </c>
      <c r="U58" s="121">
        <f>SUM(Q58:T58)</f>
        <v>19244</v>
      </c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</row>
    <row r="59" spans="1:34" ht="13.5" thickBot="1" x14ac:dyDescent="0.25">
      <c r="B59" s="111" t="s">
        <v>116</v>
      </c>
      <c r="C59" s="111"/>
      <c r="D59" s="111"/>
      <c r="E59" s="111"/>
      <c r="F59" s="111"/>
      <c r="G59" s="135">
        <f>G55+G57-G58</f>
        <v>2689</v>
      </c>
      <c r="H59" s="135">
        <f>H55+H57-H58</f>
        <v>29471</v>
      </c>
      <c r="I59" s="135">
        <f>I55+I57-I58</f>
        <v>31822</v>
      </c>
      <c r="J59" s="135">
        <f t="shared" ref="J59:P59" si="16">J55+J57-J58</f>
        <v>48421</v>
      </c>
      <c r="K59" s="136">
        <f t="shared" si="16"/>
        <v>112403</v>
      </c>
      <c r="L59" s="135">
        <f t="shared" si="16"/>
        <v>53115</v>
      </c>
      <c r="M59" s="135">
        <f t="shared" si="16"/>
        <v>71018</v>
      </c>
      <c r="N59" s="135">
        <f t="shared" si="16"/>
        <v>59295</v>
      </c>
      <c r="O59" s="135">
        <f t="shared" si="16"/>
        <v>83371</v>
      </c>
      <c r="P59" s="136">
        <f t="shared" si="16"/>
        <v>266799</v>
      </c>
      <c r="Q59" s="135">
        <f>Q55+Q57-Q58</f>
        <v>23696</v>
      </c>
      <c r="R59" s="135">
        <f>R55+R57-R58</f>
        <v>26335</v>
      </c>
      <c r="S59" s="135">
        <f>S55+S57-S58</f>
        <v>29432</v>
      </c>
      <c r="T59" s="135">
        <f>T55+T57-T58</f>
        <v>43178</v>
      </c>
      <c r="U59" s="136">
        <f>U55+U57-U58</f>
        <v>122641</v>
      </c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</row>
    <row r="60" spans="1:34" ht="13.5" thickTop="1" x14ac:dyDescent="0.2">
      <c r="G60" s="103"/>
      <c r="H60" s="102"/>
      <c r="I60" s="102"/>
      <c r="J60" s="103"/>
      <c r="L60" s="103"/>
      <c r="M60" s="103"/>
      <c r="N60" s="103"/>
      <c r="O60" s="103"/>
      <c r="Q60" s="103"/>
      <c r="R60" s="103"/>
      <c r="S60" s="103"/>
      <c r="T60" s="103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</row>
    <row r="61" spans="1:34" x14ac:dyDescent="0.2">
      <c r="B61" s="99" t="s">
        <v>99</v>
      </c>
      <c r="C61" s="137" t="s">
        <v>100</v>
      </c>
      <c r="G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spans="1:34" x14ac:dyDescent="0.2">
      <c r="G62" s="103"/>
      <c r="J62" s="103"/>
      <c r="L62" s="103"/>
      <c r="M62" s="103"/>
      <c r="N62" s="103"/>
      <c r="O62" s="103"/>
      <c r="Q62" s="103"/>
      <c r="R62" s="103"/>
      <c r="S62" s="103"/>
      <c r="T62" s="103"/>
    </row>
    <row r="63" spans="1:34" x14ac:dyDescent="0.2">
      <c r="G63" s="103"/>
      <c r="J63" s="103"/>
      <c r="L63" s="103"/>
      <c r="M63" s="103"/>
      <c r="N63" s="103"/>
      <c r="O63" s="103"/>
      <c r="Q63" s="103"/>
      <c r="R63" s="103"/>
      <c r="S63" s="103"/>
      <c r="T63" s="103"/>
    </row>
    <row r="64" spans="1:34" x14ac:dyDescent="0.2">
      <c r="G64" s="103"/>
      <c r="J64" s="103"/>
      <c r="L64" s="103"/>
      <c r="M64" s="103"/>
      <c r="N64" s="103"/>
      <c r="O64" s="103"/>
      <c r="Q64" s="103"/>
      <c r="R64" s="103"/>
      <c r="S64" s="103"/>
      <c r="T64" s="103"/>
    </row>
    <row r="65" spans="7:20" x14ac:dyDescent="0.2">
      <c r="G65" s="103"/>
      <c r="J65" s="103"/>
      <c r="L65" s="103"/>
      <c r="M65" s="103"/>
      <c r="N65" s="103"/>
      <c r="O65" s="103"/>
      <c r="Q65" s="103"/>
      <c r="R65" s="103"/>
      <c r="S65" s="103"/>
      <c r="T65" s="103"/>
    </row>
    <row r="66" spans="7:20" x14ac:dyDescent="0.2">
      <c r="G66" s="124"/>
      <c r="J66" s="124"/>
      <c r="L66" s="124"/>
      <c r="M66" s="124"/>
      <c r="N66" s="124"/>
      <c r="O66" s="124"/>
      <c r="Q66" s="124"/>
      <c r="R66" s="124"/>
      <c r="S66" s="124"/>
      <c r="T66" s="124"/>
    </row>
    <row r="67" spans="7:20" x14ac:dyDescent="0.2">
      <c r="G67" s="124"/>
      <c r="J67" s="124"/>
      <c r="L67" s="124"/>
      <c r="M67" s="124"/>
      <c r="N67" s="124"/>
      <c r="O67" s="124"/>
      <c r="Q67" s="124"/>
      <c r="R67" s="124"/>
      <c r="S67" s="124"/>
      <c r="T67" s="124"/>
    </row>
  </sheetData>
  <mergeCells count="4">
    <mergeCell ref="A4:F4"/>
    <mergeCell ref="G5:J5"/>
    <mergeCell ref="L5:O5"/>
    <mergeCell ref="Q5:S5"/>
  </mergeCells>
  <pageMargins left="0.28000000000000003" right="0.23" top="0.23" bottom="0.17" header="0.17" footer="0.17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  <vt:lpstr>'Balance Sheet'!Print_Titles</vt:lpstr>
    </vt:vector>
  </TitlesOfParts>
  <Company>The Nasdaq OMX Group,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Accomando</dc:creator>
  <cp:lastModifiedBy>Jessica Watson</cp:lastModifiedBy>
  <dcterms:created xsi:type="dcterms:W3CDTF">2015-10-14T20:09:43Z</dcterms:created>
  <dcterms:modified xsi:type="dcterms:W3CDTF">2016-01-18T23:22:22Z</dcterms:modified>
</cp:coreProperties>
</file>