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ittanyd\Documents\Quarter End\2018\Q2\Website Financials\"/>
    </mc:Choice>
  </mc:AlternateContent>
  <bookViews>
    <workbookView xWindow="0" yWindow="0" windowWidth="38400" windowHeight="17010"/>
  </bookViews>
  <sheets>
    <sheet name="Balance Sheet" sheetId="1" r:id="rId1"/>
    <sheet name="Income Statement" sheetId="3" r:id="rId2"/>
    <sheet name="Segment Information" sheetId="2" r:id="rId3"/>
    <sheet name="Cashflow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Col1" localSheetId="3">#REF!</definedName>
    <definedName name="_Col1" localSheetId="1">#REF!</definedName>
    <definedName name="_Col1" localSheetId="2">#REF!</definedName>
    <definedName name="_Col2" localSheetId="3">#REF!</definedName>
    <definedName name="_Col2" localSheetId="1">#REF!</definedName>
    <definedName name="_Col2" localSheetId="2">#REF!</definedName>
    <definedName name="A" localSheetId="3">#REF!</definedName>
    <definedName name="A" localSheetId="1">#REF!</definedName>
    <definedName name="A" localSheetId="2">#REF!</definedName>
    <definedName name="Adj" localSheetId="3">'[2]Revsum - trend'!#REF!</definedName>
    <definedName name="Adj" localSheetId="1">'[2]Revsum - trend'!#REF!</definedName>
    <definedName name="Adj" localSheetId="2">'[2]Revsum - trend'!#REF!</definedName>
    <definedName name="Adjustments" localSheetId="3">'[2]Revsum - trend'!#REF!</definedName>
    <definedName name="Adjustments" localSheetId="1">'[2]Revsum - trend'!#REF!</definedName>
    <definedName name="Adjustments" localSheetId="2">'[2]Revsum - trend'!#REF!</definedName>
    <definedName name="AdjustmentsQ" localSheetId="3">#REF!</definedName>
    <definedName name="AdjustmentsQ" localSheetId="1">#REF!</definedName>
    <definedName name="AdjustmentsQ" localSheetId="2">#REF!</definedName>
    <definedName name="Area" localSheetId="3">'[2]Revsum - trend'!#REF!</definedName>
    <definedName name="Area" localSheetId="1">'[2]Revsum - trend'!#REF!</definedName>
    <definedName name="Area" localSheetId="2">'[2]Revsum - trend'!#REF!</definedName>
    <definedName name="AreaQ" localSheetId="3">#REF!</definedName>
    <definedName name="AreaQ" localSheetId="1">#REF!</definedName>
    <definedName name="AreaQ" localSheetId="2">#REF!</definedName>
    <definedName name="AS2DocOpenMode" hidden="1">"AS2DocumentEdit"</definedName>
    <definedName name="AuditLI" localSheetId="1">#REF!</definedName>
    <definedName name="AuditLI" localSheetId="2">#REF!</definedName>
    <definedName name="AuditSP" localSheetId="1">#REF!</definedName>
    <definedName name="AuditSP" localSheetId="2">#REF!</definedName>
    <definedName name="BAKER" localSheetId="3">'[3]May 96'!#REF!</definedName>
    <definedName name="BAKER" localSheetId="1">'[3]May 96'!#REF!</definedName>
    <definedName name="BAKER" localSheetId="2">'[3]May 96'!#REF!</definedName>
    <definedName name="BAL" localSheetId="3">'[3]May 96'!#REF!</definedName>
    <definedName name="BAL" localSheetId="1">'[3]May 96'!#REF!</definedName>
    <definedName name="BAL" localSheetId="2">'[3]May 96'!#REF!</definedName>
    <definedName name="BalSheet" localSheetId="3" hidden="1">{"closed",#N/A,FALSE,"Consolidated Products - Budget";"expanded",#N/A,FALSE,"Consolidated Products - Budget"}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3">'[2]Revsum - trend'!#REF!</definedName>
    <definedName name="BusinessName" localSheetId="1">'[2]Revsum - trend'!#REF!</definedName>
    <definedName name="BusinessName" localSheetId="2">'[2]Revsum - trend'!#REF!</definedName>
    <definedName name="BusinessNameQ" localSheetId="1">#REF!</definedName>
    <definedName name="BusinessNameQ" localSheetId="2">#REF!</definedName>
    <definedName name="BusinessSummaryName" localSheetId="3">'[2]Revsum - trend'!#REF!</definedName>
    <definedName name="BusinessSummaryName" localSheetId="1">'[2]Revsum - trend'!#REF!</definedName>
    <definedName name="BusinessSummaryName" localSheetId="2">'[2]Revsum - trend'!#REF!</definedName>
    <definedName name="BusinessSummaryNameQ" localSheetId="1">#REF!</definedName>
    <definedName name="BusinessSummaryNameQ" localSheetId="2">#REF!</definedName>
    <definedName name="BusSysEA" localSheetId="3">MATCH("Business Systems Enterprise Agreements", Cashflow!Categories,0)</definedName>
    <definedName name="BusSysEA" localSheetId="1">MATCH("Business Systems Enterprise Agreements", 'Income Statement'!Categories,0)</definedName>
    <definedName name="BusSysEA" localSheetId="2">MATCH("Business Systems Enterprise Agreements", 'Segment Information'!Categories,0)</definedName>
    <definedName name="BusSysEALookup" localSheetId="3">OFFSET('[2]Revsum - trend'!#REF!,Cashflow!BusSysEA,1,Cashflow!BusSysEATotal-Cashflow!BusSysEA,1)</definedName>
    <definedName name="BusSysEALookup" localSheetId="1">OFFSET('[2]Revsum - trend'!#REF!,'Income Statement'!BusSysEA,1,'Income Statement'!BusSysEATotal-'Income Statement'!BusSysEA,1)</definedName>
    <definedName name="BusSysEALookup" localSheetId="2">OFFSET('[2]Revsum - trend'!#REF!,'Segment Information'!BusSysEA,1,'Segment Information'!BusSysEATotal-'Segment Information'!BusSysEA,1)</definedName>
    <definedName name="BusSysEATotal" localSheetId="3">MATCH("Business Systems Enterprise Agreements *", Cashflow!Categories,0)</definedName>
    <definedName name="BusSysEATotal" localSheetId="1">MATCH("Business Systems Enterprise Agreements *", 'Income Statement'!Categories,0)</definedName>
    <definedName name="BusSysEATotal" localSheetId="2">MATCH("Business Systems Enterprise Agreements *", 'Segment Information'!Categories,0)</definedName>
    <definedName name="carter" localSheetId="3">'[3]May 96'!#REF!</definedName>
    <definedName name="carter" localSheetId="1">'[3]May 96'!#REF!</definedName>
    <definedName name="carter" localSheetId="2">'[3]May 96'!#REF!</definedName>
    <definedName name="Cash" localSheetId="3" hidden="1">{"closed",#N/A,FALSE,"Consolidated Products - Budget";"expanded",#N/A,FALSE,"Consolidated Products - Budget"}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3">'[2]Revsum - trend'!#REF!</definedName>
    <definedName name="Categories" localSheetId="1">'[2]Revsum - trend'!#REF!</definedName>
    <definedName name="Categories" localSheetId="2">'[2]Revsum - trend'!#REF!</definedName>
    <definedName name="Channel" localSheetId="3">'[2]Revsum - trend'!#REF!</definedName>
    <definedName name="Channel" localSheetId="1">'[2]Revsum - trend'!#REF!</definedName>
    <definedName name="Channel" localSheetId="2">'[2]Revsum - trend'!#REF!</definedName>
    <definedName name="ChannelAggregate" localSheetId="3">'[2]Revsum - trend'!#REF!</definedName>
    <definedName name="ChannelAggregate" localSheetId="1">'[2]Revsum - trend'!#REF!</definedName>
    <definedName name="ChannelAggregate" localSheetId="2">'[2]Revsum - trend'!#REF!</definedName>
    <definedName name="ChannelAggregateQ" localSheetId="1">#REF!</definedName>
    <definedName name="ChannelAggregateQ" localSheetId="2">#REF!</definedName>
    <definedName name="ChannelQ" localSheetId="1">#REF!</definedName>
    <definedName name="ChannelQ" localSheetId="2">#REF!</definedName>
    <definedName name="Columns" localSheetId="3">'[4]Data Sheet'!$F$1:$F$65536,'[4]Data Sheet'!$H$1:$H$65536,'[4]Data Sheet'!$J$1:$J$65536,'[4]Data Sheet'!$L$1:$L$65536,'[4]Data Sheet'!#REF!,'[4]Data Sheet'!#REF!,'[4]Data Sheet'!#REF!,'[4]Data Sheet'!#REF!,'[4]Data Sheet'!#REF!,'[4]Data Sheet'!#REF!,'[4]Data Sheet'!#REF!,'[4]Data Sheet'!#REF!,'[4]Data Sheet'!#REF!,'[4]Data Sheet'!#REF!,'[4]Data Sheet'!#REF!,'[4]Data Sheet'!$N$1:$N$65536,'[4]Data Sheet'!$P$1:$P$65536,'[4]Data Sheet'!$R$1:$R$65536,'[4]Data Sheet'!$T$1:$T$65536,'[4]Data Sheet'!$V$1:$V$65536,'[4]Data Sheet'!$X$1:$X$65536,'[4]Data Sheet'!$Z$1:$Z$65536,'[4]Data Sheet'!$AB$1:$AB$65536,'[4]Data Sheet'!$AD$1:$AD$65536,'[4]Data Sheet'!$AF$1:$AF$65536,'[4]Data Sheet'!$AH$1:$AH$65536,'[4]Data Sheet'!$AJ$1:$AJ$65536,'[4]Data Sheet'!$AJ$1:$AJ$65536</definedName>
    <definedName name="Columns" localSheetId="1">'[4]Data Sheet'!$F$1:$F$65536,'[4]Data Sheet'!$H$1:$H$65536,'[4]Data Sheet'!$J$1:$J$65536,'[4]Data Sheet'!$L$1:$L$65536,'[4]Data Sheet'!#REF!,'[4]Data Sheet'!#REF!,'[4]Data Sheet'!#REF!,'[4]Data Sheet'!#REF!,'[4]Data Sheet'!#REF!,'[4]Data Sheet'!#REF!,'[4]Data Sheet'!#REF!,'[4]Data Sheet'!#REF!,'[4]Data Sheet'!#REF!,'[4]Data Sheet'!#REF!,'[4]Data Sheet'!#REF!,'[4]Data Sheet'!$N$1:$N$65536,'[4]Data Sheet'!$P$1:$P$65536,'[4]Data Sheet'!$R$1:$R$65536,'[4]Data Sheet'!$T$1:$T$65536,'[4]Data Sheet'!$V$1:$V$65536,'[4]Data Sheet'!$X$1:$X$65536,'[4]Data Sheet'!$Z$1:$Z$65536,'[4]Data Sheet'!$AB$1:$AB$65536,'[4]Data Sheet'!$AD$1:$AD$65536,'[4]Data Sheet'!$AF$1:$AF$65536,'[4]Data Sheet'!$AH$1:$AH$65536,'[4]Data Sheet'!$AJ$1:$AJ$65536,'[4]Data Sheet'!$AJ$1:$AJ$65536</definedName>
    <definedName name="Columns" localSheetId="2">'[4]Data Sheet'!$F:$F,'[4]Data Sheet'!$H:$H,'[4]Data Sheet'!$J:$J,'[4]Data Sheet'!$L:$L,'[4]Data Sheet'!#REF!,'[4]Data Sheet'!#REF!,'[4]Data Sheet'!#REF!,'[4]Data Sheet'!#REF!,'[4]Data Sheet'!#REF!,'[4]Data Sheet'!#REF!,'[4]Data Sheet'!#REF!,'[4]Data Sheet'!#REF!,'[4]Data Sheet'!#REF!,'[4]Data Sheet'!#REF!,'[4]Data Sheet'!#REF!,'[4]Data Sheet'!$N:$N,'[4]Data Sheet'!$P:$P,'[4]Data Sheet'!$R:$R,'[4]Data Sheet'!$T:$T,'[4]Data Sheet'!$V:$V,'[4]Data Sheet'!$X:$X,'[4]Data Sheet'!$Z:$Z,'[4]Data Sheet'!$AB:$AB,'[4]Data Sheet'!$AD:$AD,'[4]Data Sheet'!$AF:$AF,'[4]Data Sheet'!$AH:$AH,'[4]Data Sheet'!$AJ:$AJ,'[4]Data Sheet'!$AJ:$AJ</definedName>
    <definedName name="ConstantDollars" localSheetId="3">'[2]Revsum - trend'!#REF!</definedName>
    <definedName name="ConstantDollars" localSheetId="1">'[2]Revsum - trend'!#REF!</definedName>
    <definedName name="ConstantDollars" localSheetId="2">'[2]Revsum - trend'!#REF!</definedName>
    <definedName name="CurrencyType" localSheetId="3">'[2]Revsum - trend'!#REF!</definedName>
    <definedName name="CurrencyType" localSheetId="1">'[2]Revsum - trend'!#REF!</definedName>
    <definedName name="CurrencyType" localSheetId="2">'[2]Revsum - trend'!#REF!</definedName>
    <definedName name="Divisions" localSheetId="3">OFFSET([5]!Categories,0,-1)</definedName>
    <definedName name="Divisions" localSheetId="1">OFFSET([5]!Categories,0,-1)</definedName>
    <definedName name="Divisions" localSheetId="2">OFFSET([5]!Categories,0,-1)</definedName>
    <definedName name="FiscalPeriod" localSheetId="3">'[2]Revsum - trend'!#REF!</definedName>
    <definedName name="FiscalPeriod" localSheetId="1">'[2]Revsum - trend'!#REF!</definedName>
    <definedName name="FiscalPeriod" localSheetId="2">'[2]Revsum - trend'!#REF!</definedName>
    <definedName name="FY00OthAvg" localSheetId="3">#REF!</definedName>
    <definedName name="FY00OthAvg" localSheetId="1">#REF!</definedName>
    <definedName name="FY00OthAvg" localSheetId="2">#REF!</definedName>
    <definedName name="FY00RegAvg" localSheetId="3">#REF!</definedName>
    <definedName name="FY00RegAvg" localSheetId="1">#REF!</definedName>
    <definedName name="FY00RegAvg" localSheetId="2">#REF!</definedName>
    <definedName name="FY01OthAvg" localSheetId="1">#REF!</definedName>
    <definedName name="FY01OthAvg" localSheetId="2">#REF!</definedName>
    <definedName name="FY01RegAvg" localSheetId="1">#REF!</definedName>
    <definedName name="FY01RegAvg" localSheetId="2">#REF!</definedName>
    <definedName name="gaudette" localSheetId="3">'[3]May 96'!#REF!</definedName>
    <definedName name="gaudette" localSheetId="1">'[3]May 96'!#REF!</definedName>
    <definedName name="gaudette" localSheetId="2">'[3]May 96'!#REF!</definedName>
    <definedName name="Greetings" localSheetId="3">MATCH("Grtgs WS, PictureIt, Other DAD", Cashflow!Categories,0)</definedName>
    <definedName name="Greetings" localSheetId="1">MATCH("Grtgs WS, PictureIt, Other DAD", 'Income Statement'!Categories,0)</definedName>
    <definedName name="Greetings" localSheetId="2">MATCH("Grtgs WS, PictureIt, Other DAD", 'Segment Information'!Categories,0)</definedName>
    <definedName name="GreetingsLookup" localSheetId="3">OFFSET('[2]Revsum - trend'!#REF!,Cashflow!Greetings,1,Cashflow!GreetingsTotal-Cashflow!Greetings,1)</definedName>
    <definedName name="GreetingsLookup" localSheetId="1">OFFSET('[2]Revsum - trend'!#REF!,'Income Statement'!Greetings,1,'Income Statement'!GreetingsTotal-'Income Statement'!Greetings,1)</definedName>
    <definedName name="GreetingsLookup" localSheetId="2">OFFSET('[2]Revsum - trend'!#REF!,'Segment Information'!Greetings,1,'Segment Information'!GreetingsTotal-'Segment Information'!Greetings,1)</definedName>
    <definedName name="GreetingsTotal" localSheetId="3">MATCH("Grtgs WS, PictureIt, Other DAD *", Cashflow!Categories,0)</definedName>
    <definedName name="GreetingsTotal" localSheetId="1">MATCH("Grtgs WS, PictureIt, Other DAD *", 'Income Statement'!Categories,0)</definedName>
    <definedName name="GreetingsTotal" localSheetId="2">MATCH("Grtgs WS, PictureIt, Other DAD *", 'Segment Information'!Categories,0)</definedName>
    <definedName name="hansen" localSheetId="3">'[3]May 96'!#REF!</definedName>
    <definedName name="hansen" localSheetId="1">'[3]May 96'!#REF!</definedName>
    <definedName name="hansen" localSheetId="2">'[3]May 96'!#REF!</definedName>
    <definedName name="hanson" localSheetId="3">'[3]May 96'!#REF!</definedName>
    <definedName name="hanson" localSheetId="1">'[3]May 96'!#REF!</definedName>
    <definedName name="hanson" localSheetId="2">'[3]May 96'!#REF!</definedName>
    <definedName name="heading" localSheetId="3">#REF!</definedName>
    <definedName name="heading" localSheetId="1">#REF!</definedName>
    <definedName name="heading" localSheetId="2">#REF!</definedName>
    <definedName name="INTEREST" localSheetId="3">'[3]May 96'!#REF!</definedName>
    <definedName name="INTEREST" localSheetId="1">'[3]May 96'!#REF!</definedName>
    <definedName name="INTEREST" localSheetId="2">'[3]May 96'!#REF!</definedName>
    <definedName name="JAW" localSheetId="3">'[3]May 96'!#REF!</definedName>
    <definedName name="JAW" localSheetId="1">'[3]May 96'!#REF!</definedName>
    <definedName name="JAW" localSheetId="2">'[3]May 96'!#REF!</definedName>
    <definedName name="JAWORSKI" localSheetId="3">'[3]May 96'!#REF!</definedName>
    <definedName name="JAWORSKI" localSheetId="1">'[3]May 96'!#REF!</definedName>
    <definedName name="JAWORSKI" localSheetId="2">'[3]May 96'!#REF!</definedName>
    <definedName name="JustifyColumn" localSheetId="3">'[4]Data Sheet'!#REF!</definedName>
    <definedName name="JustifyColumn" localSheetId="1">'[4]Data Sheet'!#REF!</definedName>
    <definedName name="JustifyColumn" localSheetId="2">'[4]Data Sheet'!#REF!</definedName>
    <definedName name="LastPivotRow" localSheetId="3">COUNTA([5]!SalesLocations)+ROW([5]!PTtop)-1</definedName>
    <definedName name="LastPivotRow" localSheetId="1">COUNTA([5]!SalesLocations)+ROW([5]!PTtop)-1</definedName>
    <definedName name="LastPivotRow" localSheetId="2">COUNTA([5]!SalesLocations)+ROW([5]!PTtop)-1</definedName>
    <definedName name="LI" localSheetId="3">#REF!</definedName>
    <definedName name="LI" localSheetId="1">#REF!</definedName>
    <definedName name="LI" localSheetId="2">#REF!</definedName>
    <definedName name="LOAN" localSheetId="3">'[3]May 96'!#REF!</definedName>
    <definedName name="LOAN" localSheetId="1">'[3]May 96'!#REF!</definedName>
    <definedName name="LOAN" localSheetId="2">'[3]May 96'!#REF!</definedName>
    <definedName name="LOAN.DAN" localSheetId="3">'[3]May 96'!#REF!</definedName>
    <definedName name="LOAN.DAN" localSheetId="1">'[3]May 96'!#REF!</definedName>
    <definedName name="LOAN.DAN" localSheetId="2">'[3]May 96'!#REF!</definedName>
    <definedName name="LOAN.FRANK" localSheetId="3">'[3]May 96'!#REF!</definedName>
    <definedName name="LOAN.FRANK" localSheetId="1">'[3]May 96'!#REF!</definedName>
    <definedName name="LOAN.FRANK" localSheetId="2">'[3]May 96'!#REF!</definedName>
    <definedName name="LOAN.HANSEN" localSheetId="3">'[3]May 96'!#REF!</definedName>
    <definedName name="LOAN.HANSEN" localSheetId="1">'[3]May 96'!#REF!</definedName>
    <definedName name="LOAN.HANSEN" localSheetId="2">'[3]May 96'!#REF!</definedName>
    <definedName name="LOAN.HANSON" localSheetId="3">'[3]May 96'!#REF!</definedName>
    <definedName name="LOAN.HANSON" localSheetId="1">'[3]May 96'!#REF!</definedName>
    <definedName name="LOAN.HANSON" localSheetId="2">'[3]May 96'!#REF!</definedName>
    <definedName name="macintosh" localSheetId="3">'[3]May 96'!#REF!</definedName>
    <definedName name="macintosh" localSheetId="1">'[3]May 96'!#REF!</definedName>
    <definedName name="macintosh" localSheetId="2">'[3]May 96'!#REF!</definedName>
    <definedName name="MBV" localSheetId="3" hidden="1">{"closed",#N/A,FALSE,"Consolidated Products - Budget";"expanded",#N/A,FALSE,"Consolidated Products - Budget"}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3">'[3]May 96'!#REF!</definedName>
    <definedName name="MITCHELL" localSheetId="1">'[3]May 96'!#REF!</definedName>
    <definedName name="MITCHELL" localSheetId="2">'[3]May 96'!#REF!</definedName>
    <definedName name="mntrange" localSheetId="3">'[2]Revsum - trend'!#REF!</definedName>
    <definedName name="mntrange" localSheetId="1">'[2]Revsum - trend'!#REF!</definedName>
    <definedName name="mntrange" localSheetId="2">'[2]Revsum - trend'!#REF!</definedName>
    <definedName name="Months" localSheetId="3">{"January","February","March","April","May","June","July","August","September","October","November","December"}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YHRVOLD" localSheetId="3">'[3]May 96'!#REF!</definedName>
    <definedName name="MYHRVOLD" localSheetId="1">'[3]May 96'!#REF!</definedName>
    <definedName name="MYHRVOLD" localSheetId="2">'[3]May 96'!#REF!</definedName>
    <definedName name="oki" localSheetId="3">'[3]May 96'!#REF!</definedName>
    <definedName name="oki" localSheetId="1">'[3]May 96'!#REF!</definedName>
    <definedName name="oki" localSheetId="2">'[3]May 96'!#REF!</definedName>
    <definedName name="OLDBAL" localSheetId="3">'[3]May 96'!#REF!</definedName>
    <definedName name="OLDBAL" localSheetId="1">'[3]May 96'!#REF!</definedName>
    <definedName name="OLDBAL" localSheetId="2">'[3]May 96'!#REF!</definedName>
    <definedName name="PAID.INT" localSheetId="3">'[3]May 96'!#REF!</definedName>
    <definedName name="PAID.INT" localSheetId="1">'[3]May 96'!#REF!</definedName>
    <definedName name="PAID.INT" localSheetId="2">'[3]May 96'!#REF!</definedName>
    <definedName name="PAID.PRN" localSheetId="3">'[3]May 96'!#REF!</definedName>
    <definedName name="PAID.PRN" localSheetId="1">'[3]May 96'!#REF!</definedName>
    <definedName name="PAID.PRN" localSheetId="2">'[3]May 96'!#REF!</definedName>
    <definedName name="PFamily" localSheetId="3">'[2]Revsum - trend'!#REF!</definedName>
    <definedName name="PFamily" localSheetId="1">'[2]Revsum - trend'!#REF!</definedName>
    <definedName name="PFamily" localSheetId="2">'[2]Revsum - trend'!#REF!</definedName>
    <definedName name="Pivot2" localSheetId="3" hidden="1">{"closed",#N/A,FALSE,"Consolidated Products - Budget";"expanded",#N/A,FALSE,"Consolidated Products - Budget"}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3">COUNT(OFFSET(Cashflow!PivotTop,1,2,250))</definedName>
    <definedName name="PivotRows" localSheetId="1">COUNT(OFFSET('Income Statement'!PivotTop,1,2,250))</definedName>
    <definedName name="PivotRows" localSheetId="2">COUNT(OFFSET('Segment Information'!PivotTop,1,2,250))</definedName>
    <definedName name="PivotTable5.doc" localSheetId="3" hidden="1">#REF!</definedName>
    <definedName name="PivotTable5.doc" localSheetId="1" hidden="1">#REF!</definedName>
    <definedName name="PivotTable5.doc" localSheetId="2" hidden="1">#REF!</definedName>
    <definedName name="PivotTable5.doc" hidden="1">#REF!</definedName>
    <definedName name="PivotTable8.doc" localSheetId="3" hidden="1">#REF!</definedName>
    <definedName name="PivotTable8.doc" localSheetId="1" hidden="1">#REF!</definedName>
    <definedName name="PivotTable8.doc" localSheetId="2" hidden="1">#REF!</definedName>
    <definedName name="PivotTable8.doc" hidden="1">#REF!</definedName>
    <definedName name="PivotTop" localSheetId="3">'[2]Revsum - trend'!#REF!</definedName>
    <definedName name="PivotTop" localSheetId="1">'[2]Revsum - trend'!#REF!</definedName>
    <definedName name="PivotTop" localSheetId="2">'[2]Revsum - trend'!#REF!</definedName>
    <definedName name="_xlnm.Print_Titles" localSheetId="3">#REF!,#REF!</definedName>
    <definedName name="_xlnm.Print_Titles" localSheetId="1">#REF!,#REF!</definedName>
    <definedName name="_xlnm.Print_Titles" localSheetId="2">#REF!,#REF!</definedName>
    <definedName name="Product_Pricing" localSheetId="3">[6]Data!#REF!</definedName>
    <definedName name="Product_Pricing" localSheetId="1">[6]Data!#REF!</definedName>
    <definedName name="Product_Pricing" localSheetId="2">[6]Data!#REF!</definedName>
    <definedName name="RecordType" localSheetId="3">'[2]Revsum - trend'!#REF!</definedName>
    <definedName name="RecordType" localSheetId="1">'[2]Revsum - trend'!#REF!</definedName>
    <definedName name="RecordType" localSheetId="2">'[2]Revsum - trend'!#REF!</definedName>
    <definedName name="RecordTypeQ" localSheetId="1">#REF!</definedName>
    <definedName name="RecordTypeQ" localSheetId="2">#REF!</definedName>
    <definedName name="Region" localSheetId="3">'[2]Revsum - trend'!#REF!</definedName>
    <definedName name="Region" localSheetId="1">'[2]Revsum - trend'!#REF!</definedName>
    <definedName name="Region" localSheetId="2">'[2]Revsum - trend'!#REF!</definedName>
    <definedName name="RegionQ" localSheetId="1">#REF!</definedName>
    <definedName name="RegionQ" localSheetId="2">#REF!</definedName>
    <definedName name="REMALA" localSheetId="3">'[3]May 96'!#REF!</definedName>
    <definedName name="REMALA" localSheetId="1">'[3]May 96'!#REF!</definedName>
    <definedName name="REMALA" localSheetId="2">'[3]May 96'!#REF!</definedName>
    <definedName name="ROEMSel" localSheetId="1">#REF!</definedName>
    <definedName name="ROEMSel" localSheetId="2">#REF!</definedName>
    <definedName name="SalesLocation" localSheetId="3">'[2]Revsum - trend'!#REF!</definedName>
    <definedName name="SalesLocation" localSheetId="1">'[2]Revsum - trend'!#REF!</definedName>
    <definedName name="SalesLocation" localSheetId="2">'[2]Revsum - trend'!#REF!</definedName>
    <definedName name="SalesLocationQ" localSheetId="1">#REF!</definedName>
    <definedName name="SalesLocationQ" localSheetId="2">#REF!</definedName>
    <definedName name="SalesLocations" localSheetId="3">[5]!PTtop:'[7]BySub'!$A$97</definedName>
    <definedName name="SalesLocations" localSheetId="1">[5]!PTtop:'[7]BySub'!$A$97</definedName>
    <definedName name="SalesLocations" localSheetId="2">[5]!PTtop:'[7]BySub'!$A$97</definedName>
    <definedName name="SP" localSheetId="3">#REF!</definedName>
    <definedName name="SP" localSheetId="1">#REF!</definedName>
    <definedName name="SP" localSheetId="2">#REF!</definedName>
    <definedName name="SpaceBetweenColumns" localSheetId="3">'[4]Data Sheet'!$G$1:$G$65536,'[4]Data Sheet'!$I$1:$I$65536,'[4]Data Sheet'!$K$1:$K$65536,'[4]Data Sheet'!$M$1:$M$65536,'[4]Data Sheet'!#REF!,'[4]Data Sheet'!#REF!,'[4]Data Sheet'!#REF!,'[4]Data Sheet'!#REF!,'[4]Data Sheet'!#REF!,'[4]Data Sheet'!#REF!,'[4]Data Sheet'!#REF!,'[4]Data Sheet'!#REF!,'[4]Data Sheet'!#REF!,'[4]Data Sheet'!#REF!,'[4]Data Sheet'!#REF!,'[4]Data Sheet'!$O$1:$O$65536,'[4]Data Sheet'!$Q$1:$Q$65536,'[4]Data Sheet'!$S$1:$S$65536,'[4]Data Sheet'!$U$1:$U$65536,'[4]Data Sheet'!$W$1:$W$65536,'[4]Data Sheet'!$Y$1:$Y$65536,'[4]Data Sheet'!$AA$1:$AA$65536,'[4]Data Sheet'!$AC$1:$AC$65536,'[4]Data Sheet'!$AE$1:$AE$65536,'[4]Data Sheet'!$AE$1:$AE$65536,'[4]Data Sheet'!$AE$1:$AE$65536,'[4]Data Sheet'!$AG$1:$AG$65536,'[4]Data Sheet'!$AI$1:$AI$65536</definedName>
    <definedName name="SpaceBetweenColumns" localSheetId="1">'[4]Data Sheet'!$G$1:$G$65536,'[4]Data Sheet'!$I$1:$I$65536,'[4]Data Sheet'!$K$1:$K$65536,'[4]Data Sheet'!$M$1:$M$65536,'[4]Data Sheet'!#REF!,'[4]Data Sheet'!#REF!,'[4]Data Sheet'!#REF!,'[4]Data Sheet'!#REF!,'[4]Data Sheet'!#REF!,'[4]Data Sheet'!#REF!,'[4]Data Sheet'!#REF!,'[4]Data Sheet'!#REF!,'[4]Data Sheet'!#REF!,'[4]Data Sheet'!#REF!,'[4]Data Sheet'!#REF!,'[4]Data Sheet'!$O$1:$O$65536,'[4]Data Sheet'!$Q$1:$Q$65536,'[4]Data Sheet'!$S$1:$S$65536,'[4]Data Sheet'!$U$1:$U$65536,'[4]Data Sheet'!$W$1:$W$65536,'[4]Data Sheet'!$Y$1:$Y$65536,'[4]Data Sheet'!$AA$1:$AA$65536,'[4]Data Sheet'!$AC$1:$AC$65536,'[4]Data Sheet'!$AE$1:$AE$65536,'[4]Data Sheet'!$AE$1:$AE$65536,'[4]Data Sheet'!$AE$1:$AE$65536,'[4]Data Sheet'!$AG$1:$AG$65536,'[4]Data Sheet'!$AI$1:$AI$65536</definedName>
    <definedName name="SpaceBetweenColumns" localSheetId="2">'[4]Data Sheet'!$G:$G,'[4]Data Sheet'!$I:$I,'[4]Data Sheet'!$K:$K,'[4]Data Sheet'!$M:$M,'[4]Data Sheet'!#REF!,'[4]Data Sheet'!#REF!,'[4]Data Sheet'!#REF!,'[4]Data Sheet'!#REF!,'[4]Data Sheet'!#REF!,'[4]Data Sheet'!#REF!,'[4]Data Sheet'!#REF!,'[4]Data Sheet'!#REF!,'[4]Data Sheet'!#REF!,'[4]Data Sheet'!#REF!,'[4]Data Sheet'!#REF!,'[4]Data Sheet'!$O:$O,'[4]Data Sheet'!$Q:$Q,'[4]Data Sheet'!$S:$S,'[4]Data Sheet'!$U:$U,'[4]Data Sheet'!$W:$W,'[4]Data Sheet'!$Y:$Y,'[4]Data Sheet'!$AA:$AA,'[4]Data Sheet'!$AC:$AC,'[4]Data Sheet'!$AE:$AE,'[4]Data Sheet'!$AE:$AE,'[4]Data Sheet'!$AE:$AE,'[4]Data Sheet'!$AG:$AG,'[4]Data Sheet'!$AI:$AI</definedName>
    <definedName name="StandAloneStandard" localSheetId="3">MATCH("Standalone office apps - standard", Cashflow!Categories,0)</definedName>
    <definedName name="StandAloneStandard" localSheetId="1">MATCH("Standalone office apps - standard", 'Income Statement'!Categories,0)</definedName>
    <definedName name="StandAloneStandard" localSheetId="2">MATCH("Standalone office apps - standard", 'Segment Information'!Categories,0)</definedName>
    <definedName name="StandAloneStandardLookup" localSheetId="3">OFFSET('[2]Revsum - trend'!#REF!,Cashflow!StandAloneStandard,1,Cashflow!StandAloneStandardTotal-Cashflow!StandAloneStandard,1)</definedName>
    <definedName name="StandAloneStandardLookup" localSheetId="1">OFFSET('[2]Revsum - trend'!#REF!,'Income Statement'!StandAloneStandard,1,'Income Statement'!StandAloneStandardTotal-'Income Statement'!StandAloneStandard,1)</definedName>
    <definedName name="StandAloneStandardLookup" localSheetId="2">OFFSET('[2]Revsum - trend'!#REF!,'Segment Information'!StandAloneStandard,1,'Segment Information'!StandAloneStandardTotal-'Segment Information'!StandAloneStandard,1)</definedName>
    <definedName name="StandAloneStandardTotal" localSheetId="3">MATCH("Standalone Office Apps - Standard?*", Cashflow!Categories,0)</definedName>
    <definedName name="StandAloneStandardTotal" localSheetId="1">MATCH("Standalone Office Apps - Standard?*", 'Income Statement'!Categories,0)</definedName>
    <definedName name="StandAloneStandardTotal" localSheetId="2">MATCH("Standalone Office Apps - Standard?*", 'Segment Information'!Categories,0)</definedName>
    <definedName name="StandAloneUpgrade" localSheetId="3">MATCH("Standalone office apps - upgrade", Cashflow!Categories,0)</definedName>
    <definedName name="StandAloneUpgrade" localSheetId="1">MATCH("Standalone office apps - upgrade", 'Income Statement'!Categories,0)</definedName>
    <definedName name="StandAloneUpgrade" localSheetId="2">MATCH("Standalone office apps - upgrade", 'Segment Information'!Categories,0)</definedName>
    <definedName name="StandAloneUpgradeLookup" localSheetId="3">OFFSET('[2]Revsum - trend'!#REF!,Cashflow!StandAloneUpgrade,1,Cashflow!StandAloneUpgradeTotal-Cashflow!StandAloneUpgrade,1)</definedName>
    <definedName name="StandAloneUpgradeLookup" localSheetId="1">OFFSET('[2]Revsum - trend'!#REF!,'Income Statement'!StandAloneUpgrade,1,'Income Statement'!StandAloneUpgradeTotal-'Income Statement'!StandAloneUpgrade,1)</definedName>
    <definedName name="StandAloneUpgradeLookup" localSheetId="2">OFFSET('[2]Revsum - trend'!#REF!,'Segment Information'!StandAloneUpgrade,1,'Segment Information'!StandAloneUpgradeTotal-'Segment Information'!StandAloneUpgrade,1)</definedName>
    <definedName name="StandAloneUpgradeTotal" localSheetId="3">MATCH("Standalone Office Apps - Upgrade?*", Cashflow!Categories,0)</definedName>
    <definedName name="StandAloneUpgradeTotal" localSheetId="1">MATCH("Standalone Office Apps - Upgrade?*", 'Income Statement'!Categories,0)</definedName>
    <definedName name="StandAloneUpgradeTotal" localSheetId="2">MATCH("Standalone Office Apps - Upgrade?*", 'Segment Information'!Categories,0)</definedName>
    <definedName name="Subregion" localSheetId="3">'[2]Revsum - trend'!#REF!</definedName>
    <definedName name="Subregion" localSheetId="1">'[2]Revsum - trend'!#REF!</definedName>
    <definedName name="Subregion" localSheetId="2">'[2]Revsum - trend'!#REF!</definedName>
    <definedName name="SubregionQ" localSheetId="3">#REF!</definedName>
    <definedName name="SubregionQ" localSheetId="1">#REF!</definedName>
    <definedName name="SubregionQ" localSheetId="2">#REF!</definedName>
    <definedName name="summary" localSheetId="3" hidden="1">{"closed",#N/A,FALSE,"Consolidated Products - Budget";"expanded",#N/A,FALSE,"Consolidated Products - Budget"}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3">'[2]Revsum - trend'!#REF!</definedName>
    <definedName name="Trend" localSheetId="1">'[2]Revsum - trend'!#REF!</definedName>
    <definedName name="Trend" localSheetId="2">'[2]Revsum - trend'!#REF!</definedName>
    <definedName name="TrendKind" localSheetId="3">'[2]Revsum - trend'!#REF!</definedName>
    <definedName name="TrendKind" localSheetId="1">'[2]Revsum - trend'!#REF!</definedName>
    <definedName name="TrendKind" localSheetId="2">'[2]Revsum - trend'!#REF!</definedName>
    <definedName name="verba" localSheetId="3">'[3]May 96'!#REF!</definedName>
    <definedName name="verba" localSheetId="1">'[3]May 96'!#REF!</definedName>
    <definedName name="verba" localSheetId="2">'[3]May 96'!#REF!</definedName>
    <definedName name="View" localSheetId="3">'[2]Revsum - trend'!#REF!</definedName>
    <definedName name="View" localSheetId="1">'[2]Revsum - trend'!#REF!</definedName>
    <definedName name="View" localSheetId="2">'[2]Revsum - trend'!#REF!</definedName>
    <definedName name="WALTON" localSheetId="3">'[3]May 96'!#REF!</definedName>
    <definedName name="WALTON" localSheetId="1">'[3]May 96'!#REF!</definedName>
    <definedName name="WALTON" localSheetId="2">'[3]May 96'!#REF!</definedName>
    <definedName name="wrn.prodcon." localSheetId="3" hidden="1">{"closed",#N/A,FALSE,"Consolidated Products - Budget";"expanded",#N/A,FALSE,"Consolidated Products - Budget"}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3" hidden="1">#REF!</definedName>
    <definedName name="XRefCopy1" localSheetId="1" hidden="1">#REF!</definedName>
    <definedName name="XRefCopy1" localSheetId="2" hidden="1">#REF!</definedName>
    <definedName name="XRefCopy1" hidden="1">#REF!</definedName>
    <definedName name="XRefCopy2" localSheetId="3" hidden="1">#REF!</definedName>
    <definedName name="XRefCopy2" localSheetId="1" hidden="1">#REF!</definedName>
    <definedName name="XRefCopy2" localSheetId="2" hidden="1">#REF!</definedName>
    <definedName name="XRefCopy2" hidden="1">#REF!</definedName>
    <definedName name="XRefCopyRangeCount" hidden="1">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4" l="1"/>
  <c r="Q9" i="4"/>
  <c r="T9" i="4"/>
  <c r="L12" i="4"/>
  <c r="Q12" i="4"/>
  <c r="T12" i="4"/>
  <c r="L13" i="4"/>
  <c r="Q13" i="4"/>
  <c r="T13" i="4"/>
  <c r="L14" i="4"/>
  <c r="Q14" i="4"/>
  <c r="T14" i="4"/>
  <c r="L15" i="4"/>
  <c r="Q15" i="4"/>
  <c r="T15" i="4"/>
  <c r="L16" i="4"/>
  <c r="Q16" i="4"/>
  <c r="T16" i="4"/>
  <c r="L17" i="4"/>
  <c r="Q17" i="4"/>
  <c r="T17" i="4"/>
  <c r="L18" i="4"/>
  <c r="Q18" i="4"/>
  <c r="T18" i="4"/>
  <c r="L19" i="4"/>
  <c r="Q19" i="4"/>
  <c r="T19" i="4"/>
  <c r="L20" i="4"/>
  <c r="Q20" i="4"/>
  <c r="T20" i="4"/>
  <c r="L21" i="4"/>
  <c r="Q21" i="4"/>
  <c r="T21" i="4"/>
  <c r="T22" i="4"/>
  <c r="L23" i="4"/>
  <c r="Q23" i="4"/>
  <c r="T23" i="4"/>
  <c r="L24" i="4"/>
  <c r="Q24" i="4"/>
  <c r="T24" i="4"/>
  <c r="L25" i="4"/>
  <c r="Q25" i="4"/>
  <c r="T25" i="4"/>
  <c r="L26" i="4"/>
  <c r="Q26" i="4"/>
  <c r="T26" i="4"/>
  <c r="L27" i="4"/>
  <c r="Q27" i="4"/>
  <c r="T27" i="4"/>
  <c r="H28" i="4"/>
  <c r="I28" i="4"/>
  <c r="J28" i="4"/>
  <c r="K28" i="4"/>
  <c r="M28" i="4"/>
  <c r="N28" i="4"/>
  <c r="O28" i="4"/>
  <c r="P28" i="4"/>
  <c r="R28" i="4"/>
  <c r="R51" i="4" s="1"/>
  <c r="S28" i="4"/>
  <c r="L30" i="4"/>
  <c r="Q30" i="4"/>
  <c r="T30" i="4"/>
  <c r="L31" i="4"/>
  <c r="Q31" i="4"/>
  <c r="T31" i="4"/>
  <c r="L32" i="4"/>
  <c r="Q32" i="4"/>
  <c r="T32" i="4"/>
  <c r="L33" i="4"/>
  <c r="Q33" i="4"/>
  <c r="T33" i="4"/>
  <c r="L34" i="4"/>
  <c r="Q34" i="4"/>
  <c r="T34" i="4"/>
  <c r="L35" i="4"/>
  <c r="Q35" i="4"/>
  <c r="T35" i="4"/>
  <c r="H36" i="4"/>
  <c r="I36" i="4"/>
  <c r="J36" i="4"/>
  <c r="K36" i="4"/>
  <c r="M36" i="4"/>
  <c r="N36" i="4"/>
  <c r="O36" i="4"/>
  <c r="P36" i="4"/>
  <c r="R36" i="4"/>
  <c r="S36" i="4"/>
  <c r="L38" i="4"/>
  <c r="Q38" i="4"/>
  <c r="T38" i="4"/>
  <c r="L39" i="4"/>
  <c r="Q39" i="4"/>
  <c r="T39" i="4"/>
  <c r="L40" i="4"/>
  <c r="Q40" i="4"/>
  <c r="T40" i="4"/>
  <c r="L41" i="4"/>
  <c r="Q41" i="4"/>
  <c r="T41" i="4"/>
  <c r="L42" i="4"/>
  <c r="Q42" i="4"/>
  <c r="T42" i="4"/>
  <c r="H43" i="4"/>
  <c r="I43" i="4"/>
  <c r="I46" i="4" s="1"/>
  <c r="J43" i="4"/>
  <c r="K43" i="4"/>
  <c r="M43" i="4"/>
  <c r="N43" i="4"/>
  <c r="O43" i="4"/>
  <c r="P43" i="4"/>
  <c r="R43" i="4"/>
  <c r="S43" i="4"/>
  <c r="L45" i="4"/>
  <c r="Q45" i="4"/>
  <c r="T45" i="4"/>
  <c r="H46" i="4"/>
  <c r="H48" i="4" s="1"/>
  <c r="I47" i="4" s="1"/>
  <c r="I48" i="4" s="1"/>
  <c r="J47" i="4" s="1"/>
  <c r="K46" i="4"/>
  <c r="M46" i="4"/>
  <c r="T46" i="4"/>
  <c r="O48" i="4"/>
  <c r="P48" i="4"/>
  <c r="R48" i="4"/>
  <c r="S48" i="4"/>
  <c r="H51" i="4"/>
  <c r="I51" i="4"/>
  <c r="K51" i="4"/>
  <c r="K55" i="4" s="1"/>
  <c r="M51" i="4"/>
  <c r="S51" i="4"/>
  <c r="H52" i="4"/>
  <c r="I52" i="4"/>
  <c r="L52" i="4" s="1"/>
  <c r="J52" i="4"/>
  <c r="K52" i="4"/>
  <c r="M52" i="4"/>
  <c r="Q52" i="4" s="1"/>
  <c r="N52" i="4"/>
  <c r="R52" i="4"/>
  <c r="T52" i="4" s="1"/>
  <c r="S52" i="4"/>
  <c r="H53" i="4"/>
  <c r="I53" i="4"/>
  <c r="J53" i="4"/>
  <c r="K53" i="4"/>
  <c r="M53" i="4"/>
  <c r="Q53" i="4" s="1"/>
  <c r="N53" i="4"/>
  <c r="R53" i="4"/>
  <c r="S53" i="4"/>
  <c r="H54" i="4"/>
  <c r="I54" i="4"/>
  <c r="J54" i="4"/>
  <c r="K54" i="4"/>
  <c r="M54" i="4"/>
  <c r="N54" i="4"/>
  <c r="R54" i="4"/>
  <c r="S54" i="4"/>
  <c r="T54" i="4"/>
  <c r="O55" i="4"/>
  <c r="P55" i="4"/>
  <c r="S55" i="4"/>
  <c r="J9" i="3"/>
  <c r="O9" i="3"/>
  <c r="R9" i="3"/>
  <c r="J10" i="3"/>
  <c r="O10" i="3"/>
  <c r="R10" i="3"/>
  <c r="J11" i="3"/>
  <c r="O11" i="3"/>
  <c r="R11" i="3"/>
  <c r="J12" i="3"/>
  <c r="O12" i="3"/>
  <c r="R12" i="3"/>
  <c r="J13" i="3"/>
  <c r="O13" i="3"/>
  <c r="R13" i="3"/>
  <c r="F14" i="3"/>
  <c r="F18" i="3" s="1"/>
  <c r="F20" i="3" s="1"/>
  <c r="G14" i="3"/>
  <c r="H14" i="3"/>
  <c r="I14" i="3"/>
  <c r="J14" i="3"/>
  <c r="K14" i="3"/>
  <c r="L14" i="3"/>
  <c r="M14" i="3"/>
  <c r="N14" i="3"/>
  <c r="O14" i="3" s="1"/>
  <c r="P14" i="3"/>
  <c r="R14" i="3" s="1"/>
  <c r="Q14" i="3"/>
  <c r="J16" i="3"/>
  <c r="O16" i="3"/>
  <c r="R16" i="3"/>
  <c r="J17" i="3"/>
  <c r="O17" i="3"/>
  <c r="R17" i="3"/>
  <c r="G18" i="3"/>
  <c r="H18" i="3"/>
  <c r="I18" i="3"/>
  <c r="I20" i="3" s="1"/>
  <c r="K18" i="3"/>
  <c r="L18" i="3"/>
  <c r="M18" i="3"/>
  <c r="P18" i="3"/>
  <c r="R18" i="3" s="1"/>
  <c r="Q18" i="3"/>
  <c r="J19" i="3"/>
  <c r="O19" i="3"/>
  <c r="R19" i="3"/>
  <c r="G20" i="3"/>
  <c r="G23" i="3" s="1"/>
  <c r="H20" i="3"/>
  <c r="H23" i="3" s="1"/>
  <c r="K20" i="3"/>
  <c r="L20" i="3"/>
  <c r="M20" i="3"/>
  <c r="Q20" i="3"/>
  <c r="G22" i="3"/>
  <c r="H22" i="3"/>
  <c r="K13" i="2"/>
  <c r="P13" i="2"/>
  <c r="S13" i="2"/>
  <c r="K14" i="2"/>
  <c r="K16" i="2" s="1"/>
  <c r="K17" i="2" s="1"/>
  <c r="P14" i="2"/>
  <c r="S14" i="2"/>
  <c r="K15" i="2"/>
  <c r="P15" i="2"/>
  <c r="S15" i="2"/>
  <c r="G16" i="2"/>
  <c r="G17" i="2" s="1"/>
  <c r="H16" i="2"/>
  <c r="H17" i="2" s="1"/>
  <c r="I16" i="2"/>
  <c r="I17" i="2" s="1"/>
  <c r="J16" i="2"/>
  <c r="L16" i="2"/>
  <c r="L17" i="2" s="1"/>
  <c r="M16" i="2"/>
  <c r="M17" i="2" s="1"/>
  <c r="N16" i="2"/>
  <c r="O16" i="2"/>
  <c r="O17" i="2" s="1"/>
  <c r="Q16" i="2"/>
  <c r="R16" i="2"/>
  <c r="R17" i="2" s="1"/>
  <c r="S16" i="2"/>
  <c r="S17" i="2" s="1"/>
  <c r="J17" i="2"/>
  <c r="N17" i="2"/>
  <c r="Q17" i="2"/>
  <c r="K23" i="2"/>
  <c r="P23" i="2"/>
  <c r="S23" i="2"/>
  <c r="K24" i="2"/>
  <c r="P24" i="2"/>
  <c r="S24" i="2"/>
  <c r="K25" i="2"/>
  <c r="P25" i="2"/>
  <c r="P26" i="2" s="1"/>
  <c r="P27" i="2" s="1"/>
  <c r="S25" i="2"/>
  <c r="G26" i="2"/>
  <c r="H26" i="2"/>
  <c r="H27" i="2" s="1"/>
  <c r="I26" i="2"/>
  <c r="I27" i="2" s="1"/>
  <c r="J26" i="2"/>
  <c r="J27" i="2" s="1"/>
  <c r="L26" i="2"/>
  <c r="L27" i="2" s="1"/>
  <c r="M26" i="2"/>
  <c r="M27" i="2" s="1"/>
  <c r="N26" i="2"/>
  <c r="O26" i="2"/>
  <c r="O27" i="2" s="1"/>
  <c r="Q26" i="2"/>
  <c r="Q27" i="2" s="1"/>
  <c r="R26" i="2"/>
  <c r="G27" i="2"/>
  <c r="N27" i="2"/>
  <c r="R27" i="2"/>
  <c r="G30" i="2"/>
  <c r="H30" i="2"/>
  <c r="I30" i="2"/>
  <c r="J30" i="2"/>
  <c r="L30" i="2"/>
  <c r="M30" i="2"/>
  <c r="Q30" i="2"/>
  <c r="R30" i="2"/>
  <c r="G31" i="2"/>
  <c r="H31" i="2"/>
  <c r="I31" i="2"/>
  <c r="J31" i="2"/>
  <c r="L31" i="2"/>
  <c r="M31" i="2"/>
  <c r="Q31" i="2"/>
  <c r="R31" i="2"/>
  <c r="G33" i="2"/>
  <c r="H33" i="2"/>
  <c r="I33" i="2"/>
  <c r="I49" i="2" s="1"/>
  <c r="J33" i="2"/>
  <c r="K33" i="2" s="1"/>
  <c r="L33" i="2"/>
  <c r="M33" i="2"/>
  <c r="M49" i="2" s="1"/>
  <c r="P33" i="2"/>
  <c r="Q33" i="2"/>
  <c r="S33" i="2" s="1"/>
  <c r="R33" i="2"/>
  <c r="G34" i="2"/>
  <c r="G50" i="2" s="1"/>
  <c r="H34" i="2"/>
  <c r="I34" i="2"/>
  <c r="K34" i="2" s="1"/>
  <c r="J34" i="2"/>
  <c r="J50" i="2" s="1"/>
  <c r="L34" i="2"/>
  <c r="M34" i="2"/>
  <c r="M50" i="2" s="1"/>
  <c r="Q34" i="2"/>
  <c r="R34" i="2"/>
  <c r="G35" i="2"/>
  <c r="G51" i="2" s="1"/>
  <c r="H35" i="2"/>
  <c r="K35" i="2" s="1"/>
  <c r="I35" i="2"/>
  <c r="J35" i="2"/>
  <c r="L35" i="2"/>
  <c r="M35" i="2"/>
  <c r="M51" i="2" s="1"/>
  <c r="Q35" i="2"/>
  <c r="Q51" i="2" s="1"/>
  <c r="R35" i="2"/>
  <c r="S35" i="2" s="1"/>
  <c r="M36" i="2"/>
  <c r="M37" i="2" s="1"/>
  <c r="N36" i="2"/>
  <c r="N37" i="2" s="1"/>
  <c r="O36" i="2"/>
  <c r="O37" i="2"/>
  <c r="K43" i="2"/>
  <c r="P43" i="2"/>
  <c r="P45" i="2" s="1"/>
  <c r="P46" i="2" s="1"/>
  <c r="S43" i="2"/>
  <c r="K44" i="2"/>
  <c r="P44" i="2"/>
  <c r="S44" i="2"/>
  <c r="S45" i="2" s="1"/>
  <c r="S46" i="2" s="1"/>
  <c r="G45" i="2"/>
  <c r="G46" i="2" s="1"/>
  <c r="H45" i="2"/>
  <c r="H46" i="2" s="1"/>
  <c r="I45" i="2"/>
  <c r="I46" i="2" s="1"/>
  <c r="J45" i="2"/>
  <c r="J46" i="2" s="1"/>
  <c r="L45" i="2"/>
  <c r="M45" i="2"/>
  <c r="M46" i="2" s="1"/>
  <c r="N45" i="2"/>
  <c r="N46" i="2" s="1"/>
  <c r="O45" i="2"/>
  <c r="Q45" i="2"/>
  <c r="Q46" i="2" s="1"/>
  <c r="R45" i="2"/>
  <c r="R46" i="2" s="1"/>
  <c r="L46" i="2"/>
  <c r="O46" i="2"/>
  <c r="G49" i="2"/>
  <c r="G52" i="2" s="1"/>
  <c r="G54" i="2" s="1"/>
  <c r="G58" i="2" s="1"/>
  <c r="H49" i="2"/>
  <c r="L49" i="2"/>
  <c r="Q49" i="2"/>
  <c r="S49" i="2" s="1"/>
  <c r="R49" i="2"/>
  <c r="H50" i="2"/>
  <c r="L50" i="2"/>
  <c r="R50" i="2"/>
  <c r="I51" i="2"/>
  <c r="J51" i="2"/>
  <c r="N52" i="2"/>
  <c r="N54" i="2" s="1"/>
  <c r="N58" i="2" s="1"/>
  <c r="O52" i="2"/>
  <c r="K53" i="2"/>
  <c r="P53" i="2"/>
  <c r="S53" i="2"/>
  <c r="O54" i="2"/>
  <c r="O58" i="2" s="1"/>
  <c r="K56" i="2"/>
  <c r="P56" i="2"/>
  <c r="S56" i="2"/>
  <c r="K57" i="2"/>
  <c r="P57" i="2"/>
  <c r="S57" i="2"/>
  <c r="L28" i="4" l="1"/>
  <c r="T53" i="4"/>
  <c r="H55" i="4"/>
  <c r="N46" i="4"/>
  <c r="N48" i="4" s="1"/>
  <c r="T28" i="4"/>
  <c r="L54" i="4"/>
  <c r="Q43" i="4"/>
  <c r="L43" i="4"/>
  <c r="T43" i="4"/>
  <c r="J46" i="4"/>
  <c r="J48" i="4" s="1"/>
  <c r="K47" i="4" s="1"/>
  <c r="Q28" i="4"/>
  <c r="Q54" i="4"/>
  <c r="I55" i="4"/>
  <c r="L36" i="4"/>
  <c r="T36" i="4"/>
  <c r="Q36" i="4"/>
  <c r="K48" i="4"/>
  <c r="M47" i="4" s="1"/>
  <c r="M48" i="4" s="1"/>
  <c r="T51" i="4"/>
  <c r="T55" i="4" s="1"/>
  <c r="R55" i="4"/>
  <c r="L46" i="4"/>
  <c r="L48" i="4" s="1"/>
  <c r="Q47" i="4" s="1"/>
  <c r="L53" i="4"/>
  <c r="N51" i="4"/>
  <c r="J51" i="4"/>
  <c r="J55" i="4" s="1"/>
  <c r="M55" i="4"/>
  <c r="I23" i="3"/>
  <c r="I22" i="3"/>
  <c r="P20" i="3"/>
  <c r="R20" i="3" s="1"/>
  <c r="R22" i="3" s="1"/>
  <c r="J18" i="3"/>
  <c r="J20" i="3" s="1"/>
  <c r="J23" i="3" s="1"/>
  <c r="R23" i="3"/>
  <c r="N18" i="3"/>
  <c r="I50" i="2"/>
  <c r="Q36" i="2"/>
  <c r="Q37" i="2" s="1"/>
  <c r="I36" i="2"/>
  <c r="I37" i="2" s="1"/>
  <c r="P35" i="2"/>
  <c r="P36" i="2" s="1"/>
  <c r="P37" i="2" s="1"/>
  <c r="P34" i="2"/>
  <c r="I52" i="2"/>
  <c r="I54" i="2" s="1"/>
  <c r="I58" i="2" s="1"/>
  <c r="P50" i="2"/>
  <c r="K50" i="2"/>
  <c r="M52" i="2"/>
  <c r="M54" i="2" s="1"/>
  <c r="M58" i="2" s="1"/>
  <c r="K26" i="2"/>
  <c r="K27" i="2" s="1"/>
  <c r="S26" i="2"/>
  <c r="S27" i="2" s="1"/>
  <c r="P16" i="2"/>
  <c r="P17" i="2" s="1"/>
  <c r="K45" i="2"/>
  <c r="K46" i="2" s="1"/>
  <c r="S34" i="2"/>
  <c r="S36" i="2" s="1"/>
  <c r="S37" i="2" s="1"/>
  <c r="G36" i="2"/>
  <c r="G37" i="2" s="1"/>
  <c r="K36" i="2"/>
  <c r="K37" i="2" s="1"/>
  <c r="R51" i="2"/>
  <c r="R52" i="2" s="1"/>
  <c r="R54" i="2" s="1"/>
  <c r="R58" i="2" s="1"/>
  <c r="L51" i="2"/>
  <c r="P51" i="2" s="1"/>
  <c r="H51" i="2"/>
  <c r="K51" i="2" s="1"/>
  <c r="Q50" i="2"/>
  <c r="S50" i="2" s="1"/>
  <c r="P49" i="2"/>
  <c r="J49" i="2"/>
  <c r="J52" i="2" s="1"/>
  <c r="J54" i="2" s="1"/>
  <c r="J58" i="2" s="1"/>
  <c r="L36" i="2"/>
  <c r="L37" i="2" s="1"/>
  <c r="H36" i="2"/>
  <c r="H37" i="2" s="1"/>
  <c r="R36" i="2"/>
  <c r="R37" i="2" s="1"/>
  <c r="J36" i="2"/>
  <c r="J37" i="2" s="1"/>
  <c r="Q46" i="4" l="1"/>
  <c r="Q48" i="4"/>
  <c r="T47" i="4" s="1"/>
  <c r="T48" i="4" s="1"/>
  <c r="L51" i="4"/>
  <c r="L55" i="4" s="1"/>
  <c r="Q51" i="4"/>
  <c r="Q55" i="4" s="1"/>
  <c r="N55" i="4"/>
  <c r="J22" i="3"/>
  <c r="N20" i="3"/>
  <c r="O20" i="3" s="1"/>
  <c r="O18" i="3"/>
  <c r="S51" i="2"/>
  <c r="Q52" i="2"/>
  <c r="K49" i="2"/>
  <c r="K52" i="2" s="1"/>
  <c r="K54" i="2" s="1"/>
  <c r="K58" i="2" s="1"/>
  <c r="L52" i="2"/>
  <c r="H52" i="2"/>
  <c r="H54" i="2" s="1"/>
  <c r="H58" i="2" s="1"/>
  <c r="O23" i="3" l="1"/>
  <c r="O22" i="3"/>
  <c r="P52" i="2"/>
  <c r="L54" i="2"/>
  <c r="S52" i="2"/>
  <c r="Q54" i="2"/>
  <c r="L58" i="2" l="1"/>
  <c r="P58" i="2" s="1"/>
  <c r="P54" i="2"/>
  <c r="S54" i="2"/>
  <c r="Q58" i="2"/>
  <c r="S58" i="2" s="1"/>
  <c r="P34" i="1" l="1"/>
  <c r="P25" i="1"/>
  <c r="P29" i="1" s="1"/>
  <c r="P14" i="1"/>
  <c r="P18" i="1" s="1"/>
  <c r="P35" i="1" l="1"/>
  <c r="G14" i="1"/>
  <c r="H14" i="1"/>
  <c r="I14" i="1"/>
  <c r="J14" i="1"/>
  <c r="J18" i="1" s="1"/>
  <c r="K14" i="1"/>
  <c r="L14" i="1"/>
  <c r="M14" i="1"/>
  <c r="N14" i="1"/>
  <c r="N18" i="1" s="1"/>
  <c r="O14" i="1"/>
  <c r="G18" i="1"/>
  <c r="H18" i="1"/>
  <c r="I18" i="1"/>
  <c r="K18" i="1"/>
  <c r="L18" i="1"/>
  <c r="M18" i="1"/>
  <c r="O18" i="1"/>
  <c r="G25" i="1"/>
  <c r="H25" i="1"/>
  <c r="H29" i="1" s="1"/>
  <c r="I25" i="1"/>
  <c r="J25" i="1"/>
  <c r="K25" i="1"/>
  <c r="L25" i="1"/>
  <c r="L29" i="1" s="1"/>
  <c r="M25" i="1"/>
  <c r="M29" i="1" s="1"/>
  <c r="M35" i="1" s="1"/>
  <c r="N25" i="1"/>
  <c r="N29" i="1" s="1"/>
  <c r="N35" i="1" s="1"/>
  <c r="O25" i="1"/>
  <c r="G29" i="1"/>
  <c r="G35" i="1" s="1"/>
  <c r="I29" i="1"/>
  <c r="I35" i="1" s="1"/>
  <c r="J29" i="1"/>
  <c r="K29" i="1"/>
  <c r="O29" i="1"/>
  <c r="O35" i="1" s="1"/>
  <c r="G34" i="1"/>
  <c r="H34" i="1"/>
  <c r="I34" i="1"/>
  <c r="J34" i="1"/>
  <c r="K34" i="1"/>
  <c r="L34" i="1"/>
  <c r="M34" i="1"/>
  <c r="N34" i="1"/>
  <c r="O34" i="1"/>
  <c r="J35" i="1" l="1"/>
  <c r="L35" i="1"/>
  <c r="H35" i="1"/>
  <c r="K35" i="1"/>
</calcChain>
</file>

<file path=xl/sharedStrings.xml><?xml version="1.0" encoding="utf-8"?>
<sst xmlns="http://schemas.openxmlformats.org/spreadsheetml/2006/main" count="216" uniqueCount="112">
  <si>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</si>
  <si>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</si>
  <si>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</si>
  <si>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</si>
  <si>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</si>
  <si>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</si>
  <si>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</si>
  <si>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</si>
  <si>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</si>
  <si>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</si>
  <si>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</si>
  <si>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</si>
  <si>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</si>
  <si>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</si>
  <si>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</si>
  <si>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</si>
  <si>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</si>
  <si>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</si>
  <si>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</si>
  <si>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</si>
  <si>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</si>
  <si>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</si>
  <si>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</si>
  <si>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</si>
  <si>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</si>
  <si>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</si>
  <si>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</si>
  <si>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</si>
  <si>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March 31,</t>
  </si>
  <si>
    <t>December 31,</t>
  </si>
  <si>
    <t xml:space="preserve">September 30, </t>
  </si>
  <si>
    <t>June 30,</t>
  </si>
  <si>
    <t>September 30,</t>
  </si>
  <si>
    <t>(in thousands)</t>
  </si>
  <si>
    <t>(unaudited)</t>
  </si>
  <si>
    <t>Consolidated Balance Sheets</t>
  </si>
  <si>
    <t>Netflix, Inc.</t>
  </si>
  <si>
    <t>Net Income</t>
  </si>
  <si>
    <t>Provision for (benefit from) income taxes</t>
  </si>
  <si>
    <t>Other expense</t>
  </si>
  <si>
    <t>Operating income</t>
  </si>
  <si>
    <t>Other operating expenses</t>
  </si>
  <si>
    <t>Contribution profit</t>
  </si>
  <si>
    <t>Marketing</t>
  </si>
  <si>
    <t>Cost of revenues</t>
  </si>
  <si>
    <t>Revenues</t>
  </si>
  <si>
    <t>Consolidated</t>
  </si>
  <si>
    <t>Contribution margin</t>
  </si>
  <si>
    <t>Paid memberships at end of period</t>
  </si>
  <si>
    <t>Total memberships at end of period</t>
  </si>
  <si>
    <t>Domestic DVD</t>
  </si>
  <si>
    <t xml:space="preserve">Contribution profit </t>
  </si>
  <si>
    <t>Revenue</t>
  </si>
  <si>
    <t>Total Streaming</t>
  </si>
  <si>
    <t>Contribution profit (loss)</t>
  </si>
  <si>
    <t>International Streaming</t>
  </si>
  <si>
    <t>Domestic Streaming</t>
  </si>
  <si>
    <t>Six Months Ended</t>
  </si>
  <si>
    <t>As of / Three Months Ended</t>
  </si>
  <si>
    <t>Twelve Months Ended</t>
  </si>
  <si>
    <t>Segment Information</t>
  </si>
  <si>
    <t>Diluted</t>
  </si>
  <si>
    <t>Basic</t>
  </si>
  <si>
    <t>Weighted-average common shares outstanding:</t>
  </si>
  <si>
    <t>Earnings per share:</t>
  </si>
  <si>
    <t>Net income</t>
  </si>
  <si>
    <t>Income before income taxes</t>
  </si>
  <si>
    <t>Interest and other income (expense)</t>
  </si>
  <si>
    <t xml:space="preserve">Interest expense </t>
  </si>
  <si>
    <t>Other income (expense):</t>
  </si>
  <si>
    <t>General and administrative</t>
  </si>
  <si>
    <t>Technology and development</t>
  </si>
  <si>
    <t>Three Months Ended</t>
  </si>
  <si>
    <t>(in thousands, except per share data)</t>
  </si>
  <si>
    <t>Consolidated Statements of Operations</t>
  </si>
  <si>
    <t>Non-GAAP free cash flow</t>
  </si>
  <si>
    <t>Change in other assets</t>
  </si>
  <si>
    <t>Purchases of property and equipment</t>
  </si>
  <si>
    <t>Acquisition of DVD content assets</t>
  </si>
  <si>
    <t>Net cash used in operating activities</t>
  </si>
  <si>
    <t>Non-GAAP free cash flow reconciliation:</t>
  </si>
  <si>
    <t xml:space="preserve"> Cash, cash equivalents, and restricted cash end of period</t>
  </si>
  <si>
    <t>Cash, cash equivalents, and restricted cash beginning of period</t>
  </si>
  <si>
    <t>Net increase (decrease) in cash, cash equivalents, and restricted cash</t>
  </si>
  <si>
    <t>Effect of exchange rate changes on cash, cash equivalents, and restricted cash</t>
  </si>
  <si>
    <t>Net cash provided by financing activities</t>
  </si>
  <si>
    <t>Other financing activities</t>
  </si>
  <si>
    <t>Excess tax benefits from stock-based compensation</t>
  </si>
  <si>
    <t>Issuance costs</t>
  </si>
  <si>
    <t>Proceeds from issuance of debt</t>
  </si>
  <si>
    <t>Proceeds from issuance of common stock</t>
  </si>
  <si>
    <t>Cash flows from financing activities:</t>
  </si>
  <si>
    <t>Net cash provided by (used in) investing activities</t>
  </si>
  <si>
    <t>Proceeds from maturities of short-term investments</t>
  </si>
  <si>
    <t>Proceeds from sale of short-term investments</t>
  </si>
  <si>
    <t>Purchases of short-term investments</t>
  </si>
  <si>
    <t>Cash flows from investing activities:</t>
  </si>
  <si>
    <t>Other non-current assets and liabilities</t>
  </si>
  <si>
    <t>Changes in operating assets and liabilities:</t>
  </si>
  <si>
    <t>Deferred taxes</t>
  </si>
  <si>
    <t>Foreign currency remeasurement loss (gain) on long-term debt</t>
  </si>
  <si>
    <t>Other non-cash items</t>
  </si>
  <si>
    <t>Stock-based compensation expense</t>
  </si>
  <si>
    <t>Depreciation and amortization of property, equipment and intangibles</t>
  </si>
  <si>
    <t>Amortization of DVD content assets</t>
  </si>
  <si>
    <t>Amortization of streaming content assets</t>
  </si>
  <si>
    <t>Change in streaming content liabilities</t>
  </si>
  <si>
    <t>Additions to streaming content assets</t>
  </si>
  <si>
    <t>used in operating activities:</t>
  </si>
  <si>
    <t>Adjustments to reconcile net income to net cash</t>
  </si>
  <si>
    <t>Cash flows from operating activities:</t>
  </si>
  <si>
    <t>Consolidated Statements of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</si>
</sst>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_(&quot;$&quot;* #,##0_);_(&quot;$&quot;* \(#,##0\);_(&quot;$&quot;* &quot;-&quot;??_);_(@_)"/>
    <numFmt numFmtId="169" formatCode="0.0%;[Red]\(0.0%\)"/>
    <numFmt numFmtId="170" formatCode="0.0%"/>
    <numFmt numFmtId="171" formatCode="&quot;$&quot;* #,###.00\ ;&quot;$&quot;* \(#,###.00\);&quot;$&quot;* \-\ "/>
    <numFmt numFmtId="172" formatCode="#,##0\ ;\(#,##0.0\)"/>
    <numFmt numFmtId="173" formatCode="&quot;$&quot;#,##0\ ;\(&quot;$&quot;#,##0.0\)"/>
  </numFmts>
  <fonts count="20" x14ac:knownFonts="1">
    <font>
      <sz val="10"/>
      <name val="Arial"/>
    </font>
    <font>
      <sz val="10"/>
      <name val="Calibri"/>
      <family val="2"/>
      <scheme val="minor"/>
    </font>
    <font>
      <sz val="10"/>
      <name val="Calibri"/>
      <family val="2"/>
    </font>
    <font>
      <sz val="13"/>
      <name val="Arial"/>
      <family val="2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Tms Rmn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indexed="17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9" fontId="6" fillId="0" borderId="0" applyFont="0" applyFill="0" applyBorder="0" applyAlignment="0" applyProtection="0"/>
    <xf numFmtId="37" fontId="14" fillId="0" borderId="0"/>
  </cellStyleXfs>
  <cellXfs count="137">
    <xf numFmtId="0" fontId="0" fillId="0" borderId="0" xfId="0"/>
    <xf numFmtId="0" fontId="1" fillId="0" borderId="0" xfId="0" applyFont="1" applyFill="1"/>
    <xf numFmtId="6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0" fontId="1" fillId="0" borderId="0" xfId="3" applyFont="1" applyFill="1" applyBorder="1"/>
    <xf numFmtId="0" fontId="2" fillId="0" borderId="0" xfId="0" applyFont="1"/>
    <xf numFmtId="0" fontId="1" fillId="0" borderId="0" xfId="3" quotePrefix="1" applyFont="1" applyFill="1" applyBorder="1"/>
    <xf numFmtId="0" fontId="5" fillId="0" borderId="0" xfId="3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/>
    <xf numFmtId="166" fontId="1" fillId="0" borderId="0" xfId="0" applyNumberFormat="1" applyFont="1" applyFill="1" applyBorder="1"/>
    <xf numFmtId="164" fontId="1" fillId="0" borderId="0" xfId="0" applyNumberFormat="1" applyFont="1" applyFill="1"/>
    <xf numFmtId="164" fontId="7" fillId="0" borderId="0" xfId="1" applyNumberFormat="1" applyFont="1" applyFill="1" applyBorder="1"/>
    <xf numFmtId="0" fontId="5" fillId="0" borderId="0" xfId="0" applyFont="1" applyFill="1"/>
    <xf numFmtId="166" fontId="5" fillId="0" borderId="0" xfId="0" applyNumberFormat="1" applyFont="1" applyFill="1"/>
    <xf numFmtId="0" fontId="3" fillId="0" borderId="0" xfId="0" applyFont="1" applyFill="1"/>
    <xf numFmtId="164" fontId="7" fillId="0" borderId="1" xfId="1" applyNumberFormat="1" applyFont="1" applyFill="1" applyBorder="1"/>
    <xf numFmtId="164" fontId="7" fillId="2" borderId="1" xfId="1" applyNumberFormat="1" applyFont="1" applyFill="1" applyBorder="1"/>
    <xf numFmtId="166" fontId="1" fillId="0" borderId="0" xfId="0" applyNumberFormat="1" applyFont="1" applyFill="1"/>
    <xf numFmtId="166" fontId="8" fillId="0" borderId="0" xfId="1" applyNumberFormat="1" applyFont="1" applyFill="1" applyBorder="1"/>
    <xf numFmtId="166" fontId="7" fillId="2" borderId="0" xfId="1" applyNumberFormat="1" applyFont="1" applyFill="1" applyBorder="1"/>
    <xf numFmtId="166" fontId="8" fillId="0" borderId="2" xfId="1" applyNumberFormat="1" applyFont="1" applyFill="1" applyBorder="1"/>
    <xf numFmtId="166" fontId="7" fillId="2" borderId="2" xfId="1" applyNumberFormat="1" applyFont="1" applyFill="1" applyBorder="1"/>
    <xf numFmtId="0" fontId="1" fillId="0" borderId="0" xfId="3" applyFont="1" applyFill="1" applyBorder="1" applyAlignment="1">
      <alignment horizontal="left" wrapText="1"/>
    </xf>
    <xf numFmtId="0" fontId="1" fillId="3" borderId="0" xfId="3" applyFont="1" applyFill="1" applyBorder="1"/>
    <xf numFmtId="0" fontId="1" fillId="0" borderId="0" xfId="0" applyFont="1" applyFill="1" applyBorder="1"/>
    <xf numFmtId="164" fontId="8" fillId="0" borderId="0" xfId="1" applyNumberFormat="1" applyFont="1" applyFill="1" applyBorder="1"/>
    <xf numFmtId="164" fontId="7" fillId="2" borderId="0" xfId="2" applyNumberFormat="1" applyFont="1" applyFill="1" applyBorder="1" applyProtection="1"/>
    <xf numFmtId="164" fontId="8" fillId="2" borderId="0" xfId="1" applyNumberFormat="1" applyFont="1" applyFill="1" applyBorder="1"/>
    <xf numFmtId="166" fontId="2" fillId="0" borderId="3" xfId="0" applyNumberFormat="1" applyFont="1" applyBorder="1" applyAlignment="1"/>
    <xf numFmtId="166" fontId="2" fillId="0" borderId="0" xfId="0" applyNumberFormat="1" applyFont="1" applyAlignment="1"/>
    <xf numFmtId="6" fontId="2" fillId="0" borderId="0" xfId="0" applyNumberFormat="1" applyFont="1" applyBorder="1" applyAlignment="1">
      <alignment horizontal="right"/>
    </xf>
    <xf numFmtId="0" fontId="5" fillId="2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0" fontId="9" fillId="2" borderId="0" xfId="4" applyNumberFormat="1" applyFont="1" applyFill="1" applyBorder="1" applyAlignment="1">
      <alignment horizontal="center"/>
    </xf>
    <xf numFmtId="0" fontId="1" fillId="0" borderId="0" xfId="4" applyFont="1" applyFill="1" applyBorder="1"/>
    <xf numFmtId="0" fontId="1" fillId="0" borderId="0" xfId="4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0" fontId="5" fillId="2" borderId="0" xfId="4" applyNumberFormat="1" applyFont="1" applyFill="1" applyBorder="1" applyAlignment="1">
      <alignment horizontal="center"/>
    </xf>
    <xf numFmtId="167" fontId="5" fillId="0" borderId="0" xfId="4" quotePrefix="1" applyNumberFormat="1" applyFont="1" applyFill="1" applyBorder="1" applyAlignment="1">
      <alignment horizontal="center"/>
    </xf>
    <xf numFmtId="0" fontId="5" fillId="0" borderId="0" xfId="4" applyNumberFormat="1" applyFont="1" applyFill="1" applyBorder="1"/>
    <xf numFmtId="0" fontId="10" fillId="0" borderId="0" xfId="4" applyNumberFormat="1" applyFont="1" applyFill="1" applyBorder="1"/>
    <xf numFmtId="165" fontId="1" fillId="0" borderId="0" xfId="5" applyNumberFormat="1" applyFont="1" applyFill="1"/>
    <xf numFmtId="0" fontId="11" fillId="0" borderId="0" xfId="5" applyFont="1"/>
    <xf numFmtId="0" fontId="1" fillId="0" borderId="0" xfId="4" applyNumberFormat="1" applyFont="1" applyFill="1" applyBorder="1" applyAlignment="1">
      <alignment horizontal="right"/>
    </xf>
    <xf numFmtId="165" fontId="1" fillId="0" borderId="0" xfId="5" applyNumberFormat="1" applyFont="1" applyFill="1" applyBorder="1"/>
    <xf numFmtId="168" fontId="5" fillId="2" borderId="4" xfId="2" applyNumberFormat="1" applyFont="1" applyFill="1" applyBorder="1"/>
    <xf numFmtId="168" fontId="5" fillId="0" borderId="4" xfId="2" applyNumberFormat="1" applyFont="1" applyFill="1" applyBorder="1"/>
    <xf numFmtId="165" fontId="5" fillId="0" borderId="0" xfId="5" applyNumberFormat="1" applyFont="1" applyFill="1"/>
    <xf numFmtId="166" fontId="5" fillId="2" borderId="2" xfId="1" applyNumberFormat="1" applyFont="1" applyFill="1" applyBorder="1"/>
    <xf numFmtId="166" fontId="1" fillId="0" borderId="2" xfId="1" applyNumberFormat="1" applyFont="1" applyFill="1" applyBorder="1"/>
    <xf numFmtId="165" fontId="1" fillId="0" borderId="0" xfId="5" applyNumberFormat="1" applyFont="1" applyFill="1" applyAlignment="1">
      <alignment horizontal="left"/>
    </xf>
    <xf numFmtId="166" fontId="5" fillId="2" borderId="0" xfId="1" applyNumberFormat="1" applyFont="1" applyFill="1" applyBorder="1"/>
    <xf numFmtId="166" fontId="1" fillId="0" borderId="0" xfId="1" applyNumberFormat="1" applyFont="1" applyFill="1"/>
    <xf numFmtId="166" fontId="1" fillId="0" borderId="0" xfId="1" applyNumberFormat="1" applyFont="1" applyFill="1" applyBorder="1"/>
    <xf numFmtId="166" fontId="5" fillId="2" borderId="5" xfId="1" applyNumberFormat="1" applyFont="1" applyFill="1" applyBorder="1"/>
    <xf numFmtId="166" fontId="1" fillId="0" borderId="5" xfId="1" applyNumberFormat="1" applyFont="1" applyFill="1" applyBorder="1"/>
    <xf numFmtId="43" fontId="1" fillId="0" borderId="0" xfId="1" applyFont="1" applyFill="1" applyBorder="1"/>
    <xf numFmtId="168" fontId="5" fillId="2" borderId="5" xfId="2" applyNumberFormat="1" applyFont="1" applyFill="1" applyBorder="1"/>
    <xf numFmtId="168" fontId="1" fillId="0" borderId="0" xfId="2" applyNumberFormat="1" applyFont="1" applyFill="1" applyBorder="1"/>
    <xf numFmtId="168" fontId="5" fillId="2" borderId="0" xfId="2" applyNumberFormat="1" applyFont="1" applyFill="1" applyBorder="1"/>
    <xf numFmtId="42" fontId="1" fillId="0" borderId="0" xfId="1" applyNumberFormat="1" applyFont="1" applyFill="1" applyBorder="1"/>
    <xf numFmtId="169" fontId="5" fillId="2" borderId="0" xfId="5" applyNumberFormat="1" applyFont="1" applyFill="1"/>
    <xf numFmtId="165" fontId="12" fillId="0" borderId="0" xfId="4" applyNumberFormat="1" applyFont="1" applyFill="1" applyBorder="1"/>
    <xf numFmtId="170" fontId="5" fillId="2" borderId="0" xfId="6" applyNumberFormat="1" applyFont="1" applyFill="1"/>
    <xf numFmtId="170" fontId="1" fillId="0" borderId="0" xfId="6" applyNumberFormat="1" applyFont="1" applyFill="1"/>
    <xf numFmtId="42" fontId="5" fillId="2" borderId="0" xfId="1" applyNumberFormat="1" applyFont="1" applyFill="1"/>
    <xf numFmtId="166" fontId="5" fillId="2" borderId="0" xfId="1" applyNumberFormat="1" applyFont="1" applyFill="1"/>
    <xf numFmtId="0" fontId="1" fillId="0" borderId="0" xfId="5" applyFont="1" applyFill="1" applyAlignment="1">
      <alignment horizontal="left"/>
    </xf>
    <xf numFmtId="0" fontId="1" fillId="0" borderId="0" xfId="5" applyFont="1" applyFill="1"/>
    <xf numFmtId="165" fontId="5" fillId="2" borderId="0" xfId="5" applyNumberFormat="1" applyFont="1" applyFill="1"/>
    <xf numFmtId="165" fontId="13" fillId="0" borderId="0" xfId="4" applyNumberFormat="1" applyFont="1" applyFill="1" applyBorder="1"/>
    <xf numFmtId="165" fontId="5" fillId="2" borderId="0" xfId="5" applyNumberFormat="1" applyFont="1" applyFill="1" applyBorder="1"/>
    <xf numFmtId="165" fontId="1" fillId="0" borderId="0" xfId="4" applyNumberFormat="1" applyFont="1" applyFill="1"/>
    <xf numFmtId="0" fontId="5" fillId="0" borderId="0" xfId="5" applyFont="1" applyFill="1"/>
    <xf numFmtId="167" fontId="5" fillId="2" borderId="0" xfId="5" applyNumberFormat="1" applyFont="1" applyFill="1"/>
    <xf numFmtId="37" fontId="1" fillId="0" borderId="0" xfId="7" applyFont="1" applyFill="1" applyBorder="1"/>
    <xf numFmtId="167" fontId="5" fillId="2" borderId="0" xfId="4" applyNumberFormat="1" applyFont="1" applyFill="1" applyBorder="1" applyAlignment="1">
      <alignment horizontal="center"/>
    </xf>
    <xf numFmtId="165" fontId="1" fillId="0" borderId="0" xfId="4" applyNumberFormat="1" applyFont="1" applyFill="1" applyBorder="1"/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/>
    <xf numFmtId="165" fontId="1" fillId="0" borderId="0" xfId="5" applyNumberFormat="1" applyFont="1" applyFill="1" applyAlignment="1">
      <alignment wrapText="1"/>
    </xf>
    <xf numFmtId="165" fontId="1" fillId="0" borderId="0" xfId="4" applyNumberFormat="1" applyFont="1" applyFill="1" applyBorder="1" applyAlignment="1">
      <alignment wrapText="1"/>
    </xf>
    <xf numFmtId="165" fontId="10" fillId="0" borderId="0" xfId="4" applyNumberFormat="1" applyFont="1" applyFill="1" applyBorder="1"/>
    <xf numFmtId="165" fontId="15" fillId="0" borderId="0" xfId="4" applyNumberFormat="1" applyFont="1" applyFill="1" applyBorder="1"/>
    <xf numFmtId="0" fontId="1" fillId="0" borderId="0" xfId="5" applyFont="1" applyFill="1" applyBorder="1"/>
    <xf numFmtId="3" fontId="1" fillId="0" borderId="0" xfId="5" applyNumberFormat="1" applyFont="1" applyFill="1" applyBorder="1"/>
    <xf numFmtId="0" fontId="11" fillId="0" borderId="0" xfId="5" applyFont="1" applyFill="1"/>
    <xf numFmtId="0" fontId="5" fillId="2" borderId="0" xfId="5" applyFont="1" applyFill="1"/>
    <xf numFmtId="171" fontId="5" fillId="2" borderId="0" xfId="5" applyNumberFormat="1" applyFont="1" applyFill="1" applyBorder="1"/>
    <xf numFmtId="171" fontId="1" fillId="0" borderId="0" xfId="5" applyNumberFormat="1" applyFont="1" applyFill="1" applyBorder="1"/>
    <xf numFmtId="172" fontId="5" fillId="2" borderId="0" xfId="5" applyNumberFormat="1" applyFont="1" applyFill="1" applyBorder="1"/>
    <xf numFmtId="172" fontId="1" fillId="0" borderId="0" xfId="5" applyNumberFormat="1" applyFont="1" applyFill="1" applyBorder="1"/>
    <xf numFmtId="164" fontId="5" fillId="2" borderId="1" xfId="5" applyNumberFormat="1" applyFont="1" applyFill="1" applyBorder="1"/>
    <xf numFmtId="164" fontId="1" fillId="0" borderId="1" xfId="5" applyNumberFormat="1" applyFont="1" applyFill="1" applyBorder="1"/>
    <xf numFmtId="164" fontId="1" fillId="0" borderId="0" xfId="5" applyNumberFormat="1" applyFont="1" applyFill="1" applyBorder="1"/>
    <xf numFmtId="166" fontId="16" fillId="2" borderId="0" xfId="5" applyNumberFormat="1" applyFont="1" applyFill="1" applyBorder="1"/>
    <xf numFmtId="166" fontId="1" fillId="0" borderId="2" xfId="5" applyNumberFormat="1" applyFont="1" applyFill="1" applyBorder="1"/>
    <xf numFmtId="166" fontId="1" fillId="0" borderId="0" xfId="5" applyNumberFormat="1" applyFont="1" applyFill="1" applyBorder="1"/>
    <xf numFmtId="166" fontId="1" fillId="0" borderId="5" xfId="5" applyNumberFormat="1" applyFont="1" applyFill="1" applyBorder="1"/>
    <xf numFmtId="166" fontId="5" fillId="2" borderId="5" xfId="5" applyNumberFormat="1" applyFont="1" applyFill="1" applyBorder="1"/>
    <xf numFmtId="166" fontId="5" fillId="2" borderId="0" xfId="5" applyNumberFormat="1" applyFont="1" applyFill="1" applyBorder="1"/>
    <xf numFmtId="166" fontId="2" fillId="0" borderId="0" xfId="5" applyNumberFormat="1" applyFont="1" applyBorder="1"/>
    <xf numFmtId="6" fontId="16" fillId="2" borderId="0" xfId="5" applyNumberFormat="1" applyFont="1" applyFill="1" applyBorder="1" applyAlignment="1">
      <alignment horizontal="right"/>
    </xf>
    <xf numFmtId="6" fontId="2" fillId="0" borderId="0" xfId="5" applyNumberFormat="1" applyFont="1" applyBorder="1" applyAlignment="1">
      <alignment horizontal="right"/>
    </xf>
    <xf numFmtId="173" fontId="1" fillId="0" borderId="0" xfId="5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0" fontId="9" fillId="0" borderId="0" xfId="5" applyFont="1" applyFill="1" applyAlignment="1">
      <alignment horizontal="center"/>
    </xf>
    <xf numFmtId="0" fontId="15" fillId="0" borderId="0" xfId="4" applyNumberFormat="1" applyFont="1" applyFill="1" applyBorder="1"/>
    <xf numFmtId="164" fontId="5" fillId="2" borderId="1" xfId="3" applyNumberFormat="1" applyFont="1" applyFill="1" applyBorder="1"/>
    <xf numFmtId="164" fontId="1" fillId="0" borderId="1" xfId="3" applyNumberFormat="1" applyFont="1" applyFill="1" applyBorder="1"/>
    <xf numFmtId="0" fontId="5" fillId="0" borderId="0" xfId="4" applyFont="1" applyFill="1" applyBorder="1"/>
    <xf numFmtId="166" fontId="17" fillId="0" borderId="0" xfId="1" applyNumberFormat="1" applyFont="1" applyFill="1" applyBorder="1"/>
    <xf numFmtId="164" fontId="17" fillId="0" borderId="0" xfId="1" applyNumberFormat="1" applyFont="1" applyFill="1" applyBorder="1"/>
    <xf numFmtId="171" fontId="1" fillId="0" borderId="0" xfId="3" applyNumberFormat="1" applyFont="1" applyFill="1" applyBorder="1"/>
    <xf numFmtId="164" fontId="1" fillId="0" borderId="0" xfId="1" applyNumberFormat="1" applyFont="1" applyFill="1" applyBorder="1"/>
    <xf numFmtId="169" fontId="13" fillId="0" borderId="0" xfId="4" applyNumberFormat="1" applyFont="1" applyFill="1" applyBorder="1"/>
    <xf numFmtId="0" fontId="5" fillId="2" borderId="0" xfId="3" applyFont="1" applyFill="1" applyBorder="1"/>
    <xf numFmtId="169" fontId="5" fillId="0" borderId="0" xfId="4" applyNumberFormat="1" applyFont="1" applyFill="1" applyBorder="1"/>
    <xf numFmtId="169" fontId="18" fillId="0" borderId="0" xfId="6" applyNumberFormat="1" applyFont="1" applyFill="1" applyBorder="1"/>
    <xf numFmtId="164" fontId="5" fillId="2" borderId="1" xfId="1" applyNumberFormat="1" applyFont="1" applyFill="1" applyBorder="1"/>
    <xf numFmtId="164" fontId="1" fillId="0" borderId="1" xfId="1" applyNumberFormat="1" applyFont="1" applyFill="1" applyBorder="1"/>
    <xf numFmtId="164" fontId="1" fillId="0" borderId="0" xfId="3" applyNumberFormat="1" applyFont="1" applyFill="1" applyBorder="1"/>
    <xf numFmtId="166" fontId="5" fillId="2" borderId="6" xfId="1" applyNumberFormat="1" applyFont="1" applyFill="1" applyBorder="1"/>
    <xf numFmtId="166" fontId="1" fillId="0" borderId="6" xfId="1" applyNumberFormat="1" applyFont="1" applyFill="1" applyBorder="1"/>
    <xf numFmtId="166" fontId="7" fillId="0" borderId="0" xfId="1" applyNumberFormat="1" applyFont="1" applyFill="1" applyBorder="1"/>
    <xf numFmtId="166" fontId="2" fillId="0" borderId="0" xfId="1" applyNumberFormat="1" applyFont="1"/>
    <xf numFmtId="166" fontId="19" fillId="0" borderId="0" xfId="1" applyNumberFormat="1" applyFont="1" applyFill="1" applyBorder="1"/>
    <xf numFmtId="0" fontId="1" fillId="0" borderId="0" xfId="3" applyFont="1" applyFill="1" applyBorder="1" applyAlignment="1"/>
    <xf numFmtId="6" fontId="2" fillId="0" borderId="0" xfId="5" applyNumberFormat="1" applyFont="1"/>
    <xf numFmtId="0" fontId="5" fillId="2" borderId="0" xfId="5" applyFont="1" applyFill="1" applyBorder="1"/>
    <xf numFmtId="166" fontId="5" fillId="0" borderId="0" xfId="1" applyNumberFormat="1" applyFont="1" applyFill="1" applyBorder="1"/>
    <xf numFmtId="1" fontId="9" fillId="2" borderId="0" xfId="4" applyNumberFormat="1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 2" xfId="5"/>
    <cellStyle name="Normal_BalanceSheets" xfId="3"/>
    <cellStyle name="Normal_financial statements" xfId="7"/>
    <cellStyle name="Normal_Income Statements" xfId="4"/>
    <cellStyle name="Percent 10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-Segment-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pitgcfs06/mercury/WINNT/Profiles/krishi/LOCALS~1/Temp/Johncon%20BLT%20(11-2-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Mightyducks/Finance/Corp%20Finance/Stock/FY01/FY97/CSPIC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acaraeg\Google%20Drive\00%20-%20Hard%20Drive\CFO%20Slide\Content%20REC\2015-Q3\ER%20boo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arclay/Downloads/Consolidated%20Balance%20Shee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ighthawk/orglic1/Mickr/Reporting/WWDashboard/WW%20Org%20Lic%20Scoreboard-AUG%20mung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J:/Wrldwide/MSFin/Flash/FLAS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-Income-Stateme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-Cashflow-Stat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sum - trend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>
        <row r="5">
          <cell r="F5" t="str">
            <v>Actuals - Penultimate-1 Fiscal Year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W Scoreboard pg 1"/>
      <sheetName val="WW Scoreboard pg 2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4"/>
  <sheetViews>
    <sheetView tabSelected="1" view="pageBreakPreview" zoomScaleNormal="190" zoomScaleSheetLayoutView="100" zoomScalePageLayoutView="190" workbookViewId="0">
      <selection activeCell="P22" sqref="P22"/>
    </sheetView>
  </sheetViews>
  <sheetFormatPr defaultColWidth="9.140625" defaultRowHeight="12.75" x14ac:dyDescent="0.2"/>
  <cols>
    <col min="1" max="1" width="4.7109375" style="1" customWidth="1"/>
    <col min="2" max="5" width="1.42578125" style="1" customWidth="1"/>
    <col min="6" max="6" width="30" style="1" customWidth="1"/>
    <col min="7" max="8" width="12" style="1" customWidth="1"/>
    <col min="9" max="9" width="12.7109375" style="1" bestFit="1" customWidth="1"/>
    <col min="10" max="10" width="12" style="1" bestFit="1" customWidth="1"/>
    <col min="11" max="14" width="12" style="1" customWidth="1"/>
    <col min="15" max="16" width="11.28515625" style="1" bestFit="1" customWidth="1"/>
    <col min="17" max="16384" width="9.140625" style="1"/>
  </cols>
  <sheetData>
    <row r="1" spans="1:22" ht="15.75" x14ac:dyDescent="0.25">
      <c r="A1" s="42" t="s">
        <v>36</v>
      </c>
      <c r="B1" s="42"/>
      <c r="C1" s="41"/>
      <c r="D1" s="41"/>
      <c r="E1" s="41"/>
      <c r="F1" s="41"/>
    </row>
    <row r="2" spans="1:22" ht="15.75" x14ac:dyDescent="0.25">
      <c r="A2" s="42" t="s">
        <v>35</v>
      </c>
      <c r="B2" s="42"/>
      <c r="C2" s="41"/>
      <c r="D2" s="41"/>
      <c r="E2" s="41"/>
      <c r="F2" s="41"/>
    </row>
    <row r="3" spans="1:22" x14ac:dyDescent="0.2">
      <c r="A3" s="37" t="s">
        <v>34</v>
      </c>
      <c r="B3" s="37"/>
      <c r="C3" s="41"/>
      <c r="D3" s="41"/>
      <c r="E3" s="41"/>
      <c r="F3" s="41"/>
    </row>
    <row r="4" spans="1:22" x14ac:dyDescent="0.2">
      <c r="A4" s="37" t="s">
        <v>33</v>
      </c>
      <c r="B4" s="37"/>
      <c r="C4" s="36"/>
      <c r="D4" s="36"/>
      <c r="E4" s="36"/>
      <c r="F4" s="36"/>
    </row>
    <row r="5" spans="1:22" x14ac:dyDescent="0.2">
      <c r="A5" s="37"/>
      <c r="B5" s="37"/>
      <c r="C5" s="36"/>
      <c r="D5" s="36"/>
      <c r="E5" s="36"/>
      <c r="F5" s="36"/>
    </row>
    <row r="6" spans="1:22" x14ac:dyDescent="0.2">
      <c r="A6" s="37"/>
      <c r="B6" s="36"/>
      <c r="C6" s="36"/>
      <c r="D6" s="36"/>
      <c r="E6" s="36"/>
      <c r="F6" s="36"/>
      <c r="G6" s="38" t="s">
        <v>28</v>
      </c>
      <c r="H6" s="38" t="s">
        <v>31</v>
      </c>
      <c r="I6" s="40" t="s">
        <v>32</v>
      </c>
      <c r="J6" s="39" t="s">
        <v>29</v>
      </c>
      <c r="K6" s="38" t="s">
        <v>28</v>
      </c>
      <c r="L6" s="38" t="s">
        <v>31</v>
      </c>
      <c r="M6" s="38" t="s">
        <v>30</v>
      </c>
      <c r="N6" s="39" t="s">
        <v>29</v>
      </c>
      <c r="O6" s="38" t="s">
        <v>28</v>
      </c>
      <c r="P6" s="38" t="s">
        <v>31</v>
      </c>
    </row>
    <row r="7" spans="1:22" x14ac:dyDescent="0.2">
      <c r="A7" s="37"/>
      <c r="B7" s="36"/>
      <c r="C7" s="36"/>
      <c r="D7" s="36"/>
      <c r="E7" s="36"/>
      <c r="F7" s="36"/>
      <c r="G7" s="34">
        <v>2016</v>
      </c>
      <c r="H7" s="34">
        <v>2016</v>
      </c>
      <c r="I7" s="34">
        <v>2016</v>
      </c>
      <c r="J7" s="35">
        <v>2016</v>
      </c>
      <c r="K7" s="34">
        <v>2017</v>
      </c>
      <c r="L7" s="34">
        <v>2017</v>
      </c>
      <c r="M7" s="34">
        <v>2017</v>
      </c>
      <c r="N7" s="35">
        <v>2017</v>
      </c>
      <c r="O7" s="34">
        <v>2018</v>
      </c>
      <c r="P7" s="34">
        <v>2018</v>
      </c>
    </row>
    <row r="8" spans="1:22" x14ac:dyDescent="0.2">
      <c r="A8" s="8" t="s">
        <v>27</v>
      </c>
      <c r="B8" s="8"/>
      <c r="C8" s="5"/>
      <c r="D8" s="5"/>
      <c r="E8" s="5"/>
      <c r="F8" s="5"/>
      <c r="G8" s="26"/>
      <c r="H8" s="26"/>
      <c r="J8" s="33"/>
      <c r="K8" s="26"/>
      <c r="L8" s="26"/>
      <c r="M8" s="26"/>
      <c r="N8" s="33"/>
      <c r="O8" s="26"/>
    </row>
    <row r="9" spans="1:22" x14ac:dyDescent="0.2">
      <c r="A9" s="5" t="s">
        <v>26</v>
      </c>
      <c r="B9" s="5"/>
      <c r="C9" s="5"/>
      <c r="D9" s="5"/>
      <c r="E9" s="5"/>
      <c r="F9" s="5"/>
      <c r="G9" s="26"/>
      <c r="H9" s="26"/>
      <c r="J9" s="33"/>
      <c r="K9" s="26"/>
      <c r="L9" s="26"/>
      <c r="M9" s="26"/>
      <c r="N9" s="33"/>
      <c r="O9" s="26"/>
    </row>
    <row r="10" spans="1:22" x14ac:dyDescent="0.2">
      <c r="A10" s="5"/>
      <c r="B10" s="26"/>
      <c r="C10" s="5" t="s">
        <v>25</v>
      </c>
      <c r="D10" s="5"/>
      <c r="E10" s="5"/>
      <c r="F10" s="5"/>
      <c r="G10" s="32">
        <v>1605244</v>
      </c>
      <c r="H10" s="32">
        <v>1390925</v>
      </c>
      <c r="I10" s="32">
        <v>969158</v>
      </c>
      <c r="J10" s="28">
        <v>1467576</v>
      </c>
      <c r="K10" s="32">
        <v>1077824</v>
      </c>
      <c r="L10" s="32">
        <v>1918777</v>
      </c>
      <c r="M10" s="32">
        <v>1746469</v>
      </c>
      <c r="N10" s="28">
        <v>2822795</v>
      </c>
      <c r="O10" s="32">
        <v>2593666</v>
      </c>
      <c r="P10" s="32">
        <v>3906357</v>
      </c>
    </row>
    <row r="11" spans="1:22" x14ac:dyDescent="0.2">
      <c r="A11" s="5"/>
      <c r="B11" s="26"/>
      <c r="C11" s="5" t="s">
        <v>24</v>
      </c>
      <c r="D11" s="5"/>
      <c r="E11" s="5"/>
      <c r="F11" s="5"/>
      <c r="G11" s="20">
        <v>467227</v>
      </c>
      <c r="H11" s="20">
        <v>443303</v>
      </c>
      <c r="I11" s="20">
        <v>374098</v>
      </c>
      <c r="J11" s="21">
        <v>266206</v>
      </c>
      <c r="K11" s="31">
        <v>263405</v>
      </c>
      <c r="L11" s="31">
        <v>246125</v>
      </c>
      <c r="M11" s="31">
        <v>0</v>
      </c>
      <c r="N11" s="21">
        <v>0</v>
      </c>
      <c r="O11" s="31">
        <v>0</v>
      </c>
      <c r="P11" s="31">
        <v>0</v>
      </c>
    </row>
    <row r="12" spans="1:22" x14ac:dyDescent="0.2">
      <c r="A12" s="5"/>
      <c r="B12" s="26"/>
      <c r="C12" s="5" t="s">
        <v>23</v>
      </c>
      <c r="D12" s="5"/>
      <c r="E12" s="5"/>
      <c r="F12" s="5"/>
      <c r="G12" s="20">
        <v>3258641</v>
      </c>
      <c r="H12" s="20">
        <v>3349262</v>
      </c>
      <c r="I12" s="20">
        <v>3632399</v>
      </c>
      <c r="J12" s="21">
        <v>3726307</v>
      </c>
      <c r="K12" s="31">
        <v>4026615</v>
      </c>
      <c r="L12" s="31">
        <v>4149111</v>
      </c>
      <c r="M12" s="31">
        <v>4223387</v>
      </c>
      <c r="N12" s="21">
        <v>4310934</v>
      </c>
      <c r="O12" s="31">
        <v>4626522</v>
      </c>
      <c r="P12" s="31">
        <v>4803663</v>
      </c>
    </row>
    <row r="13" spans="1:22" x14ac:dyDescent="0.2">
      <c r="A13" s="5"/>
      <c r="B13" s="26"/>
      <c r="C13" s="5" t="s">
        <v>22</v>
      </c>
      <c r="D13" s="5"/>
      <c r="E13" s="5"/>
      <c r="F13" s="5"/>
      <c r="G13" s="22">
        <v>212724</v>
      </c>
      <c r="H13" s="22">
        <v>203428</v>
      </c>
      <c r="I13" s="22">
        <v>218238</v>
      </c>
      <c r="J13" s="23">
        <v>260202</v>
      </c>
      <c r="K13" s="30">
        <v>292486</v>
      </c>
      <c r="L13" s="30">
        <v>386772</v>
      </c>
      <c r="M13" s="30">
        <v>415492</v>
      </c>
      <c r="N13" s="23">
        <v>536245</v>
      </c>
      <c r="O13" s="30">
        <v>597388</v>
      </c>
      <c r="P13" s="30">
        <v>636869</v>
      </c>
    </row>
    <row r="14" spans="1:22" x14ac:dyDescent="0.2">
      <c r="A14" s="5"/>
      <c r="B14" s="5"/>
      <c r="C14" s="5"/>
      <c r="D14" s="5"/>
      <c r="E14" s="5"/>
      <c r="F14" s="5" t="s">
        <v>21</v>
      </c>
      <c r="G14" s="20">
        <f t="shared" ref="G14:P14" si="0">SUM(G10:G13)</f>
        <v>5543836</v>
      </c>
      <c r="H14" s="20">
        <f t="shared" si="0"/>
        <v>5386918</v>
      </c>
      <c r="I14" s="20">
        <f t="shared" si="0"/>
        <v>5193893</v>
      </c>
      <c r="J14" s="21">
        <f t="shared" si="0"/>
        <v>5720291</v>
      </c>
      <c r="K14" s="20">
        <f t="shared" si="0"/>
        <v>5660330</v>
      </c>
      <c r="L14" s="20">
        <f t="shared" si="0"/>
        <v>6700785</v>
      </c>
      <c r="M14" s="20">
        <f t="shared" si="0"/>
        <v>6385348</v>
      </c>
      <c r="N14" s="21">
        <f t="shared" si="0"/>
        <v>7669974</v>
      </c>
      <c r="O14" s="20">
        <f t="shared" si="0"/>
        <v>7817576</v>
      </c>
      <c r="P14" s="20">
        <f t="shared" si="0"/>
        <v>9346889</v>
      </c>
      <c r="Q14" s="12"/>
      <c r="R14" s="12"/>
      <c r="S14" s="12"/>
      <c r="T14" s="12"/>
      <c r="U14" s="12"/>
      <c r="V14" s="12"/>
    </row>
    <row r="15" spans="1:22" x14ac:dyDescent="0.2">
      <c r="A15" s="25" t="s">
        <v>20</v>
      </c>
      <c r="B15" s="5"/>
      <c r="C15" s="5"/>
      <c r="D15" s="5"/>
      <c r="E15" s="5"/>
      <c r="F15" s="5"/>
      <c r="G15" s="20">
        <v>5260160</v>
      </c>
      <c r="H15" s="20">
        <v>5742938</v>
      </c>
      <c r="I15" s="20">
        <v>6677674</v>
      </c>
      <c r="J15" s="21">
        <v>7274501</v>
      </c>
      <c r="K15" s="20">
        <v>8029112</v>
      </c>
      <c r="L15" s="20">
        <v>9078474</v>
      </c>
      <c r="M15" s="20">
        <v>9739704</v>
      </c>
      <c r="N15" s="21">
        <v>10371055</v>
      </c>
      <c r="O15" s="20">
        <v>11314803</v>
      </c>
      <c r="P15" s="20">
        <v>12292070</v>
      </c>
    </row>
    <row r="16" spans="1:22" x14ac:dyDescent="0.2">
      <c r="A16" s="5" t="s">
        <v>19</v>
      </c>
      <c r="B16" s="5"/>
      <c r="C16" s="5"/>
      <c r="D16" s="5"/>
      <c r="E16" s="5"/>
      <c r="F16" s="5"/>
      <c r="G16" s="20">
        <v>166254</v>
      </c>
      <c r="H16" s="20">
        <v>162864</v>
      </c>
      <c r="I16" s="20">
        <v>191876</v>
      </c>
      <c r="J16" s="21">
        <v>250395</v>
      </c>
      <c r="K16" s="20">
        <v>275083</v>
      </c>
      <c r="L16" s="20">
        <v>309831</v>
      </c>
      <c r="M16" s="20">
        <v>322421</v>
      </c>
      <c r="N16" s="21">
        <v>319404</v>
      </c>
      <c r="O16" s="20">
        <v>341932</v>
      </c>
      <c r="P16" s="20">
        <v>349646</v>
      </c>
    </row>
    <row r="17" spans="1:22" x14ac:dyDescent="0.2">
      <c r="A17" s="5" t="s">
        <v>18</v>
      </c>
      <c r="B17" s="5"/>
      <c r="C17" s="5"/>
      <c r="D17" s="5"/>
      <c r="E17" s="5"/>
      <c r="F17" s="5"/>
      <c r="G17" s="20">
        <v>292024</v>
      </c>
      <c r="H17" s="20">
        <v>300787</v>
      </c>
      <c r="I17" s="20">
        <v>283895</v>
      </c>
      <c r="J17" s="21">
        <v>341423</v>
      </c>
      <c r="K17" s="20">
        <v>394571</v>
      </c>
      <c r="L17" s="20">
        <v>428133</v>
      </c>
      <c r="M17" s="20">
        <v>504067</v>
      </c>
      <c r="N17" s="21">
        <v>652309</v>
      </c>
      <c r="O17" s="20">
        <v>678486</v>
      </c>
      <c r="P17" s="20">
        <v>674932</v>
      </c>
    </row>
    <row r="18" spans="1:22" s="14" customFormat="1" ht="13.5" thickBot="1" x14ac:dyDescent="0.25">
      <c r="A18" s="8"/>
      <c r="B18" s="8"/>
      <c r="C18" s="8"/>
      <c r="D18" s="8"/>
      <c r="E18" s="8"/>
      <c r="F18" s="8" t="s">
        <v>17</v>
      </c>
      <c r="G18" s="17">
        <f t="shared" ref="G18:P18" si="1">SUM(G14:G17)</f>
        <v>11262274</v>
      </c>
      <c r="H18" s="17">
        <f t="shared" si="1"/>
        <v>11593507</v>
      </c>
      <c r="I18" s="17">
        <f t="shared" si="1"/>
        <v>12347338</v>
      </c>
      <c r="J18" s="18">
        <f t="shared" si="1"/>
        <v>13586610</v>
      </c>
      <c r="K18" s="17">
        <f t="shared" si="1"/>
        <v>14359096</v>
      </c>
      <c r="L18" s="17">
        <f t="shared" si="1"/>
        <v>16517223</v>
      </c>
      <c r="M18" s="17">
        <f t="shared" si="1"/>
        <v>16951540</v>
      </c>
      <c r="N18" s="18">
        <f t="shared" si="1"/>
        <v>19012742</v>
      </c>
      <c r="O18" s="17">
        <f t="shared" si="1"/>
        <v>20152797</v>
      </c>
      <c r="P18" s="17">
        <f t="shared" si="1"/>
        <v>22663537</v>
      </c>
      <c r="Q18" s="15"/>
      <c r="R18" s="15"/>
      <c r="S18" s="15"/>
      <c r="T18" s="15"/>
      <c r="U18" s="15"/>
      <c r="V18" s="15"/>
    </row>
    <row r="19" spans="1:22" x14ac:dyDescent="0.2">
      <c r="A19" s="8" t="s">
        <v>16</v>
      </c>
      <c r="B19" s="8"/>
      <c r="C19" s="5"/>
      <c r="D19" s="5"/>
      <c r="E19" s="5"/>
      <c r="F19" s="5"/>
      <c r="G19" s="27"/>
      <c r="H19" s="27"/>
      <c r="I19" s="27"/>
      <c r="J19" s="29"/>
      <c r="K19" s="27"/>
      <c r="L19" s="27"/>
      <c r="M19" s="27"/>
      <c r="N19" s="29"/>
      <c r="O19" s="27"/>
      <c r="P19" s="27"/>
    </row>
    <row r="20" spans="1:22" x14ac:dyDescent="0.2">
      <c r="A20" s="5" t="s">
        <v>15</v>
      </c>
      <c r="B20" s="5"/>
      <c r="C20" s="5"/>
      <c r="D20" s="5"/>
      <c r="E20" s="5"/>
      <c r="F20" s="5"/>
      <c r="G20" s="20"/>
      <c r="H20" s="20"/>
      <c r="I20" s="20"/>
      <c r="J20" s="21"/>
      <c r="K20" s="20"/>
      <c r="L20" s="20"/>
      <c r="M20" s="20"/>
      <c r="N20" s="21"/>
      <c r="O20" s="20"/>
      <c r="P20" s="20"/>
    </row>
    <row r="21" spans="1:22" x14ac:dyDescent="0.2">
      <c r="A21" s="5"/>
      <c r="B21" s="5"/>
      <c r="C21" s="5" t="s">
        <v>14</v>
      </c>
      <c r="D21" s="5"/>
      <c r="E21" s="5"/>
      <c r="F21" s="5"/>
      <c r="G21" s="27">
        <v>3145861</v>
      </c>
      <c r="H21" s="27">
        <v>3242330</v>
      </c>
      <c r="I21" s="27">
        <v>3497214</v>
      </c>
      <c r="J21" s="28">
        <v>3632711</v>
      </c>
      <c r="K21" s="27">
        <v>3861447</v>
      </c>
      <c r="L21" s="27">
        <v>4095374</v>
      </c>
      <c r="M21" s="27">
        <v>4142086</v>
      </c>
      <c r="N21" s="28">
        <v>4173041</v>
      </c>
      <c r="O21" s="27">
        <v>4466081</v>
      </c>
      <c r="P21" s="27">
        <v>4541087</v>
      </c>
    </row>
    <row r="22" spans="1:22" x14ac:dyDescent="0.2">
      <c r="A22" s="5"/>
      <c r="B22" s="26"/>
      <c r="C22" s="5" t="s">
        <v>13</v>
      </c>
      <c r="D22" s="5"/>
      <c r="E22" s="5"/>
      <c r="F22" s="5"/>
      <c r="G22" s="20">
        <v>231914</v>
      </c>
      <c r="H22" s="20">
        <v>240458</v>
      </c>
      <c r="I22" s="20">
        <v>285753</v>
      </c>
      <c r="J22" s="21">
        <v>312842</v>
      </c>
      <c r="K22" s="20">
        <v>294831</v>
      </c>
      <c r="L22" s="20">
        <v>273398</v>
      </c>
      <c r="M22" s="20">
        <v>301443</v>
      </c>
      <c r="N22" s="21">
        <v>359555</v>
      </c>
      <c r="O22" s="20">
        <v>436183</v>
      </c>
      <c r="P22" s="20">
        <v>448219</v>
      </c>
    </row>
    <row r="23" spans="1:22" x14ac:dyDescent="0.2">
      <c r="A23" s="5"/>
      <c r="B23" s="26"/>
      <c r="C23" s="5" t="s">
        <v>12</v>
      </c>
      <c r="D23" s="5"/>
      <c r="E23" s="5"/>
      <c r="F23" s="5"/>
      <c r="G23" s="20">
        <v>181634</v>
      </c>
      <c r="H23" s="20">
        <v>172073</v>
      </c>
      <c r="I23" s="20">
        <v>201232</v>
      </c>
      <c r="J23" s="21">
        <v>197632</v>
      </c>
      <c r="K23" s="20">
        <v>296258</v>
      </c>
      <c r="L23" s="20">
        <v>248871</v>
      </c>
      <c r="M23" s="20">
        <v>331723</v>
      </c>
      <c r="N23" s="21">
        <v>315094</v>
      </c>
      <c r="O23" s="20">
        <v>429431</v>
      </c>
      <c r="P23" s="20">
        <v>392595</v>
      </c>
    </row>
    <row r="24" spans="1:22" x14ac:dyDescent="0.2">
      <c r="A24" s="5"/>
      <c r="B24" s="26"/>
      <c r="C24" s="5" t="s">
        <v>11</v>
      </c>
      <c r="D24" s="5"/>
      <c r="E24" s="5"/>
      <c r="F24" s="5"/>
      <c r="G24" s="22">
        <v>374223</v>
      </c>
      <c r="H24" s="22">
        <v>396976</v>
      </c>
      <c r="I24" s="22">
        <v>427206</v>
      </c>
      <c r="J24" s="23">
        <v>443472</v>
      </c>
      <c r="K24" s="22">
        <v>458693</v>
      </c>
      <c r="L24" s="22">
        <v>505302</v>
      </c>
      <c r="M24" s="22">
        <v>535425</v>
      </c>
      <c r="N24" s="23">
        <v>618622</v>
      </c>
      <c r="O24" s="22">
        <v>673892</v>
      </c>
      <c r="P24" s="22">
        <v>697740</v>
      </c>
    </row>
    <row r="25" spans="1:22" x14ac:dyDescent="0.2">
      <c r="A25" s="5"/>
      <c r="B25" s="5"/>
      <c r="C25" s="5"/>
      <c r="D25" s="5"/>
      <c r="E25" s="5"/>
      <c r="F25" s="5" t="s">
        <v>10</v>
      </c>
      <c r="G25" s="20">
        <f t="shared" ref="G25:P25" si="2">SUM(G21:G24)</f>
        <v>3933632</v>
      </c>
      <c r="H25" s="20">
        <f t="shared" si="2"/>
        <v>4051837</v>
      </c>
      <c r="I25" s="20">
        <f t="shared" si="2"/>
        <v>4411405</v>
      </c>
      <c r="J25" s="21">
        <f t="shared" si="2"/>
        <v>4586657</v>
      </c>
      <c r="K25" s="20">
        <f t="shared" si="2"/>
        <v>4911229</v>
      </c>
      <c r="L25" s="20">
        <f t="shared" si="2"/>
        <v>5122945</v>
      </c>
      <c r="M25" s="20">
        <f t="shared" si="2"/>
        <v>5310677</v>
      </c>
      <c r="N25" s="21">
        <f t="shared" si="2"/>
        <v>5466312</v>
      </c>
      <c r="O25" s="20">
        <f t="shared" si="2"/>
        <v>6005587</v>
      </c>
      <c r="P25" s="20">
        <f t="shared" si="2"/>
        <v>6079641</v>
      </c>
      <c r="Q25" s="19"/>
      <c r="R25" s="19"/>
      <c r="S25" s="19"/>
      <c r="T25" s="19"/>
      <c r="U25" s="19"/>
      <c r="V25" s="19"/>
    </row>
    <row r="26" spans="1:22" x14ac:dyDescent="0.2">
      <c r="A26" s="25" t="s">
        <v>9</v>
      </c>
      <c r="B26" s="5"/>
      <c r="C26" s="5"/>
      <c r="D26" s="5"/>
      <c r="E26" s="5"/>
      <c r="F26" s="5"/>
      <c r="G26" s="20">
        <v>2586098</v>
      </c>
      <c r="H26" s="20">
        <v>2698520</v>
      </c>
      <c r="I26" s="20">
        <v>2975189</v>
      </c>
      <c r="J26" s="21">
        <v>2894654</v>
      </c>
      <c r="K26" s="20">
        <v>3035430</v>
      </c>
      <c r="L26" s="20">
        <v>3356090</v>
      </c>
      <c r="M26" s="20">
        <v>3296504</v>
      </c>
      <c r="N26" s="21">
        <v>3329796</v>
      </c>
      <c r="O26" s="20">
        <v>3444476</v>
      </c>
      <c r="P26" s="20">
        <v>3604158</v>
      </c>
    </row>
    <row r="27" spans="1:22" x14ac:dyDescent="0.2">
      <c r="A27" s="5" t="s">
        <v>8</v>
      </c>
      <c r="B27" s="5"/>
      <c r="C27" s="5"/>
      <c r="D27" s="5"/>
      <c r="E27" s="5"/>
      <c r="F27" s="5"/>
      <c r="G27" s="20">
        <v>2372218</v>
      </c>
      <c r="H27" s="20">
        <v>2373085</v>
      </c>
      <c r="I27" s="20">
        <v>2373966</v>
      </c>
      <c r="J27" s="21">
        <v>3364311</v>
      </c>
      <c r="K27" s="20">
        <v>3365431</v>
      </c>
      <c r="L27" s="20">
        <v>4836502</v>
      </c>
      <c r="M27" s="20">
        <v>4888783</v>
      </c>
      <c r="N27" s="21">
        <v>6499432</v>
      </c>
      <c r="O27" s="20">
        <v>6542373</v>
      </c>
      <c r="P27" s="20">
        <v>8342067</v>
      </c>
    </row>
    <row r="28" spans="1:22" x14ac:dyDescent="0.2">
      <c r="A28" s="5" t="s">
        <v>7</v>
      </c>
      <c r="B28" s="5"/>
      <c r="C28" s="5"/>
      <c r="D28" s="5"/>
      <c r="E28" s="5"/>
      <c r="F28" s="5"/>
      <c r="G28" s="22">
        <v>53093</v>
      </c>
      <c r="H28" s="22">
        <v>54231</v>
      </c>
      <c r="I28" s="22">
        <v>57812</v>
      </c>
      <c r="J28" s="23">
        <v>61188</v>
      </c>
      <c r="K28" s="22">
        <v>73323</v>
      </c>
      <c r="L28" s="22">
        <v>89186</v>
      </c>
      <c r="M28" s="22">
        <v>128215</v>
      </c>
      <c r="N28" s="23">
        <v>135246</v>
      </c>
      <c r="O28" s="22">
        <v>139631</v>
      </c>
      <c r="P28" s="22">
        <v>141071</v>
      </c>
    </row>
    <row r="29" spans="1:22" x14ac:dyDescent="0.2">
      <c r="A29" s="5"/>
      <c r="B29" s="5"/>
      <c r="C29" s="5"/>
      <c r="D29" s="5"/>
      <c r="E29" s="5"/>
      <c r="F29" s="5" t="s">
        <v>6</v>
      </c>
      <c r="G29" s="20">
        <f t="shared" ref="G29:P29" si="3">SUM(G25:G28)</f>
        <v>8945041</v>
      </c>
      <c r="H29" s="20">
        <f t="shared" si="3"/>
        <v>9177673</v>
      </c>
      <c r="I29" s="20">
        <f t="shared" si="3"/>
        <v>9818372</v>
      </c>
      <c r="J29" s="21">
        <f t="shared" si="3"/>
        <v>10906810</v>
      </c>
      <c r="K29" s="20">
        <f t="shared" si="3"/>
        <v>11385413</v>
      </c>
      <c r="L29" s="20">
        <f t="shared" si="3"/>
        <v>13404723</v>
      </c>
      <c r="M29" s="20">
        <f t="shared" si="3"/>
        <v>13624179</v>
      </c>
      <c r="N29" s="21">
        <f t="shared" si="3"/>
        <v>15430786</v>
      </c>
      <c r="O29" s="20">
        <f t="shared" si="3"/>
        <v>16132067</v>
      </c>
      <c r="P29" s="20">
        <f t="shared" si="3"/>
        <v>18166937</v>
      </c>
      <c r="Q29" s="19"/>
      <c r="R29" s="19"/>
      <c r="S29" s="19"/>
      <c r="T29" s="19"/>
      <c r="U29" s="19"/>
      <c r="V29" s="19"/>
    </row>
    <row r="30" spans="1:22" x14ac:dyDescent="0.2">
      <c r="A30" s="5" t="s">
        <v>5</v>
      </c>
      <c r="B30" s="5"/>
      <c r="C30" s="5"/>
      <c r="D30" s="5"/>
      <c r="E30" s="5"/>
      <c r="F30" s="5"/>
      <c r="G30" s="20"/>
      <c r="H30" s="20"/>
      <c r="I30" s="20"/>
      <c r="J30" s="21"/>
      <c r="K30" s="20"/>
      <c r="L30" s="20"/>
      <c r="M30" s="20"/>
      <c r="N30" s="21"/>
      <c r="O30" s="20"/>
      <c r="P30" s="20"/>
    </row>
    <row r="31" spans="1:22" ht="12.75" customHeight="1" x14ac:dyDescent="0.2">
      <c r="A31" s="5"/>
      <c r="B31" s="5" t="s">
        <v>4</v>
      </c>
      <c r="C31" s="24"/>
      <c r="D31" s="24"/>
      <c r="E31" s="24"/>
      <c r="F31" s="24"/>
      <c r="G31" s="20">
        <v>1382051</v>
      </c>
      <c r="H31" s="20">
        <v>1443707</v>
      </c>
      <c r="I31" s="20">
        <v>1503641</v>
      </c>
      <c r="J31" s="21">
        <v>1599762</v>
      </c>
      <c r="K31" s="20">
        <v>1669132</v>
      </c>
      <c r="L31" s="20">
        <v>1727858</v>
      </c>
      <c r="M31" s="20">
        <v>1807123</v>
      </c>
      <c r="N31" s="21">
        <v>1871396</v>
      </c>
      <c r="O31" s="20">
        <v>1995225</v>
      </c>
      <c r="P31" s="20">
        <v>2103437</v>
      </c>
    </row>
    <row r="32" spans="1:22" x14ac:dyDescent="0.2">
      <c r="A32" s="5"/>
      <c r="B32" s="5" t="s">
        <v>3</v>
      </c>
      <c r="C32" s="5"/>
      <c r="D32" s="5"/>
      <c r="E32" s="5"/>
      <c r="F32" s="5"/>
      <c r="G32" s="20">
        <v>-34401</v>
      </c>
      <c r="H32" s="20">
        <v>-38211</v>
      </c>
      <c r="I32" s="20">
        <v>-36530</v>
      </c>
      <c r="J32" s="21">
        <v>-48565</v>
      </c>
      <c r="K32" s="20">
        <v>-45859</v>
      </c>
      <c r="L32" s="20">
        <v>-31368</v>
      </c>
      <c r="M32" s="20">
        <v>-25362</v>
      </c>
      <c r="N32" s="21">
        <v>-20557</v>
      </c>
      <c r="O32" s="20">
        <v>4264</v>
      </c>
      <c r="P32" s="20">
        <v>-12427</v>
      </c>
    </row>
    <row r="33" spans="1:22" x14ac:dyDescent="0.2">
      <c r="A33" s="5"/>
      <c r="B33" s="5" t="s">
        <v>2</v>
      </c>
      <c r="C33" s="5"/>
      <c r="D33" s="5"/>
      <c r="E33" s="5"/>
      <c r="F33" s="5"/>
      <c r="G33" s="22">
        <v>969583</v>
      </c>
      <c r="H33" s="22">
        <v>1010338</v>
      </c>
      <c r="I33" s="22">
        <v>1061855</v>
      </c>
      <c r="J33" s="23">
        <v>1128603</v>
      </c>
      <c r="K33" s="22">
        <v>1350410</v>
      </c>
      <c r="L33" s="22">
        <v>1416010</v>
      </c>
      <c r="M33" s="22">
        <v>1545600</v>
      </c>
      <c r="N33" s="23">
        <v>1731117</v>
      </c>
      <c r="O33" s="22">
        <v>2021241</v>
      </c>
      <c r="P33" s="22">
        <v>2405590</v>
      </c>
    </row>
    <row r="34" spans="1:22" ht="13.5" customHeight="1" x14ac:dyDescent="0.2">
      <c r="A34" s="5"/>
      <c r="B34" s="5"/>
      <c r="C34" s="5"/>
      <c r="D34" s="5"/>
      <c r="E34" s="5"/>
      <c r="F34" s="5" t="s">
        <v>1</v>
      </c>
      <c r="G34" s="20">
        <f t="shared" ref="G34:P34" si="4">SUM(G31:G33)</f>
        <v>2317233</v>
      </c>
      <c r="H34" s="20">
        <f t="shared" si="4"/>
        <v>2415834</v>
      </c>
      <c r="I34" s="20">
        <f t="shared" si="4"/>
        <v>2528966</v>
      </c>
      <c r="J34" s="21">
        <f t="shared" si="4"/>
        <v>2679800</v>
      </c>
      <c r="K34" s="20">
        <f t="shared" si="4"/>
        <v>2973683</v>
      </c>
      <c r="L34" s="20">
        <f t="shared" si="4"/>
        <v>3112500</v>
      </c>
      <c r="M34" s="20">
        <f t="shared" si="4"/>
        <v>3327361</v>
      </c>
      <c r="N34" s="21">
        <f t="shared" si="4"/>
        <v>3581956</v>
      </c>
      <c r="O34" s="20">
        <f t="shared" si="4"/>
        <v>4020730</v>
      </c>
      <c r="P34" s="20">
        <f t="shared" si="4"/>
        <v>4496600</v>
      </c>
      <c r="Q34" s="19"/>
      <c r="R34" s="19"/>
      <c r="S34" s="19"/>
      <c r="T34" s="19"/>
      <c r="U34" s="19"/>
      <c r="V34" s="19"/>
    </row>
    <row r="35" spans="1:22" s="14" customFormat="1" ht="13.5" thickBot="1" x14ac:dyDescent="0.25">
      <c r="A35" s="8"/>
      <c r="B35" s="8"/>
      <c r="C35" s="8"/>
      <c r="D35" s="8"/>
      <c r="E35" s="8"/>
      <c r="F35" s="8" t="s">
        <v>0</v>
      </c>
      <c r="G35" s="17">
        <f t="shared" ref="G35:P35" si="5">G29+G34</f>
        <v>11262274</v>
      </c>
      <c r="H35" s="17">
        <f t="shared" si="5"/>
        <v>11593507</v>
      </c>
      <c r="I35" s="17">
        <f t="shared" si="5"/>
        <v>12347338</v>
      </c>
      <c r="J35" s="18">
        <f t="shared" si="5"/>
        <v>13586610</v>
      </c>
      <c r="K35" s="17">
        <f t="shared" si="5"/>
        <v>14359096</v>
      </c>
      <c r="L35" s="17">
        <f t="shared" si="5"/>
        <v>16517223</v>
      </c>
      <c r="M35" s="17">
        <f t="shared" si="5"/>
        <v>16951540</v>
      </c>
      <c r="N35" s="18">
        <f t="shared" si="5"/>
        <v>19012742</v>
      </c>
      <c r="O35" s="17">
        <f t="shared" si="5"/>
        <v>20152797</v>
      </c>
      <c r="P35" s="17">
        <f t="shared" si="5"/>
        <v>22663537</v>
      </c>
      <c r="Q35" s="15"/>
      <c r="R35" s="15"/>
      <c r="S35" s="15"/>
      <c r="T35" s="15"/>
      <c r="U35" s="15"/>
      <c r="V35" s="15"/>
    </row>
    <row r="36" spans="1:22" s="14" customFormat="1" ht="16.5" x14ac:dyDescent="0.25">
      <c r="A36" s="8"/>
      <c r="B36" s="8"/>
      <c r="C36" s="8"/>
      <c r="D36" s="8"/>
      <c r="E36" s="8"/>
      <c r="F36" s="8"/>
      <c r="G36" s="15"/>
      <c r="H36" s="15"/>
      <c r="I36" s="16"/>
      <c r="J36" s="16"/>
      <c r="K36" s="13"/>
      <c r="L36" s="13"/>
      <c r="M36" s="13"/>
      <c r="N36" s="13"/>
      <c r="O36" s="15"/>
      <c r="P36" s="15"/>
      <c r="Q36" s="15"/>
      <c r="R36" s="15"/>
      <c r="S36" s="15"/>
      <c r="T36" s="15"/>
      <c r="U36" s="15"/>
      <c r="V36" s="15"/>
    </row>
    <row r="37" spans="1:22" ht="16.5" x14ac:dyDescent="0.25">
      <c r="A37" s="5"/>
      <c r="B37" s="5"/>
      <c r="C37" s="5"/>
      <c r="D37" s="5"/>
      <c r="E37" s="5"/>
      <c r="F37" s="5"/>
      <c r="G37" s="12"/>
      <c r="H37" s="12"/>
      <c r="I37" s="3"/>
      <c r="J37" s="3"/>
      <c r="K37" s="13"/>
      <c r="L37" s="13"/>
      <c r="M37" s="13"/>
      <c r="N37" s="13"/>
      <c r="O37" s="12"/>
      <c r="P37" s="12"/>
      <c r="Q37" s="12"/>
      <c r="R37" s="12"/>
      <c r="S37" s="12"/>
      <c r="T37" s="12"/>
      <c r="U37" s="12"/>
      <c r="V37" s="12"/>
    </row>
    <row r="38" spans="1:22" x14ac:dyDescent="0.2">
      <c r="A38" s="5"/>
      <c r="B38" s="5"/>
      <c r="C38" s="5"/>
      <c r="D38" s="5"/>
      <c r="E38" s="5"/>
      <c r="F38" s="7"/>
      <c r="I38" s="2"/>
      <c r="J38" s="2"/>
      <c r="K38" s="11"/>
      <c r="L38" s="11"/>
      <c r="M38" s="11"/>
      <c r="N38" s="11"/>
    </row>
    <row r="39" spans="1:22" x14ac:dyDescent="0.2">
      <c r="A39" s="5"/>
      <c r="B39" s="5"/>
      <c r="C39" s="5"/>
      <c r="D39" s="5"/>
      <c r="E39" s="5"/>
      <c r="F39" s="10"/>
      <c r="I39" s="4"/>
      <c r="J39" s="4"/>
      <c r="K39" s="9"/>
      <c r="L39" s="9"/>
      <c r="M39" s="9"/>
      <c r="N39" s="9"/>
    </row>
    <row r="40" spans="1:22" x14ac:dyDescent="0.2">
      <c r="A40" s="5"/>
      <c r="B40" s="5"/>
      <c r="C40" s="5"/>
      <c r="D40" s="5"/>
      <c r="E40" s="5"/>
      <c r="F40" s="7"/>
      <c r="I40" s="4"/>
      <c r="J40" s="4"/>
      <c r="K40" s="9"/>
      <c r="L40" s="9"/>
      <c r="M40" s="9"/>
      <c r="N40" s="9"/>
    </row>
    <row r="41" spans="1:22" x14ac:dyDescent="0.2">
      <c r="A41" s="5"/>
      <c r="B41" s="5"/>
      <c r="C41" s="5"/>
      <c r="D41" s="5"/>
      <c r="E41" s="5"/>
      <c r="F41" s="7"/>
      <c r="I41" s="4"/>
      <c r="J41" s="4"/>
    </row>
    <row r="42" spans="1:22" x14ac:dyDescent="0.2">
      <c r="A42" s="5"/>
      <c r="B42" s="5"/>
      <c r="C42" s="5"/>
      <c r="D42" s="5"/>
      <c r="E42" s="5"/>
      <c r="F42" s="7"/>
      <c r="I42" s="4"/>
      <c r="J42" s="4"/>
    </row>
    <row r="43" spans="1:22" ht="16.5" x14ac:dyDescent="0.25">
      <c r="A43" s="5"/>
      <c r="B43" s="5"/>
      <c r="C43" s="5"/>
      <c r="D43" s="5"/>
      <c r="E43" s="5"/>
      <c r="F43" s="7"/>
      <c r="I43" s="3"/>
      <c r="J43" s="3"/>
    </row>
    <row r="44" spans="1:22" x14ac:dyDescent="0.2">
      <c r="A44" s="8"/>
      <c r="B44" s="8"/>
      <c r="C44" s="5"/>
      <c r="D44" s="5"/>
      <c r="E44" s="5"/>
      <c r="F44" s="7"/>
      <c r="I44" s="4"/>
      <c r="J44" s="4"/>
    </row>
    <row r="45" spans="1:22" x14ac:dyDescent="0.2">
      <c r="A45" s="5"/>
      <c r="B45" s="5"/>
      <c r="C45" s="5"/>
      <c r="D45" s="5"/>
      <c r="E45" s="5"/>
      <c r="F45" s="7"/>
      <c r="I45" s="4"/>
      <c r="J45" s="4"/>
    </row>
    <row r="46" spans="1:22" ht="16.5" x14ac:dyDescent="0.25">
      <c r="A46" s="8"/>
      <c r="B46" s="8"/>
      <c r="C46" s="5"/>
      <c r="D46" s="5"/>
      <c r="E46" s="5"/>
      <c r="F46" s="7"/>
      <c r="I46" s="3"/>
      <c r="J46" s="3"/>
    </row>
    <row r="47" spans="1:22" ht="16.5" x14ac:dyDescent="0.25">
      <c r="A47" s="5"/>
      <c r="B47" s="5"/>
      <c r="C47" s="5"/>
      <c r="D47" s="5"/>
      <c r="E47" s="5"/>
      <c r="F47" s="7"/>
      <c r="I47" s="3"/>
      <c r="J47" s="3"/>
    </row>
    <row r="48" spans="1:22" x14ac:dyDescent="0.2">
      <c r="A48" s="5"/>
      <c r="B48" s="5"/>
      <c r="C48" s="5"/>
      <c r="D48" s="5"/>
      <c r="E48" s="5"/>
      <c r="F48" s="7"/>
      <c r="I48" s="4"/>
      <c r="J48" s="4"/>
    </row>
    <row r="49" spans="1:10" x14ac:dyDescent="0.2">
      <c r="A49" s="5"/>
      <c r="B49" s="8"/>
      <c r="C49" s="5"/>
      <c r="D49" s="5"/>
      <c r="E49" s="5"/>
      <c r="F49" s="7"/>
      <c r="I49" s="4"/>
      <c r="J49" s="4"/>
    </row>
    <row r="50" spans="1:10" ht="16.5" x14ac:dyDescent="0.25">
      <c r="A50" s="5"/>
      <c r="B50" s="5"/>
      <c r="C50" s="5"/>
      <c r="D50" s="5"/>
      <c r="E50" s="5"/>
      <c r="F50" s="7"/>
      <c r="I50" s="3"/>
      <c r="J50" s="3"/>
    </row>
    <row r="51" spans="1:10" x14ac:dyDescent="0.2">
      <c r="A51" s="5"/>
      <c r="B51" s="5"/>
      <c r="C51" s="5"/>
      <c r="D51" s="5"/>
      <c r="E51" s="5"/>
      <c r="F51" s="7"/>
      <c r="I51" s="4"/>
      <c r="J51" s="4"/>
    </row>
    <row r="52" spans="1:10" x14ac:dyDescent="0.2">
      <c r="A52" s="5"/>
      <c r="B52" s="5"/>
      <c r="C52" s="5"/>
      <c r="D52" s="5"/>
      <c r="E52" s="5"/>
      <c r="F52" s="5"/>
      <c r="I52" s="4"/>
      <c r="J52" s="4"/>
    </row>
    <row r="53" spans="1:10" x14ac:dyDescent="0.2">
      <c r="A53" s="5"/>
      <c r="B53" s="5"/>
      <c r="C53" s="5"/>
      <c r="D53" s="5"/>
      <c r="E53" s="5"/>
      <c r="F53" s="5"/>
      <c r="I53" s="4"/>
      <c r="J53" s="4"/>
    </row>
    <row r="54" spans="1:10" x14ac:dyDescent="0.2">
      <c r="A54" s="5"/>
      <c r="B54" s="5"/>
      <c r="C54" s="5"/>
      <c r="D54" s="5"/>
      <c r="E54" s="5"/>
      <c r="F54" s="5"/>
      <c r="I54" s="4"/>
      <c r="J54" s="4"/>
    </row>
    <row r="55" spans="1:10" ht="16.5" x14ac:dyDescent="0.25">
      <c r="A55" s="5"/>
      <c r="B55" s="5"/>
      <c r="C55" s="5"/>
      <c r="D55" s="5"/>
      <c r="E55" s="5"/>
      <c r="F55" s="5"/>
      <c r="I55" s="3"/>
      <c r="J55" s="3"/>
    </row>
    <row r="56" spans="1:10" ht="16.5" x14ac:dyDescent="0.25">
      <c r="A56" s="5"/>
      <c r="B56" s="5"/>
      <c r="C56" s="5"/>
      <c r="D56" s="5"/>
      <c r="E56" s="5"/>
      <c r="F56" s="5"/>
      <c r="I56" s="3"/>
      <c r="J56" s="3"/>
    </row>
    <row r="57" spans="1:10" ht="16.5" x14ac:dyDescent="0.25">
      <c r="A57" s="5"/>
      <c r="B57" s="5"/>
      <c r="C57" s="5"/>
      <c r="D57" s="5"/>
      <c r="E57" s="5"/>
      <c r="F57" s="5"/>
      <c r="I57" s="3"/>
      <c r="J57" s="3"/>
    </row>
    <row r="58" spans="1:10" x14ac:dyDescent="0.2">
      <c r="A58" s="5"/>
      <c r="B58" s="5"/>
      <c r="C58" s="5"/>
      <c r="D58" s="5"/>
      <c r="E58" s="5"/>
      <c r="F58" s="5"/>
      <c r="I58" s="6"/>
      <c r="J58" s="6"/>
    </row>
    <row r="59" spans="1:10" x14ac:dyDescent="0.2">
      <c r="A59" s="5"/>
      <c r="B59" s="5"/>
      <c r="C59" s="5"/>
      <c r="D59" s="5"/>
      <c r="E59" s="5"/>
      <c r="F59" s="5"/>
      <c r="I59" s="4"/>
      <c r="J59" s="4"/>
    </row>
    <row r="60" spans="1:10" x14ac:dyDescent="0.2">
      <c r="I60" s="4"/>
      <c r="J60" s="4"/>
    </row>
    <row r="61" spans="1:10" x14ac:dyDescent="0.2">
      <c r="I61" s="4"/>
      <c r="J61" s="4"/>
    </row>
    <row r="62" spans="1:10" x14ac:dyDescent="0.2">
      <c r="I62" s="4"/>
      <c r="J62" s="4"/>
    </row>
    <row r="63" spans="1:10" ht="16.5" x14ac:dyDescent="0.25">
      <c r="I63" s="3"/>
      <c r="J63" s="3"/>
    </row>
    <row r="64" spans="1:10" x14ac:dyDescent="0.2">
      <c r="I64" s="2"/>
      <c r="J64" s="2"/>
    </row>
  </sheetData>
  <pageMargins left="0.2" right="0.17" top="0.5" bottom="0.75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"/>
  <sheetViews>
    <sheetView view="pageBreakPreview" zoomScaleNormal="130" zoomScaleSheetLayoutView="100" zoomScalePageLayoutView="130" workbookViewId="0">
      <pane xSplit="4" topLeftCell="K1" activePane="topRight" state="frozen"/>
      <selection pane="topRight" activeCell="R21" sqref="R21"/>
    </sheetView>
  </sheetViews>
  <sheetFormatPr defaultColWidth="9.140625" defaultRowHeight="12.75" x14ac:dyDescent="0.2"/>
  <cols>
    <col min="1" max="1" width="4.42578125" style="70" customWidth="1"/>
    <col min="2" max="2" width="4.28515625" style="70" customWidth="1"/>
    <col min="3" max="3" width="9.140625" style="70"/>
    <col min="4" max="4" width="17" style="70" customWidth="1"/>
    <col min="5" max="5" width="2" style="70" customWidth="1"/>
    <col min="6" max="9" width="12.85546875" style="70" customWidth="1"/>
    <col min="10" max="10" width="17.42578125" style="70" bestFit="1" customWidth="1"/>
    <col min="11" max="14" width="16.42578125" style="70" bestFit="1" customWidth="1"/>
    <col min="15" max="15" width="17.42578125" style="70" bestFit="1" customWidth="1"/>
    <col min="16" max="16" width="19.42578125" style="70" customWidth="1"/>
    <col min="17" max="17" width="10.42578125" style="70" bestFit="1" customWidth="1"/>
    <col min="18" max="18" width="18.5703125" style="70" bestFit="1" customWidth="1"/>
    <col min="19" max="16384" width="9.140625" style="70"/>
  </cols>
  <sheetData>
    <row r="1" spans="1:19" ht="15.75" x14ac:dyDescent="0.25">
      <c r="A1" s="42" t="s">
        <v>36</v>
      </c>
      <c r="B1" s="112"/>
      <c r="C1" s="112"/>
      <c r="D1" s="112"/>
      <c r="E1" s="87"/>
    </row>
    <row r="2" spans="1:19" ht="15.75" x14ac:dyDescent="0.25">
      <c r="A2" s="42" t="s">
        <v>74</v>
      </c>
      <c r="B2" s="112"/>
      <c r="C2" s="112"/>
      <c r="D2" s="112"/>
      <c r="E2" s="87"/>
    </row>
    <row r="3" spans="1:19" ht="15.75" x14ac:dyDescent="0.25">
      <c r="A3" s="37" t="s">
        <v>34</v>
      </c>
      <c r="B3" s="42"/>
      <c r="C3" s="42"/>
      <c r="D3" s="42"/>
      <c r="E3" s="87"/>
    </row>
    <row r="4" spans="1:19" x14ac:dyDescent="0.2">
      <c r="A4" s="37" t="s">
        <v>73</v>
      </c>
      <c r="B4" s="36"/>
      <c r="C4" s="36"/>
      <c r="D4" s="36"/>
      <c r="E4" s="87"/>
    </row>
    <row r="5" spans="1:19" ht="12.75" customHeight="1" x14ac:dyDescent="0.2">
      <c r="A5" s="37"/>
      <c r="B5" s="36"/>
      <c r="C5" s="36"/>
      <c r="D5" s="36"/>
      <c r="E5" s="108"/>
      <c r="F5" s="111" t="s">
        <v>72</v>
      </c>
      <c r="G5" s="111"/>
      <c r="H5" s="111"/>
      <c r="I5" s="111"/>
      <c r="J5" s="109" t="s">
        <v>59</v>
      </c>
      <c r="K5" s="110" t="s">
        <v>72</v>
      </c>
      <c r="L5" s="110"/>
      <c r="M5" s="110"/>
      <c r="N5" s="110"/>
      <c r="O5" s="109" t="s">
        <v>59</v>
      </c>
      <c r="P5" s="110" t="s">
        <v>72</v>
      </c>
      <c r="Q5" s="110"/>
      <c r="R5" s="109" t="s">
        <v>57</v>
      </c>
      <c r="S5" s="108"/>
    </row>
    <row r="6" spans="1:19" x14ac:dyDescent="0.2">
      <c r="A6" s="37"/>
      <c r="B6" s="36"/>
      <c r="C6" s="36"/>
      <c r="D6" s="36"/>
      <c r="E6" s="38"/>
      <c r="F6" s="38" t="s">
        <v>28</v>
      </c>
      <c r="G6" s="38" t="s">
        <v>31</v>
      </c>
      <c r="H6" s="40" t="s">
        <v>32</v>
      </c>
      <c r="I6" s="40" t="s">
        <v>29</v>
      </c>
      <c r="J6" s="78" t="s">
        <v>29</v>
      </c>
      <c r="K6" s="38" t="s">
        <v>28</v>
      </c>
      <c r="L6" s="38" t="s">
        <v>31</v>
      </c>
      <c r="M6" s="38" t="s">
        <v>30</v>
      </c>
      <c r="N6" s="38" t="s">
        <v>29</v>
      </c>
      <c r="O6" s="78" t="s">
        <v>29</v>
      </c>
      <c r="P6" s="38" t="s">
        <v>28</v>
      </c>
      <c r="Q6" s="38" t="s">
        <v>31</v>
      </c>
      <c r="R6" s="78" t="s">
        <v>31</v>
      </c>
    </row>
    <row r="7" spans="1:19" x14ac:dyDescent="0.2">
      <c r="A7" s="37"/>
      <c r="B7" s="36"/>
      <c r="C7" s="36"/>
      <c r="D7" s="36"/>
      <c r="E7" s="34"/>
      <c r="F7" s="34">
        <v>2016</v>
      </c>
      <c r="G7" s="34">
        <v>2016</v>
      </c>
      <c r="H7" s="34">
        <v>2016</v>
      </c>
      <c r="I7" s="34">
        <v>2016</v>
      </c>
      <c r="J7" s="35">
        <v>2016</v>
      </c>
      <c r="K7" s="34">
        <v>2017</v>
      </c>
      <c r="L7" s="34">
        <v>2017</v>
      </c>
      <c r="M7" s="34">
        <v>2017</v>
      </c>
      <c r="N7" s="34">
        <v>2017</v>
      </c>
      <c r="O7" s="35">
        <v>2017</v>
      </c>
      <c r="P7" s="34">
        <v>2018</v>
      </c>
      <c r="Q7" s="34">
        <v>2018</v>
      </c>
      <c r="R7" s="35">
        <v>2018</v>
      </c>
    </row>
    <row r="8" spans="1:19" x14ac:dyDescent="0.2">
      <c r="A8" s="37"/>
      <c r="B8" s="36"/>
      <c r="C8" s="36"/>
      <c r="D8" s="36"/>
      <c r="E8" s="107"/>
      <c r="F8" s="87"/>
      <c r="G8" s="87"/>
      <c r="H8" s="87"/>
      <c r="I8" s="87"/>
      <c r="J8" s="90"/>
      <c r="K8" s="87"/>
      <c r="L8" s="87"/>
      <c r="M8" s="87"/>
      <c r="N8" s="87"/>
      <c r="O8" s="90"/>
      <c r="P8" s="87"/>
      <c r="Q8" s="87"/>
      <c r="R8" s="90"/>
    </row>
    <row r="9" spans="1:19" x14ac:dyDescent="0.2">
      <c r="A9" s="36" t="s">
        <v>45</v>
      </c>
      <c r="B9" s="36"/>
      <c r="C9" s="36"/>
      <c r="D9" s="36"/>
      <c r="E9" s="97"/>
      <c r="F9" s="106">
        <v>1957736</v>
      </c>
      <c r="G9" s="106">
        <v>2105204</v>
      </c>
      <c r="H9" s="106">
        <v>2290188</v>
      </c>
      <c r="I9" s="106">
        <v>2477541</v>
      </c>
      <c r="J9" s="105">
        <f>F9+G9+H9+I9</f>
        <v>8830669</v>
      </c>
      <c r="K9" s="106">
        <v>2636635</v>
      </c>
      <c r="L9" s="106">
        <v>2785464</v>
      </c>
      <c r="M9" s="106">
        <v>2984859</v>
      </c>
      <c r="N9" s="106">
        <v>3285755</v>
      </c>
      <c r="O9" s="105">
        <f>SUM(K9:N9)</f>
        <v>11692713</v>
      </c>
      <c r="P9" s="106">
        <v>3700856</v>
      </c>
      <c r="Q9" s="106">
        <v>3907270</v>
      </c>
      <c r="R9" s="105">
        <f>SUM(P9:Q9)</f>
        <v>7608126</v>
      </c>
    </row>
    <row r="10" spans="1:19" x14ac:dyDescent="0.2">
      <c r="B10" s="37" t="s">
        <v>44</v>
      </c>
      <c r="C10" s="36"/>
      <c r="D10" s="36"/>
      <c r="E10" s="87"/>
      <c r="F10" s="104">
        <v>1369540</v>
      </c>
      <c r="G10" s="104">
        <v>1473098</v>
      </c>
      <c r="H10" s="104">
        <v>1532844</v>
      </c>
      <c r="I10" s="104">
        <v>1654419</v>
      </c>
      <c r="J10" s="98">
        <f>F10+G10+H10+I10</f>
        <v>6029901</v>
      </c>
      <c r="K10" s="104">
        <v>1657024</v>
      </c>
      <c r="L10" s="104">
        <v>1902308</v>
      </c>
      <c r="M10" s="104">
        <v>1992980</v>
      </c>
      <c r="N10" s="104">
        <v>2107354</v>
      </c>
      <c r="O10" s="98">
        <f>SUM(K10:N10)</f>
        <v>7659666</v>
      </c>
      <c r="P10" s="104">
        <v>2196075</v>
      </c>
      <c r="Q10" s="104">
        <v>2289867</v>
      </c>
      <c r="R10" s="98">
        <f>SUM(P10:Q10)</f>
        <v>4485942</v>
      </c>
    </row>
    <row r="11" spans="1:19" x14ac:dyDescent="0.2">
      <c r="B11" s="37" t="s">
        <v>43</v>
      </c>
      <c r="C11" s="36"/>
      <c r="D11" s="36"/>
      <c r="E11" s="100"/>
      <c r="F11" s="104">
        <v>208010</v>
      </c>
      <c r="G11" s="104">
        <v>216029</v>
      </c>
      <c r="H11" s="104">
        <v>282043</v>
      </c>
      <c r="I11" s="104">
        <v>284996</v>
      </c>
      <c r="J11" s="98">
        <f>F11+G11+H11+I11</f>
        <v>991078</v>
      </c>
      <c r="K11" s="104">
        <v>271270</v>
      </c>
      <c r="L11" s="104">
        <v>274323</v>
      </c>
      <c r="M11" s="104">
        <v>312490</v>
      </c>
      <c r="N11" s="104">
        <v>419939</v>
      </c>
      <c r="O11" s="98">
        <f>SUM(K11:N11)</f>
        <v>1278022</v>
      </c>
      <c r="P11" s="104">
        <v>479222</v>
      </c>
      <c r="Q11" s="104">
        <v>526780</v>
      </c>
      <c r="R11" s="98">
        <f>SUM(P11:Q11)</f>
        <v>1006002</v>
      </c>
    </row>
    <row r="12" spans="1:19" x14ac:dyDescent="0.2">
      <c r="B12" s="37" t="s">
        <v>71</v>
      </c>
      <c r="C12" s="36"/>
      <c r="D12" s="36"/>
      <c r="E12" s="100"/>
      <c r="F12" s="104">
        <v>203508</v>
      </c>
      <c r="G12" s="104">
        <v>207300</v>
      </c>
      <c r="H12" s="104">
        <v>216099</v>
      </c>
      <c r="I12" s="104">
        <v>225191</v>
      </c>
      <c r="J12" s="98">
        <f>F12+G12+H12+I12</f>
        <v>852098</v>
      </c>
      <c r="K12" s="104">
        <v>257108</v>
      </c>
      <c r="L12" s="104">
        <v>267083</v>
      </c>
      <c r="M12" s="104">
        <v>255236</v>
      </c>
      <c r="N12" s="104">
        <v>273351</v>
      </c>
      <c r="O12" s="98">
        <f>SUM(K12:N12)</f>
        <v>1052778</v>
      </c>
      <c r="P12" s="104">
        <v>300730</v>
      </c>
      <c r="Q12" s="104">
        <v>317213</v>
      </c>
      <c r="R12" s="98">
        <f>SUM(P12:Q12)</f>
        <v>617943</v>
      </c>
    </row>
    <row r="13" spans="1:19" x14ac:dyDescent="0.2">
      <c r="B13" s="37" t="s">
        <v>70</v>
      </c>
      <c r="C13" s="36"/>
      <c r="D13" s="36"/>
      <c r="E13" s="100"/>
      <c r="F13" s="104">
        <v>127225</v>
      </c>
      <c r="G13" s="104">
        <v>138407</v>
      </c>
      <c r="H13" s="104">
        <v>153166</v>
      </c>
      <c r="I13" s="104">
        <v>159001</v>
      </c>
      <c r="J13" s="98">
        <f>F13+G13+H13+I13</f>
        <v>577799</v>
      </c>
      <c r="K13" s="104">
        <v>194291</v>
      </c>
      <c r="L13" s="104">
        <v>213943</v>
      </c>
      <c r="M13" s="104">
        <v>215526</v>
      </c>
      <c r="N13" s="104">
        <v>239808</v>
      </c>
      <c r="O13" s="98">
        <f>SUM(K13:N13)</f>
        <v>863568</v>
      </c>
      <c r="P13" s="104">
        <v>278251</v>
      </c>
      <c r="Q13" s="104">
        <v>311197</v>
      </c>
      <c r="R13" s="98">
        <f>SUM(P13:Q13)</f>
        <v>589448</v>
      </c>
    </row>
    <row r="14" spans="1:19" x14ac:dyDescent="0.2">
      <c r="A14" s="37" t="s">
        <v>40</v>
      </c>
      <c r="B14" s="36"/>
      <c r="C14" s="36"/>
      <c r="D14" s="36"/>
      <c r="E14" s="100"/>
      <c r="F14" s="101">
        <f>F9-SUM(F10:F13)</f>
        <v>49453</v>
      </c>
      <c r="G14" s="101">
        <f>G9-SUM(G10:G13)</f>
        <v>70370</v>
      </c>
      <c r="H14" s="101">
        <f>H9-SUM(H10:H13)</f>
        <v>106036</v>
      </c>
      <c r="I14" s="101">
        <f>I9-SUM(I10:I13)</f>
        <v>153934</v>
      </c>
      <c r="J14" s="102">
        <f>J9-SUM(J10:J13)</f>
        <v>379793</v>
      </c>
      <c r="K14" s="101">
        <f>K9-SUM(K10:K13)</f>
        <v>256942</v>
      </c>
      <c r="L14" s="101">
        <f>L9-SUM(L10:L13)</f>
        <v>127807</v>
      </c>
      <c r="M14" s="101">
        <f>M9-SUM(M10:M13)</f>
        <v>208627</v>
      </c>
      <c r="N14" s="101">
        <f>N9-SUM(N10:N13)</f>
        <v>245303</v>
      </c>
      <c r="O14" s="102">
        <f>SUM(K14:N14)</f>
        <v>838679</v>
      </c>
      <c r="P14" s="101">
        <f>P9-SUM(P10:P13)</f>
        <v>446578</v>
      </c>
      <c r="Q14" s="101">
        <f>Q9-SUM(Q10:Q13)</f>
        <v>462213</v>
      </c>
      <c r="R14" s="102">
        <f>SUM(P14:Q14)</f>
        <v>908791</v>
      </c>
    </row>
    <row r="15" spans="1:19" x14ac:dyDescent="0.2">
      <c r="A15" s="37" t="s">
        <v>69</v>
      </c>
      <c r="B15" s="36"/>
      <c r="C15" s="36"/>
      <c r="D15" s="36"/>
      <c r="E15" s="87"/>
      <c r="F15" s="100"/>
      <c r="G15" s="100"/>
      <c r="H15" s="100"/>
      <c r="I15" s="100"/>
      <c r="J15" s="103"/>
      <c r="K15" s="100"/>
      <c r="L15" s="100"/>
      <c r="M15" s="100"/>
      <c r="N15" s="100"/>
      <c r="O15" s="103"/>
      <c r="P15" s="100"/>
      <c r="Q15" s="100"/>
      <c r="R15" s="103"/>
    </row>
    <row r="16" spans="1:19" x14ac:dyDescent="0.2">
      <c r="A16" s="37"/>
      <c r="B16" s="36" t="s">
        <v>68</v>
      </c>
      <c r="C16" s="36"/>
      <c r="D16" s="36"/>
      <c r="E16" s="87"/>
      <c r="F16" s="100">
        <v>-35537</v>
      </c>
      <c r="G16" s="100">
        <v>-35455</v>
      </c>
      <c r="H16" s="100">
        <v>-35536</v>
      </c>
      <c r="I16" s="100">
        <v>-43586</v>
      </c>
      <c r="J16" s="98">
        <f>F16+G16+H16+I16</f>
        <v>-150114</v>
      </c>
      <c r="K16" s="100">
        <v>-46742</v>
      </c>
      <c r="L16" s="100">
        <v>-55482</v>
      </c>
      <c r="M16" s="100">
        <v>-60688</v>
      </c>
      <c r="N16" s="100">
        <v>-75292</v>
      </c>
      <c r="O16" s="98">
        <f>SUM(K16:N16)</f>
        <v>-238204</v>
      </c>
      <c r="P16" s="100">
        <v>-81219</v>
      </c>
      <c r="Q16" s="100">
        <v>-101605</v>
      </c>
      <c r="R16" s="98">
        <f>SUM(P16:Q16)</f>
        <v>-182824</v>
      </c>
    </row>
    <row r="17" spans="1:18" s="87" customFormat="1" x14ac:dyDescent="0.2">
      <c r="A17" s="37"/>
      <c r="B17" s="36" t="s">
        <v>67</v>
      </c>
      <c r="C17" s="36"/>
      <c r="D17" s="36"/>
      <c r="E17" s="100"/>
      <c r="F17" s="100">
        <v>25963</v>
      </c>
      <c r="G17" s="100">
        <v>16317</v>
      </c>
      <c r="H17" s="100">
        <v>8627</v>
      </c>
      <c r="I17" s="100">
        <v>-20079</v>
      </c>
      <c r="J17" s="98">
        <f>F17+G17+H17+I17</f>
        <v>30828</v>
      </c>
      <c r="K17" s="100">
        <v>13592</v>
      </c>
      <c r="L17" s="100">
        <v>-58363</v>
      </c>
      <c r="M17" s="100">
        <v>-31702</v>
      </c>
      <c r="N17" s="100">
        <v>-38681</v>
      </c>
      <c r="O17" s="98">
        <f>SUM(K17:N17)</f>
        <v>-115154</v>
      </c>
      <c r="P17" s="100">
        <v>-65743</v>
      </c>
      <c r="Q17" s="100">
        <v>68028</v>
      </c>
      <c r="R17" s="98">
        <f>SUM(P17:Q17)</f>
        <v>2285</v>
      </c>
    </row>
    <row r="18" spans="1:18" x14ac:dyDescent="0.2">
      <c r="A18" s="37" t="s">
        <v>66</v>
      </c>
      <c r="B18" s="37"/>
      <c r="C18" s="37"/>
      <c r="D18" s="37"/>
      <c r="E18" s="100"/>
      <c r="F18" s="101">
        <f>SUM(F14:F17)</f>
        <v>39879</v>
      </c>
      <c r="G18" s="101">
        <f>SUM(G14:G17)</f>
        <v>51232</v>
      </c>
      <c r="H18" s="101">
        <f>SUM(H14:H17)</f>
        <v>79127</v>
      </c>
      <c r="I18" s="101">
        <f>SUM(I14:I17)</f>
        <v>90269</v>
      </c>
      <c r="J18" s="102">
        <f>SUM(J14:J17)</f>
        <v>260507</v>
      </c>
      <c r="K18" s="101">
        <f>SUM(K14:K17)</f>
        <v>223792</v>
      </c>
      <c r="L18" s="101">
        <f>SUM(L14:L17)</f>
        <v>13962</v>
      </c>
      <c r="M18" s="101">
        <f>SUM(M14:M17)</f>
        <v>116237</v>
      </c>
      <c r="N18" s="101">
        <f>SUM(N14:N17)</f>
        <v>131330</v>
      </c>
      <c r="O18" s="102">
        <f>SUM(K18:N18)</f>
        <v>485321</v>
      </c>
      <c r="P18" s="101">
        <f>SUM(P14:P17)</f>
        <v>299616</v>
      </c>
      <c r="Q18" s="101">
        <f>SUM(Q14:Q17)</f>
        <v>428636</v>
      </c>
      <c r="R18" s="98">
        <f>SUM(P18:Q18)</f>
        <v>728252</v>
      </c>
    </row>
    <row r="19" spans="1:18" x14ac:dyDescent="0.2">
      <c r="A19" s="37" t="s">
        <v>38</v>
      </c>
      <c r="B19" s="36"/>
      <c r="C19" s="36"/>
      <c r="D19" s="36"/>
      <c r="E19" s="100"/>
      <c r="F19" s="99">
        <v>12221</v>
      </c>
      <c r="G19" s="99">
        <v>10477</v>
      </c>
      <c r="H19" s="99">
        <v>27610</v>
      </c>
      <c r="I19" s="99">
        <v>23521</v>
      </c>
      <c r="J19" s="98">
        <f>F19+G19+H19+I19</f>
        <v>73829</v>
      </c>
      <c r="K19" s="99">
        <v>45570</v>
      </c>
      <c r="L19" s="99">
        <v>-51638</v>
      </c>
      <c r="M19" s="99">
        <v>-13353</v>
      </c>
      <c r="N19" s="99">
        <v>-54187</v>
      </c>
      <c r="O19" s="98">
        <f>SUM(K19:N19)</f>
        <v>-73608</v>
      </c>
      <c r="P19" s="99">
        <v>9492</v>
      </c>
      <c r="Q19" s="99">
        <v>44287</v>
      </c>
      <c r="R19" s="98">
        <f>SUM(P19:Q19)</f>
        <v>53779</v>
      </c>
    </row>
    <row r="20" spans="1:18" ht="13.5" thickBot="1" x14ac:dyDescent="0.25">
      <c r="A20" s="37" t="s">
        <v>65</v>
      </c>
      <c r="B20" s="37"/>
      <c r="C20" s="37"/>
      <c r="D20" s="37"/>
      <c r="E20" s="97"/>
      <c r="F20" s="96">
        <f>F18-F19</f>
        <v>27658</v>
      </c>
      <c r="G20" s="96">
        <f>G18-G19</f>
        <v>40755</v>
      </c>
      <c r="H20" s="96">
        <f>H18-H19</f>
        <v>51517</v>
      </c>
      <c r="I20" s="96">
        <f>I18-I19</f>
        <v>66748</v>
      </c>
      <c r="J20" s="95">
        <f>J18-J19</f>
        <v>186678</v>
      </c>
      <c r="K20" s="96">
        <f>K18-K19</f>
        <v>178222</v>
      </c>
      <c r="L20" s="96">
        <f>L18-L19</f>
        <v>65600</v>
      </c>
      <c r="M20" s="96">
        <f>M18-M19</f>
        <v>129590</v>
      </c>
      <c r="N20" s="96">
        <f>N18-N19</f>
        <v>185517</v>
      </c>
      <c r="O20" s="95">
        <f>SUM(K20:N20)</f>
        <v>558929</v>
      </c>
      <c r="P20" s="96">
        <f>P18-P19</f>
        <v>290124</v>
      </c>
      <c r="Q20" s="96">
        <f>Q18-Q19</f>
        <v>384349</v>
      </c>
      <c r="R20" s="95">
        <f>SUM(P20:Q20)</f>
        <v>674473</v>
      </c>
    </row>
    <row r="21" spans="1:18" x14ac:dyDescent="0.2">
      <c r="A21" s="37" t="s">
        <v>64</v>
      </c>
      <c r="B21" s="37"/>
      <c r="C21" s="37"/>
      <c r="D21" s="37"/>
      <c r="E21" s="87"/>
      <c r="F21" s="94"/>
      <c r="G21" s="94"/>
      <c r="H21" s="94"/>
      <c r="I21" s="94"/>
      <c r="J21" s="93"/>
      <c r="K21" s="94"/>
      <c r="L21" s="94"/>
      <c r="M21" s="94"/>
      <c r="N21" s="94"/>
      <c r="O21" s="93"/>
      <c r="P21" s="94"/>
      <c r="Q21" s="94"/>
      <c r="R21" s="93"/>
    </row>
    <row r="22" spans="1:18" x14ac:dyDescent="0.2">
      <c r="A22" s="37"/>
      <c r="B22" s="37" t="s">
        <v>62</v>
      </c>
      <c r="C22" s="37"/>
      <c r="D22" s="37"/>
      <c r="E22" s="92"/>
      <c r="F22" s="92">
        <v>0.06</v>
      </c>
      <c r="G22" s="92">
        <f>G20/G25</f>
        <v>9.5114625317690549E-2</v>
      </c>
      <c r="H22" s="92">
        <f>H20/H25</f>
        <v>0.12010388471966746</v>
      </c>
      <c r="I22" s="92">
        <f>I20/I25</f>
        <v>0.15532254536485021</v>
      </c>
      <c r="J22" s="91">
        <f>J20/J25</f>
        <v>0.43532747853421699</v>
      </c>
      <c r="K22" s="92">
        <v>0.41</v>
      </c>
      <c r="L22" s="92">
        <v>0.15</v>
      </c>
      <c r="M22" s="92">
        <v>0.3</v>
      </c>
      <c r="N22" s="92">
        <v>0.43</v>
      </c>
      <c r="O22" s="91">
        <f>O20/O25</f>
        <v>1.2941616402514557</v>
      </c>
      <c r="P22" s="92">
        <v>0.67</v>
      </c>
      <c r="Q22" s="92">
        <v>0.88</v>
      </c>
      <c r="R22" s="91">
        <f>R20/R25</f>
        <v>1.5518040300203848</v>
      </c>
    </row>
    <row r="23" spans="1:18" x14ac:dyDescent="0.2">
      <c r="A23" s="37"/>
      <c r="B23" s="37" t="s">
        <v>61</v>
      </c>
      <c r="C23" s="37"/>
      <c r="D23" s="37"/>
      <c r="E23" s="92"/>
      <c r="F23" s="92">
        <v>0.06</v>
      </c>
      <c r="G23" s="92">
        <f>G20/G26</f>
        <v>9.3015241216558561E-2</v>
      </c>
      <c r="H23" s="92">
        <f>H20/H26</f>
        <v>0.11751435369044387</v>
      </c>
      <c r="I23" s="92">
        <f>I20/I26</f>
        <v>0.15167828242774331</v>
      </c>
      <c r="J23" s="91">
        <f>J20/J26</f>
        <v>0.4255719796102605</v>
      </c>
      <c r="K23" s="92">
        <v>0.4</v>
      </c>
      <c r="L23" s="92">
        <v>0.15</v>
      </c>
      <c r="M23" s="92">
        <v>0.28999999999999998</v>
      </c>
      <c r="N23" s="92">
        <v>0.41</v>
      </c>
      <c r="O23" s="91">
        <f>O20/O26</f>
        <v>1.2509209648757649</v>
      </c>
      <c r="P23" s="92">
        <v>0.64</v>
      </c>
      <c r="Q23" s="92">
        <v>0.85</v>
      </c>
      <c r="R23" s="91">
        <f>R20/R26</f>
        <v>1.4956448272344653</v>
      </c>
    </row>
    <row r="24" spans="1:18" x14ac:dyDescent="0.2">
      <c r="A24" s="37" t="s">
        <v>63</v>
      </c>
      <c r="B24" s="37"/>
      <c r="C24" s="37"/>
      <c r="D24" s="37"/>
      <c r="E24" s="87"/>
      <c r="F24" s="88"/>
      <c r="G24" s="88"/>
      <c r="H24" s="88"/>
      <c r="I24" s="88"/>
      <c r="J24" s="90"/>
      <c r="K24" s="88"/>
      <c r="L24" s="88"/>
      <c r="M24" s="88"/>
      <c r="N24" s="88"/>
      <c r="O24" s="90"/>
      <c r="P24" s="88"/>
      <c r="Q24" s="88"/>
      <c r="R24" s="90"/>
    </row>
    <row r="25" spans="1:18" x14ac:dyDescent="0.2">
      <c r="A25" s="37"/>
      <c r="B25" s="37" t="s">
        <v>62</v>
      </c>
      <c r="C25" s="37"/>
      <c r="D25" s="37"/>
      <c r="E25" s="88"/>
      <c r="F25" s="88">
        <v>428117</v>
      </c>
      <c r="G25" s="88">
        <v>428483</v>
      </c>
      <c r="H25" s="88">
        <v>428937</v>
      </c>
      <c r="I25" s="88">
        <v>429738</v>
      </c>
      <c r="J25" s="68">
        <v>428822</v>
      </c>
      <c r="K25" s="88">
        <v>430600</v>
      </c>
      <c r="L25" s="88">
        <v>431396</v>
      </c>
      <c r="M25" s="88">
        <v>432404</v>
      </c>
      <c r="N25" s="88">
        <v>433108</v>
      </c>
      <c r="O25" s="68">
        <v>431885</v>
      </c>
      <c r="P25" s="88">
        <v>434174</v>
      </c>
      <c r="Q25" s="88">
        <v>435097</v>
      </c>
      <c r="R25" s="68">
        <v>434638</v>
      </c>
    </row>
    <row r="26" spans="1:18" x14ac:dyDescent="0.2">
      <c r="A26" s="37"/>
      <c r="B26" s="37" t="s">
        <v>61</v>
      </c>
      <c r="C26" s="37"/>
      <c r="D26" s="37"/>
      <c r="E26" s="88"/>
      <c r="F26" s="88">
        <v>437993</v>
      </c>
      <c r="G26" s="88">
        <v>438154</v>
      </c>
      <c r="H26" s="88">
        <v>438389</v>
      </c>
      <c r="I26" s="88">
        <v>440063</v>
      </c>
      <c r="J26" s="68">
        <v>438652</v>
      </c>
      <c r="K26" s="88">
        <v>445458</v>
      </c>
      <c r="L26" s="88">
        <v>446262</v>
      </c>
      <c r="M26" s="88">
        <v>447362</v>
      </c>
      <c r="N26" s="88">
        <v>448142</v>
      </c>
      <c r="O26" s="68">
        <v>446814</v>
      </c>
      <c r="P26" s="88">
        <v>450359</v>
      </c>
      <c r="Q26" s="88">
        <v>451552</v>
      </c>
      <c r="R26" s="68">
        <v>450958</v>
      </c>
    </row>
    <row r="27" spans="1:18" x14ac:dyDescent="0.2">
      <c r="A27" s="37"/>
      <c r="B27" s="37"/>
      <c r="C27" s="37"/>
      <c r="D27" s="37"/>
      <c r="E27" s="88"/>
    </row>
    <row r="28" spans="1:18" x14ac:dyDescent="0.2">
      <c r="A28" s="45"/>
      <c r="B28" s="89"/>
      <c r="C28" s="37"/>
      <c r="D28" s="37"/>
      <c r="E28" s="88"/>
    </row>
    <row r="29" spans="1:18" x14ac:dyDescent="0.2">
      <c r="A29" s="87"/>
      <c r="B29" s="87"/>
      <c r="C29" s="87"/>
      <c r="D29" s="87"/>
      <c r="E29" s="87"/>
    </row>
  </sheetData>
  <mergeCells count="3">
    <mergeCell ref="F5:I5"/>
    <mergeCell ref="K5:N5"/>
    <mergeCell ref="P5:Q5"/>
  </mergeCells>
  <pageMargins left="0.35" right="0.24" top="0.27" bottom="0.75" header="0.17" footer="0.3"/>
  <pageSetup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0"/>
  <sheetViews>
    <sheetView view="pageBreakPreview" zoomScaleNormal="150" zoomScaleSheetLayoutView="100" zoomScalePageLayoutView="150" workbookViewId="0">
      <pane xSplit="6" topLeftCell="L1" activePane="topRight" state="frozen"/>
      <selection activeCell="A2" sqref="A2"/>
      <selection pane="topRight" activeCell="S59" sqref="S59"/>
    </sheetView>
  </sheetViews>
  <sheetFormatPr defaultColWidth="8.85546875" defaultRowHeight="12.75" x14ac:dyDescent="0.2"/>
  <cols>
    <col min="1" max="5" width="1.42578125" style="43" customWidth="1"/>
    <col min="6" max="6" width="28" style="43" customWidth="1"/>
    <col min="7" max="10" width="13.7109375" style="43" customWidth="1"/>
    <col min="11" max="11" width="15.140625" style="43" customWidth="1"/>
    <col min="12" max="15" width="13.7109375" style="43" customWidth="1"/>
    <col min="16" max="16" width="15.140625" style="43" customWidth="1"/>
    <col min="17" max="17" width="13.7109375" style="43" customWidth="1"/>
    <col min="18" max="19" width="11" style="43" bestFit="1" customWidth="1"/>
    <col min="20" max="246" width="8.85546875" style="43"/>
    <col min="247" max="251" width="1.42578125" style="43" customWidth="1"/>
    <col min="252" max="252" width="37" style="43" customWidth="1"/>
    <col min="253" max="253" width="12.28515625" style="43" bestFit="1" customWidth="1"/>
    <col min="254" max="254" width="11" style="43" bestFit="1" customWidth="1"/>
    <col min="255" max="255" width="12.7109375" style="43" bestFit="1" customWidth="1"/>
    <col min="256" max="256" width="12" style="43" bestFit="1" customWidth="1"/>
    <col min="257" max="257" width="13.140625" style="43" bestFit="1" customWidth="1"/>
    <col min="258" max="261" width="13.42578125" style="43" customWidth="1"/>
    <col min="262" max="262" width="13.140625" style="43" bestFit="1" customWidth="1"/>
    <col min="263" max="266" width="14.7109375" style="43" customWidth="1"/>
    <col min="267" max="267" width="13.140625" style="43" bestFit="1" customWidth="1"/>
    <col min="268" max="502" width="8.85546875" style="43"/>
    <col min="503" max="507" width="1.42578125" style="43" customWidth="1"/>
    <col min="508" max="508" width="37" style="43" customWidth="1"/>
    <col min="509" max="509" width="12.28515625" style="43" bestFit="1" customWidth="1"/>
    <col min="510" max="510" width="11" style="43" bestFit="1" customWidth="1"/>
    <col min="511" max="511" width="12.7109375" style="43" bestFit="1" customWidth="1"/>
    <col min="512" max="512" width="12" style="43" bestFit="1" customWidth="1"/>
    <col min="513" max="513" width="13.140625" style="43" bestFit="1" customWidth="1"/>
    <col min="514" max="517" width="13.42578125" style="43" customWidth="1"/>
    <col min="518" max="518" width="13.140625" style="43" bestFit="1" customWidth="1"/>
    <col min="519" max="522" width="14.7109375" style="43" customWidth="1"/>
    <col min="523" max="523" width="13.140625" style="43" bestFit="1" customWidth="1"/>
    <col min="524" max="758" width="8.85546875" style="43"/>
    <col min="759" max="763" width="1.42578125" style="43" customWidth="1"/>
    <col min="764" max="764" width="37" style="43" customWidth="1"/>
    <col min="765" max="765" width="12.28515625" style="43" bestFit="1" customWidth="1"/>
    <col min="766" max="766" width="11" style="43" bestFit="1" customWidth="1"/>
    <col min="767" max="767" width="12.7109375" style="43" bestFit="1" customWidth="1"/>
    <col min="768" max="768" width="12" style="43" bestFit="1" customWidth="1"/>
    <col min="769" max="769" width="13.140625" style="43" bestFit="1" customWidth="1"/>
    <col min="770" max="773" width="13.42578125" style="43" customWidth="1"/>
    <col min="774" max="774" width="13.140625" style="43" bestFit="1" customWidth="1"/>
    <col min="775" max="778" width="14.7109375" style="43" customWidth="1"/>
    <col min="779" max="779" width="13.140625" style="43" bestFit="1" customWidth="1"/>
    <col min="780" max="1014" width="8.85546875" style="43"/>
    <col min="1015" max="1019" width="1.42578125" style="43" customWidth="1"/>
    <col min="1020" max="1020" width="37" style="43" customWidth="1"/>
    <col min="1021" max="1021" width="12.28515625" style="43" bestFit="1" customWidth="1"/>
    <col min="1022" max="1022" width="11" style="43" bestFit="1" customWidth="1"/>
    <col min="1023" max="1023" width="12.7109375" style="43" bestFit="1" customWidth="1"/>
    <col min="1024" max="1024" width="12" style="43" bestFit="1" customWidth="1"/>
    <col min="1025" max="1025" width="13.140625" style="43" bestFit="1" customWidth="1"/>
    <col min="1026" max="1029" width="13.42578125" style="43" customWidth="1"/>
    <col min="1030" max="1030" width="13.140625" style="43" bestFit="1" customWidth="1"/>
    <col min="1031" max="1034" width="14.7109375" style="43" customWidth="1"/>
    <col min="1035" max="1035" width="13.140625" style="43" bestFit="1" customWidth="1"/>
    <col min="1036" max="1270" width="8.85546875" style="43"/>
    <col min="1271" max="1275" width="1.42578125" style="43" customWidth="1"/>
    <col min="1276" max="1276" width="37" style="43" customWidth="1"/>
    <col min="1277" max="1277" width="12.28515625" style="43" bestFit="1" customWidth="1"/>
    <col min="1278" max="1278" width="11" style="43" bestFit="1" customWidth="1"/>
    <col min="1279" max="1279" width="12.7109375" style="43" bestFit="1" customWidth="1"/>
    <col min="1280" max="1280" width="12" style="43" bestFit="1" customWidth="1"/>
    <col min="1281" max="1281" width="13.140625" style="43" bestFit="1" customWidth="1"/>
    <col min="1282" max="1285" width="13.42578125" style="43" customWidth="1"/>
    <col min="1286" max="1286" width="13.140625" style="43" bestFit="1" customWidth="1"/>
    <col min="1287" max="1290" width="14.7109375" style="43" customWidth="1"/>
    <col min="1291" max="1291" width="13.140625" style="43" bestFit="1" customWidth="1"/>
    <col min="1292" max="1526" width="8.85546875" style="43"/>
    <col min="1527" max="1531" width="1.42578125" style="43" customWidth="1"/>
    <col min="1532" max="1532" width="37" style="43" customWidth="1"/>
    <col min="1533" max="1533" width="12.28515625" style="43" bestFit="1" customWidth="1"/>
    <col min="1534" max="1534" width="11" style="43" bestFit="1" customWidth="1"/>
    <col min="1535" max="1535" width="12.7109375" style="43" bestFit="1" customWidth="1"/>
    <col min="1536" max="1536" width="12" style="43" bestFit="1" customWidth="1"/>
    <col min="1537" max="1537" width="13.140625" style="43" bestFit="1" customWidth="1"/>
    <col min="1538" max="1541" width="13.42578125" style="43" customWidth="1"/>
    <col min="1542" max="1542" width="13.140625" style="43" bestFit="1" customWidth="1"/>
    <col min="1543" max="1546" width="14.7109375" style="43" customWidth="1"/>
    <col min="1547" max="1547" width="13.140625" style="43" bestFit="1" customWidth="1"/>
    <col min="1548" max="1782" width="8.85546875" style="43"/>
    <col min="1783" max="1787" width="1.42578125" style="43" customWidth="1"/>
    <col min="1788" max="1788" width="37" style="43" customWidth="1"/>
    <col min="1789" max="1789" width="12.28515625" style="43" bestFit="1" customWidth="1"/>
    <col min="1790" max="1790" width="11" style="43" bestFit="1" customWidth="1"/>
    <col min="1791" max="1791" width="12.7109375" style="43" bestFit="1" customWidth="1"/>
    <col min="1792" max="1792" width="12" style="43" bestFit="1" customWidth="1"/>
    <col min="1793" max="1793" width="13.140625" style="43" bestFit="1" customWidth="1"/>
    <col min="1794" max="1797" width="13.42578125" style="43" customWidth="1"/>
    <col min="1798" max="1798" width="13.140625" style="43" bestFit="1" customWidth="1"/>
    <col min="1799" max="1802" width="14.7109375" style="43" customWidth="1"/>
    <col min="1803" max="1803" width="13.140625" style="43" bestFit="1" customWidth="1"/>
    <col min="1804" max="2038" width="8.85546875" style="43"/>
    <col min="2039" max="2043" width="1.42578125" style="43" customWidth="1"/>
    <col min="2044" max="2044" width="37" style="43" customWidth="1"/>
    <col min="2045" max="2045" width="12.28515625" style="43" bestFit="1" customWidth="1"/>
    <col min="2046" max="2046" width="11" style="43" bestFit="1" customWidth="1"/>
    <col min="2047" max="2047" width="12.7109375" style="43" bestFit="1" customWidth="1"/>
    <col min="2048" max="2048" width="12" style="43" bestFit="1" customWidth="1"/>
    <col min="2049" max="2049" width="13.140625" style="43" bestFit="1" customWidth="1"/>
    <col min="2050" max="2053" width="13.42578125" style="43" customWidth="1"/>
    <col min="2054" max="2054" width="13.140625" style="43" bestFit="1" customWidth="1"/>
    <col min="2055" max="2058" width="14.7109375" style="43" customWidth="1"/>
    <col min="2059" max="2059" width="13.140625" style="43" bestFit="1" customWidth="1"/>
    <col min="2060" max="2294" width="8.85546875" style="43"/>
    <col min="2295" max="2299" width="1.42578125" style="43" customWidth="1"/>
    <col min="2300" max="2300" width="37" style="43" customWidth="1"/>
    <col min="2301" max="2301" width="12.28515625" style="43" bestFit="1" customWidth="1"/>
    <col min="2302" max="2302" width="11" style="43" bestFit="1" customWidth="1"/>
    <col min="2303" max="2303" width="12.7109375" style="43" bestFit="1" customWidth="1"/>
    <col min="2304" max="2304" width="12" style="43" bestFit="1" customWidth="1"/>
    <col min="2305" max="2305" width="13.140625" style="43" bestFit="1" customWidth="1"/>
    <col min="2306" max="2309" width="13.42578125" style="43" customWidth="1"/>
    <col min="2310" max="2310" width="13.140625" style="43" bestFit="1" customWidth="1"/>
    <col min="2311" max="2314" width="14.7109375" style="43" customWidth="1"/>
    <col min="2315" max="2315" width="13.140625" style="43" bestFit="1" customWidth="1"/>
    <col min="2316" max="2550" width="8.85546875" style="43"/>
    <col min="2551" max="2555" width="1.42578125" style="43" customWidth="1"/>
    <col min="2556" max="2556" width="37" style="43" customWidth="1"/>
    <col min="2557" max="2557" width="12.28515625" style="43" bestFit="1" customWidth="1"/>
    <col min="2558" max="2558" width="11" style="43" bestFit="1" customWidth="1"/>
    <col min="2559" max="2559" width="12.7109375" style="43" bestFit="1" customWidth="1"/>
    <col min="2560" max="2560" width="12" style="43" bestFit="1" customWidth="1"/>
    <col min="2561" max="2561" width="13.140625" style="43" bestFit="1" customWidth="1"/>
    <col min="2562" max="2565" width="13.42578125" style="43" customWidth="1"/>
    <col min="2566" max="2566" width="13.140625" style="43" bestFit="1" customWidth="1"/>
    <col min="2567" max="2570" width="14.7109375" style="43" customWidth="1"/>
    <col min="2571" max="2571" width="13.140625" style="43" bestFit="1" customWidth="1"/>
    <col min="2572" max="2806" width="8.85546875" style="43"/>
    <col min="2807" max="2811" width="1.42578125" style="43" customWidth="1"/>
    <col min="2812" max="2812" width="37" style="43" customWidth="1"/>
    <col min="2813" max="2813" width="12.28515625" style="43" bestFit="1" customWidth="1"/>
    <col min="2814" max="2814" width="11" style="43" bestFit="1" customWidth="1"/>
    <col min="2815" max="2815" width="12.7109375" style="43" bestFit="1" customWidth="1"/>
    <col min="2816" max="2816" width="12" style="43" bestFit="1" customWidth="1"/>
    <col min="2817" max="2817" width="13.140625" style="43" bestFit="1" customWidth="1"/>
    <col min="2818" max="2821" width="13.42578125" style="43" customWidth="1"/>
    <col min="2822" max="2822" width="13.140625" style="43" bestFit="1" customWidth="1"/>
    <col min="2823" max="2826" width="14.7109375" style="43" customWidth="1"/>
    <col min="2827" max="2827" width="13.140625" style="43" bestFit="1" customWidth="1"/>
    <col min="2828" max="3062" width="8.85546875" style="43"/>
    <col min="3063" max="3067" width="1.42578125" style="43" customWidth="1"/>
    <col min="3068" max="3068" width="37" style="43" customWidth="1"/>
    <col min="3069" max="3069" width="12.28515625" style="43" bestFit="1" customWidth="1"/>
    <col min="3070" max="3070" width="11" style="43" bestFit="1" customWidth="1"/>
    <col min="3071" max="3071" width="12.7109375" style="43" bestFit="1" customWidth="1"/>
    <col min="3072" max="3072" width="12" style="43" bestFit="1" customWidth="1"/>
    <col min="3073" max="3073" width="13.140625" style="43" bestFit="1" customWidth="1"/>
    <col min="3074" max="3077" width="13.42578125" style="43" customWidth="1"/>
    <col min="3078" max="3078" width="13.140625" style="43" bestFit="1" customWidth="1"/>
    <col min="3079" max="3082" width="14.7109375" style="43" customWidth="1"/>
    <col min="3083" max="3083" width="13.140625" style="43" bestFit="1" customWidth="1"/>
    <col min="3084" max="3318" width="8.85546875" style="43"/>
    <col min="3319" max="3323" width="1.42578125" style="43" customWidth="1"/>
    <col min="3324" max="3324" width="37" style="43" customWidth="1"/>
    <col min="3325" max="3325" width="12.28515625" style="43" bestFit="1" customWidth="1"/>
    <col min="3326" max="3326" width="11" style="43" bestFit="1" customWidth="1"/>
    <col min="3327" max="3327" width="12.7109375" style="43" bestFit="1" customWidth="1"/>
    <col min="3328" max="3328" width="12" style="43" bestFit="1" customWidth="1"/>
    <col min="3329" max="3329" width="13.140625" style="43" bestFit="1" customWidth="1"/>
    <col min="3330" max="3333" width="13.42578125" style="43" customWidth="1"/>
    <col min="3334" max="3334" width="13.140625" style="43" bestFit="1" customWidth="1"/>
    <col min="3335" max="3338" width="14.7109375" style="43" customWidth="1"/>
    <col min="3339" max="3339" width="13.140625" style="43" bestFit="1" customWidth="1"/>
    <col min="3340" max="3574" width="8.85546875" style="43"/>
    <col min="3575" max="3579" width="1.42578125" style="43" customWidth="1"/>
    <col min="3580" max="3580" width="37" style="43" customWidth="1"/>
    <col min="3581" max="3581" width="12.28515625" style="43" bestFit="1" customWidth="1"/>
    <col min="3582" max="3582" width="11" style="43" bestFit="1" customWidth="1"/>
    <col min="3583" max="3583" width="12.7109375" style="43" bestFit="1" customWidth="1"/>
    <col min="3584" max="3584" width="12" style="43" bestFit="1" customWidth="1"/>
    <col min="3585" max="3585" width="13.140625" style="43" bestFit="1" customWidth="1"/>
    <col min="3586" max="3589" width="13.42578125" style="43" customWidth="1"/>
    <col min="3590" max="3590" width="13.140625" style="43" bestFit="1" customWidth="1"/>
    <col min="3591" max="3594" width="14.7109375" style="43" customWidth="1"/>
    <col min="3595" max="3595" width="13.140625" style="43" bestFit="1" customWidth="1"/>
    <col min="3596" max="3830" width="8.85546875" style="43"/>
    <col min="3831" max="3835" width="1.42578125" style="43" customWidth="1"/>
    <col min="3836" max="3836" width="37" style="43" customWidth="1"/>
    <col min="3837" max="3837" width="12.28515625" style="43" bestFit="1" customWidth="1"/>
    <col min="3838" max="3838" width="11" style="43" bestFit="1" customWidth="1"/>
    <col min="3839" max="3839" width="12.7109375" style="43" bestFit="1" customWidth="1"/>
    <col min="3840" max="3840" width="12" style="43" bestFit="1" customWidth="1"/>
    <col min="3841" max="3841" width="13.140625" style="43" bestFit="1" customWidth="1"/>
    <col min="3842" max="3845" width="13.42578125" style="43" customWidth="1"/>
    <col min="3846" max="3846" width="13.140625" style="43" bestFit="1" customWidth="1"/>
    <col min="3847" max="3850" width="14.7109375" style="43" customWidth="1"/>
    <col min="3851" max="3851" width="13.140625" style="43" bestFit="1" customWidth="1"/>
    <col min="3852" max="4086" width="8.85546875" style="43"/>
    <col min="4087" max="4091" width="1.42578125" style="43" customWidth="1"/>
    <col min="4092" max="4092" width="37" style="43" customWidth="1"/>
    <col min="4093" max="4093" width="12.28515625" style="43" bestFit="1" customWidth="1"/>
    <col min="4094" max="4094" width="11" style="43" bestFit="1" customWidth="1"/>
    <col min="4095" max="4095" width="12.7109375" style="43" bestFit="1" customWidth="1"/>
    <col min="4096" max="4096" width="12" style="43" bestFit="1" customWidth="1"/>
    <col min="4097" max="4097" width="13.140625" style="43" bestFit="1" customWidth="1"/>
    <col min="4098" max="4101" width="13.42578125" style="43" customWidth="1"/>
    <col min="4102" max="4102" width="13.140625" style="43" bestFit="1" customWidth="1"/>
    <col min="4103" max="4106" width="14.7109375" style="43" customWidth="1"/>
    <col min="4107" max="4107" width="13.140625" style="43" bestFit="1" customWidth="1"/>
    <col min="4108" max="4342" width="8.85546875" style="43"/>
    <col min="4343" max="4347" width="1.42578125" style="43" customWidth="1"/>
    <col min="4348" max="4348" width="37" style="43" customWidth="1"/>
    <col min="4349" max="4349" width="12.28515625" style="43" bestFit="1" customWidth="1"/>
    <col min="4350" max="4350" width="11" style="43" bestFit="1" customWidth="1"/>
    <col min="4351" max="4351" width="12.7109375" style="43" bestFit="1" customWidth="1"/>
    <col min="4352" max="4352" width="12" style="43" bestFit="1" customWidth="1"/>
    <col min="4353" max="4353" width="13.140625" style="43" bestFit="1" customWidth="1"/>
    <col min="4354" max="4357" width="13.42578125" style="43" customWidth="1"/>
    <col min="4358" max="4358" width="13.140625" style="43" bestFit="1" customWidth="1"/>
    <col min="4359" max="4362" width="14.7109375" style="43" customWidth="1"/>
    <col min="4363" max="4363" width="13.140625" style="43" bestFit="1" customWidth="1"/>
    <col min="4364" max="4598" width="8.85546875" style="43"/>
    <col min="4599" max="4603" width="1.42578125" style="43" customWidth="1"/>
    <col min="4604" max="4604" width="37" style="43" customWidth="1"/>
    <col min="4605" max="4605" width="12.28515625" style="43" bestFit="1" customWidth="1"/>
    <col min="4606" max="4606" width="11" style="43" bestFit="1" customWidth="1"/>
    <col min="4607" max="4607" width="12.7109375" style="43" bestFit="1" customWidth="1"/>
    <col min="4608" max="4608" width="12" style="43" bestFit="1" customWidth="1"/>
    <col min="4609" max="4609" width="13.140625" style="43" bestFit="1" customWidth="1"/>
    <col min="4610" max="4613" width="13.42578125" style="43" customWidth="1"/>
    <col min="4614" max="4614" width="13.140625" style="43" bestFit="1" customWidth="1"/>
    <col min="4615" max="4618" width="14.7109375" style="43" customWidth="1"/>
    <col min="4619" max="4619" width="13.140625" style="43" bestFit="1" customWidth="1"/>
    <col min="4620" max="4854" width="8.85546875" style="43"/>
    <col min="4855" max="4859" width="1.42578125" style="43" customWidth="1"/>
    <col min="4860" max="4860" width="37" style="43" customWidth="1"/>
    <col min="4861" max="4861" width="12.28515625" style="43" bestFit="1" customWidth="1"/>
    <col min="4862" max="4862" width="11" style="43" bestFit="1" customWidth="1"/>
    <col min="4863" max="4863" width="12.7109375" style="43" bestFit="1" customWidth="1"/>
    <col min="4864" max="4864" width="12" style="43" bestFit="1" customWidth="1"/>
    <col min="4865" max="4865" width="13.140625" style="43" bestFit="1" customWidth="1"/>
    <col min="4866" max="4869" width="13.42578125" style="43" customWidth="1"/>
    <col min="4870" max="4870" width="13.140625" style="43" bestFit="1" customWidth="1"/>
    <col min="4871" max="4874" width="14.7109375" style="43" customWidth="1"/>
    <col min="4875" max="4875" width="13.140625" style="43" bestFit="1" customWidth="1"/>
    <col min="4876" max="5110" width="8.85546875" style="43"/>
    <col min="5111" max="5115" width="1.42578125" style="43" customWidth="1"/>
    <col min="5116" max="5116" width="37" style="43" customWidth="1"/>
    <col min="5117" max="5117" width="12.28515625" style="43" bestFit="1" customWidth="1"/>
    <col min="5118" max="5118" width="11" style="43" bestFit="1" customWidth="1"/>
    <col min="5119" max="5119" width="12.7109375" style="43" bestFit="1" customWidth="1"/>
    <col min="5120" max="5120" width="12" style="43" bestFit="1" customWidth="1"/>
    <col min="5121" max="5121" width="13.140625" style="43" bestFit="1" customWidth="1"/>
    <col min="5122" max="5125" width="13.42578125" style="43" customWidth="1"/>
    <col min="5126" max="5126" width="13.140625" style="43" bestFit="1" customWidth="1"/>
    <col min="5127" max="5130" width="14.7109375" style="43" customWidth="1"/>
    <col min="5131" max="5131" width="13.140625" style="43" bestFit="1" customWidth="1"/>
    <col min="5132" max="5366" width="8.85546875" style="43"/>
    <col min="5367" max="5371" width="1.42578125" style="43" customWidth="1"/>
    <col min="5372" max="5372" width="37" style="43" customWidth="1"/>
    <col min="5373" max="5373" width="12.28515625" style="43" bestFit="1" customWidth="1"/>
    <col min="5374" max="5374" width="11" style="43" bestFit="1" customWidth="1"/>
    <col min="5375" max="5375" width="12.7109375" style="43" bestFit="1" customWidth="1"/>
    <col min="5376" max="5376" width="12" style="43" bestFit="1" customWidth="1"/>
    <col min="5377" max="5377" width="13.140625" style="43" bestFit="1" customWidth="1"/>
    <col min="5378" max="5381" width="13.42578125" style="43" customWidth="1"/>
    <col min="5382" max="5382" width="13.140625" style="43" bestFit="1" customWidth="1"/>
    <col min="5383" max="5386" width="14.7109375" style="43" customWidth="1"/>
    <col min="5387" max="5387" width="13.140625" style="43" bestFit="1" customWidth="1"/>
    <col min="5388" max="5622" width="8.85546875" style="43"/>
    <col min="5623" max="5627" width="1.42578125" style="43" customWidth="1"/>
    <col min="5628" max="5628" width="37" style="43" customWidth="1"/>
    <col min="5629" max="5629" width="12.28515625" style="43" bestFit="1" customWidth="1"/>
    <col min="5630" max="5630" width="11" style="43" bestFit="1" customWidth="1"/>
    <col min="5631" max="5631" width="12.7109375" style="43" bestFit="1" customWidth="1"/>
    <col min="5632" max="5632" width="12" style="43" bestFit="1" customWidth="1"/>
    <col min="5633" max="5633" width="13.140625" style="43" bestFit="1" customWidth="1"/>
    <col min="5634" max="5637" width="13.42578125" style="43" customWidth="1"/>
    <col min="5638" max="5638" width="13.140625" style="43" bestFit="1" customWidth="1"/>
    <col min="5639" max="5642" width="14.7109375" style="43" customWidth="1"/>
    <col min="5643" max="5643" width="13.140625" style="43" bestFit="1" customWidth="1"/>
    <col min="5644" max="5878" width="8.85546875" style="43"/>
    <col min="5879" max="5883" width="1.42578125" style="43" customWidth="1"/>
    <col min="5884" max="5884" width="37" style="43" customWidth="1"/>
    <col min="5885" max="5885" width="12.28515625" style="43" bestFit="1" customWidth="1"/>
    <col min="5886" max="5886" width="11" style="43" bestFit="1" customWidth="1"/>
    <col min="5887" max="5887" width="12.7109375" style="43" bestFit="1" customWidth="1"/>
    <col min="5888" max="5888" width="12" style="43" bestFit="1" customWidth="1"/>
    <col min="5889" max="5889" width="13.140625" style="43" bestFit="1" customWidth="1"/>
    <col min="5890" max="5893" width="13.42578125" style="43" customWidth="1"/>
    <col min="5894" max="5894" width="13.140625" style="43" bestFit="1" customWidth="1"/>
    <col min="5895" max="5898" width="14.7109375" style="43" customWidth="1"/>
    <col min="5899" max="5899" width="13.140625" style="43" bestFit="1" customWidth="1"/>
    <col min="5900" max="6134" width="8.85546875" style="43"/>
    <col min="6135" max="6139" width="1.42578125" style="43" customWidth="1"/>
    <col min="6140" max="6140" width="37" style="43" customWidth="1"/>
    <col min="6141" max="6141" width="12.28515625" style="43" bestFit="1" customWidth="1"/>
    <col min="6142" max="6142" width="11" style="43" bestFit="1" customWidth="1"/>
    <col min="6143" max="6143" width="12.7109375" style="43" bestFit="1" customWidth="1"/>
    <col min="6144" max="6144" width="12" style="43" bestFit="1" customWidth="1"/>
    <col min="6145" max="6145" width="13.140625" style="43" bestFit="1" customWidth="1"/>
    <col min="6146" max="6149" width="13.42578125" style="43" customWidth="1"/>
    <col min="6150" max="6150" width="13.140625" style="43" bestFit="1" customWidth="1"/>
    <col min="6151" max="6154" width="14.7109375" style="43" customWidth="1"/>
    <col min="6155" max="6155" width="13.140625" style="43" bestFit="1" customWidth="1"/>
    <col min="6156" max="6390" width="8.85546875" style="43"/>
    <col min="6391" max="6395" width="1.42578125" style="43" customWidth="1"/>
    <col min="6396" max="6396" width="37" style="43" customWidth="1"/>
    <col min="6397" max="6397" width="12.28515625" style="43" bestFit="1" customWidth="1"/>
    <col min="6398" max="6398" width="11" style="43" bestFit="1" customWidth="1"/>
    <col min="6399" max="6399" width="12.7109375" style="43" bestFit="1" customWidth="1"/>
    <col min="6400" max="6400" width="12" style="43" bestFit="1" customWidth="1"/>
    <col min="6401" max="6401" width="13.140625" style="43" bestFit="1" customWidth="1"/>
    <col min="6402" max="6405" width="13.42578125" style="43" customWidth="1"/>
    <col min="6406" max="6406" width="13.140625" style="43" bestFit="1" customWidth="1"/>
    <col min="6407" max="6410" width="14.7109375" style="43" customWidth="1"/>
    <col min="6411" max="6411" width="13.140625" style="43" bestFit="1" customWidth="1"/>
    <col min="6412" max="6646" width="8.85546875" style="43"/>
    <col min="6647" max="6651" width="1.42578125" style="43" customWidth="1"/>
    <col min="6652" max="6652" width="37" style="43" customWidth="1"/>
    <col min="6653" max="6653" width="12.28515625" style="43" bestFit="1" customWidth="1"/>
    <col min="6654" max="6654" width="11" style="43" bestFit="1" customWidth="1"/>
    <col min="6655" max="6655" width="12.7109375" style="43" bestFit="1" customWidth="1"/>
    <col min="6656" max="6656" width="12" style="43" bestFit="1" customWidth="1"/>
    <col min="6657" max="6657" width="13.140625" style="43" bestFit="1" customWidth="1"/>
    <col min="6658" max="6661" width="13.42578125" style="43" customWidth="1"/>
    <col min="6662" max="6662" width="13.140625" style="43" bestFit="1" customWidth="1"/>
    <col min="6663" max="6666" width="14.7109375" style="43" customWidth="1"/>
    <col min="6667" max="6667" width="13.140625" style="43" bestFit="1" customWidth="1"/>
    <col min="6668" max="6902" width="8.85546875" style="43"/>
    <col min="6903" max="6907" width="1.42578125" style="43" customWidth="1"/>
    <col min="6908" max="6908" width="37" style="43" customWidth="1"/>
    <col min="6909" max="6909" width="12.28515625" style="43" bestFit="1" customWidth="1"/>
    <col min="6910" max="6910" width="11" style="43" bestFit="1" customWidth="1"/>
    <col min="6911" max="6911" width="12.7109375" style="43" bestFit="1" customWidth="1"/>
    <col min="6912" max="6912" width="12" style="43" bestFit="1" customWidth="1"/>
    <col min="6913" max="6913" width="13.140625" style="43" bestFit="1" customWidth="1"/>
    <col min="6914" max="6917" width="13.42578125" style="43" customWidth="1"/>
    <col min="6918" max="6918" width="13.140625" style="43" bestFit="1" customWidth="1"/>
    <col min="6919" max="6922" width="14.7109375" style="43" customWidth="1"/>
    <col min="6923" max="6923" width="13.140625" style="43" bestFit="1" customWidth="1"/>
    <col min="6924" max="7158" width="8.85546875" style="43"/>
    <col min="7159" max="7163" width="1.42578125" style="43" customWidth="1"/>
    <col min="7164" max="7164" width="37" style="43" customWidth="1"/>
    <col min="7165" max="7165" width="12.28515625" style="43" bestFit="1" customWidth="1"/>
    <col min="7166" max="7166" width="11" style="43" bestFit="1" customWidth="1"/>
    <col min="7167" max="7167" width="12.7109375" style="43" bestFit="1" customWidth="1"/>
    <col min="7168" max="7168" width="12" style="43" bestFit="1" customWidth="1"/>
    <col min="7169" max="7169" width="13.140625" style="43" bestFit="1" customWidth="1"/>
    <col min="7170" max="7173" width="13.42578125" style="43" customWidth="1"/>
    <col min="7174" max="7174" width="13.140625" style="43" bestFit="1" customWidth="1"/>
    <col min="7175" max="7178" width="14.7109375" style="43" customWidth="1"/>
    <col min="7179" max="7179" width="13.140625" style="43" bestFit="1" customWidth="1"/>
    <col min="7180" max="7414" width="8.85546875" style="43"/>
    <col min="7415" max="7419" width="1.42578125" style="43" customWidth="1"/>
    <col min="7420" max="7420" width="37" style="43" customWidth="1"/>
    <col min="7421" max="7421" width="12.28515625" style="43" bestFit="1" customWidth="1"/>
    <col min="7422" max="7422" width="11" style="43" bestFit="1" customWidth="1"/>
    <col min="7423" max="7423" width="12.7109375" style="43" bestFit="1" customWidth="1"/>
    <col min="7424" max="7424" width="12" style="43" bestFit="1" customWidth="1"/>
    <col min="7425" max="7425" width="13.140625" style="43" bestFit="1" customWidth="1"/>
    <col min="7426" max="7429" width="13.42578125" style="43" customWidth="1"/>
    <col min="7430" max="7430" width="13.140625" style="43" bestFit="1" customWidth="1"/>
    <col min="7431" max="7434" width="14.7109375" style="43" customWidth="1"/>
    <col min="7435" max="7435" width="13.140625" style="43" bestFit="1" customWidth="1"/>
    <col min="7436" max="7670" width="8.85546875" style="43"/>
    <col min="7671" max="7675" width="1.42578125" style="43" customWidth="1"/>
    <col min="7676" max="7676" width="37" style="43" customWidth="1"/>
    <col min="7677" max="7677" width="12.28515625" style="43" bestFit="1" customWidth="1"/>
    <col min="7678" max="7678" width="11" style="43" bestFit="1" customWidth="1"/>
    <col min="7679" max="7679" width="12.7109375" style="43" bestFit="1" customWidth="1"/>
    <col min="7680" max="7680" width="12" style="43" bestFit="1" customWidth="1"/>
    <col min="7681" max="7681" width="13.140625" style="43" bestFit="1" customWidth="1"/>
    <col min="7682" max="7685" width="13.42578125" style="43" customWidth="1"/>
    <col min="7686" max="7686" width="13.140625" style="43" bestFit="1" customWidth="1"/>
    <col min="7687" max="7690" width="14.7109375" style="43" customWidth="1"/>
    <col min="7691" max="7691" width="13.140625" style="43" bestFit="1" customWidth="1"/>
    <col min="7692" max="7926" width="8.85546875" style="43"/>
    <col min="7927" max="7931" width="1.42578125" style="43" customWidth="1"/>
    <col min="7932" max="7932" width="37" style="43" customWidth="1"/>
    <col min="7933" max="7933" width="12.28515625" style="43" bestFit="1" customWidth="1"/>
    <col min="7934" max="7934" width="11" style="43" bestFit="1" customWidth="1"/>
    <col min="7935" max="7935" width="12.7109375" style="43" bestFit="1" customWidth="1"/>
    <col min="7936" max="7936" width="12" style="43" bestFit="1" customWidth="1"/>
    <col min="7937" max="7937" width="13.140625" style="43" bestFit="1" customWidth="1"/>
    <col min="7938" max="7941" width="13.42578125" style="43" customWidth="1"/>
    <col min="7942" max="7942" width="13.140625" style="43" bestFit="1" customWidth="1"/>
    <col min="7943" max="7946" width="14.7109375" style="43" customWidth="1"/>
    <col min="7947" max="7947" width="13.140625" style="43" bestFit="1" customWidth="1"/>
    <col min="7948" max="8182" width="8.85546875" style="43"/>
    <col min="8183" max="8187" width="1.42578125" style="43" customWidth="1"/>
    <col min="8188" max="8188" width="37" style="43" customWidth="1"/>
    <col min="8189" max="8189" width="12.28515625" style="43" bestFit="1" customWidth="1"/>
    <col min="8190" max="8190" width="11" style="43" bestFit="1" customWidth="1"/>
    <col min="8191" max="8191" width="12.7109375" style="43" bestFit="1" customWidth="1"/>
    <col min="8192" max="8192" width="12" style="43" bestFit="1" customWidth="1"/>
    <col min="8193" max="8193" width="13.140625" style="43" bestFit="1" customWidth="1"/>
    <col min="8194" max="8197" width="13.42578125" style="43" customWidth="1"/>
    <col min="8198" max="8198" width="13.140625" style="43" bestFit="1" customWidth="1"/>
    <col min="8199" max="8202" width="14.7109375" style="43" customWidth="1"/>
    <col min="8203" max="8203" width="13.140625" style="43" bestFit="1" customWidth="1"/>
    <col min="8204" max="8438" width="8.85546875" style="43"/>
    <col min="8439" max="8443" width="1.42578125" style="43" customWidth="1"/>
    <col min="8444" max="8444" width="37" style="43" customWidth="1"/>
    <col min="8445" max="8445" width="12.28515625" style="43" bestFit="1" customWidth="1"/>
    <col min="8446" max="8446" width="11" style="43" bestFit="1" customWidth="1"/>
    <col min="8447" max="8447" width="12.7109375" style="43" bestFit="1" customWidth="1"/>
    <col min="8448" max="8448" width="12" style="43" bestFit="1" customWidth="1"/>
    <col min="8449" max="8449" width="13.140625" style="43" bestFit="1" customWidth="1"/>
    <col min="8450" max="8453" width="13.42578125" style="43" customWidth="1"/>
    <col min="8454" max="8454" width="13.140625" style="43" bestFit="1" customWidth="1"/>
    <col min="8455" max="8458" width="14.7109375" style="43" customWidth="1"/>
    <col min="8459" max="8459" width="13.140625" style="43" bestFit="1" customWidth="1"/>
    <col min="8460" max="8694" width="8.85546875" style="43"/>
    <col min="8695" max="8699" width="1.42578125" style="43" customWidth="1"/>
    <col min="8700" max="8700" width="37" style="43" customWidth="1"/>
    <col min="8701" max="8701" width="12.28515625" style="43" bestFit="1" customWidth="1"/>
    <col min="8702" max="8702" width="11" style="43" bestFit="1" customWidth="1"/>
    <col min="8703" max="8703" width="12.7109375" style="43" bestFit="1" customWidth="1"/>
    <col min="8704" max="8704" width="12" style="43" bestFit="1" customWidth="1"/>
    <col min="8705" max="8705" width="13.140625" style="43" bestFit="1" customWidth="1"/>
    <col min="8706" max="8709" width="13.42578125" style="43" customWidth="1"/>
    <col min="8710" max="8710" width="13.140625" style="43" bestFit="1" customWidth="1"/>
    <col min="8711" max="8714" width="14.7109375" style="43" customWidth="1"/>
    <col min="8715" max="8715" width="13.140625" style="43" bestFit="1" customWidth="1"/>
    <col min="8716" max="8950" width="8.85546875" style="43"/>
    <col min="8951" max="8955" width="1.42578125" style="43" customWidth="1"/>
    <col min="8956" max="8956" width="37" style="43" customWidth="1"/>
    <col min="8957" max="8957" width="12.28515625" style="43" bestFit="1" customWidth="1"/>
    <col min="8958" max="8958" width="11" style="43" bestFit="1" customWidth="1"/>
    <col min="8959" max="8959" width="12.7109375" style="43" bestFit="1" customWidth="1"/>
    <col min="8960" max="8960" width="12" style="43" bestFit="1" customWidth="1"/>
    <col min="8961" max="8961" width="13.140625" style="43" bestFit="1" customWidth="1"/>
    <col min="8962" max="8965" width="13.42578125" style="43" customWidth="1"/>
    <col min="8966" max="8966" width="13.140625" style="43" bestFit="1" customWidth="1"/>
    <col min="8967" max="8970" width="14.7109375" style="43" customWidth="1"/>
    <col min="8971" max="8971" width="13.140625" style="43" bestFit="1" customWidth="1"/>
    <col min="8972" max="9206" width="8.85546875" style="43"/>
    <col min="9207" max="9211" width="1.42578125" style="43" customWidth="1"/>
    <col min="9212" max="9212" width="37" style="43" customWidth="1"/>
    <col min="9213" max="9213" width="12.28515625" style="43" bestFit="1" customWidth="1"/>
    <col min="9214" max="9214" width="11" style="43" bestFit="1" customWidth="1"/>
    <col min="9215" max="9215" width="12.7109375" style="43" bestFit="1" customWidth="1"/>
    <col min="9216" max="9216" width="12" style="43" bestFit="1" customWidth="1"/>
    <col min="9217" max="9217" width="13.140625" style="43" bestFit="1" customWidth="1"/>
    <col min="9218" max="9221" width="13.42578125" style="43" customWidth="1"/>
    <col min="9222" max="9222" width="13.140625" style="43" bestFit="1" customWidth="1"/>
    <col min="9223" max="9226" width="14.7109375" style="43" customWidth="1"/>
    <col min="9227" max="9227" width="13.140625" style="43" bestFit="1" customWidth="1"/>
    <col min="9228" max="9462" width="8.85546875" style="43"/>
    <col min="9463" max="9467" width="1.42578125" style="43" customWidth="1"/>
    <col min="9468" max="9468" width="37" style="43" customWidth="1"/>
    <col min="9469" max="9469" width="12.28515625" style="43" bestFit="1" customWidth="1"/>
    <col min="9470" max="9470" width="11" style="43" bestFit="1" customWidth="1"/>
    <col min="9471" max="9471" width="12.7109375" style="43" bestFit="1" customWidth="1"/>
    <col min="9472" max="9472" width="12" style="43" bestFit="1" customWidth="1"/>
    <col min="9473" max="9473" width="13.140625" style="43" bestFit="1" customWidth="1"/>
    <col min="9474" max="9477" width="13.42578125" style="43" customWidth="1"/>
    <col min="9478" max="9478" width="13.140625" style="43" bestFit="1" customWidth="1"/>
    <col min="9479" max="9482" width="14.7109375" style="43" customWidth="1"/>
    <col min="9483" max="9483" width="13.140625" style="43" bestFit="1" customWidth="1"/>
    <col min="9484" max="9718" width="8.85546875" style="43"/>
    <col min="9719" max="9723" width="1.42578125" style="43" customWidth="1"/>
    <col min="9724" max="9724" width="37" style="43" customWidth="1"/>
    <col min="9725" max="9725" width="12.28515625" style="43" bestFit="1" customWidth="1"/>
    <col min="9726" max="9726" width="11" style="43" bestFit="1" customWidth="1"/>
    <col min="9727" max="9727" width="12.7109375" style="43" bestFit="1" customWidth="1"/>
    <col min="9728" max="9728" width="12" style="43" bestFit="1" customWidth="1"/>
    <col min="9729" max="9729" width="13.140625" style="43" bestFit="1" customWidth="1"/>
    <col min="9730" max="9733" width="13.42578125" style="43" customWidth="1"/>
    <col min="9734" max="9734" width="13.140625" style="43" bestFit="1" customWidth="1"/>
    <col min="9735" max="9738" width="14.7109375" style="43" customWidth="1"/>
    <col min="9739" max="9739" width="13.140625" style="43" bestFit="1" customWidth="1"/>
    <col min="9740" max="9974" width="8.85546875" style="43"/>
    <col min="9975" max="9979" width="1.42578125" style="43" customWidth="1"/>
    <col min="9980" max="9980" width="37" style="43" customWidth="1"/>
    <col min="9981" max="9981" width="12.28515625" style="43" bestFit="1" customWidth="1"/>
    <col min="9982" max="9982" width="11" style="43" bestFit="1" customWidth="1"/>
    <col min="9983" max="9983" width="12.7109375" style="43" bestFit="1" customWidth="1"/>
    <col min="9984" max="9984" width="12" style="43" bestFit="1" customWidth="1"/>
    <col min="9985" max="9985" width="13.140625" style="43" bestFit="1" customWidth="1"/>
    <col min="9986" max="9989" width="13.42578125" style="43" customWidth="1"/>
    <col min="9990" max="9990" width="13.140625" style="43" bestFit="1" customWidth="1"/>
    <col min="9991" max="9994" width="14.7109375" style="43" customWidth="1"/>
    <col min="9995" max="9995" width="13.140625" style="43" bestFit="1" customWidth="1"/>
    <col min="9996" max="10230" width="8.85546875" style="43"/>
    <col min="10231" max="10235" width="1.42578125" style="43" customWidth="1"/>
    <col min="10236" max="10236" width="37" style="43" customWidth="1"/>
    <col min="10237" max="10237" width="12.28515625" style="43" bestFit="1" customWidth="1"/>
    <col min="10238" max="10238" width="11" style="43" bestFit="1" customWidth="1"/>
    <col min="10239" max="10239" width="12.7109375" style="43" bestFit="1" customWidth="1"/>
    <col min="10240" max="10240" width="12" style="43" bestFit="1" customWidth="1"/>
    <col min="10241" max="10241" width="13.140625" style="43" bestFit="1" customWidth="1"/>
    <col min="10242" max="10245" width="13.42578125" style="43" customWidth="1"/>
    <col min="10246" max="10246" width="13.140625" style="43" bestFit="1" customWidth="1"/>
    <col min="10247" max="10250" width="14.7109375" style="43" customWidth="1"/>
    <col min="10251" max="10251" width="13.140625" style="43" bestFit="1" customWidth="1"/>
    <col min="10252" max="10486" width="8.85546875" style="43"/>
    <col min="10487" max="10491" width="1.42578125" style="43" customWidth="1"/>
    <col min="10492" max="10492" width="37" style="43" customWidth="1"/>
    <col min="10493" max="10493" width="12.28515625" style="43" bestFit="1" customWidth="1"/>
    <col min="10494" max="10494" width="11" style="43" bestFit="1" customWidth="1"/>
    <col min="10495" max="10495" width="12.7109375" style="43" bestFit="1" customWidth="1"/>
    <col min="10496" max="10496" width="12" style="43" bestFit="1" customWidth="1"/>
    <col min="10497" max="10497" width="13.140625" style="43" bestFit="1" customWidth="1"/>
    <col min="10498" max="10501" width="13.42578125" style="43" customWidth="1"/>
    <col min="10502" max="10502" width="13.140625" style="43" bestFit="1" customWidth="1"/>
    <col min="10503" max="10506" width="14.7109375" style="43" customWidth="1"/>
    <col min="10507" max="10507" width="13.140625" style="43" bestFit="1" customWidth="1"/>
    <col min="10508" max="10742" width="8.85546875" style="43"/>
    <col min="10743" max="10747" width="1.42578125" style="43" customWidth="1"/>
    <col min="10748" max="10748" width="37" style="43" customWidth="1"/>
    <col min="10749" max="10749" width="12.28515625" style="43" bestFit="1" customWidth="1"/>
    <col min="10750" max="10750" width="11" style="43" bestFit="1" customWidth="1"/>
    <col min="10751" max="10751" width="12.7109375" style="43" bestFit="1" customWidth="1"/>
    <col min="10752" max="10752" width="12" style="43" bestFit="1" customWidth="1"/>
    <col min="10753" max="10753" width="13.140625" style="43" bestFit="1" customWidth="1"/>
    <col min="10754" max="10757" width="13.42578125" style="43" customWidth="1"/>
    <col min="10758" max="10758" width="13.140625" style="43" bestFit="1" customWidth="1"/>
    <col min="10759" max="10762" width="14.7109375" style="43" customWidth="1"/>
    <col min="10763" max="10763" width="13.140625" style="43" bestFit="1" customWidth="1"/>
    <col min="10764" max="10998" width="8.85546875" style="43"/>
    <col min="10999" max="11003" width="1.42578125" style="43" customWidth="1"/>
    <col min="11004" max="11004" width="37" style="43" customWidth="1"/>
    <col min="11005" max="11005" width="12.28515625" style="43" bestFit="1" customWidth="1"/>
    <col min="11006" max="11006" width="11" style="43" bestFit="1" customWidth="1"/>
    <col min="11007" max="11007" width="12.7109375" style="43" bestFit="1" customWidth="1"/>
    <col min="11008" max="11008" width="12" style="43" bestFit="1" customWidth="1"/>
    <col min="11009" max="11009" width="13.140625" style="43" bestFit="1" customWidth="1"/>
    <col min="11010" max="11013" width="13.42578125" style="43" customWidth="1"/>
    <col min="11014" max="11014" width="13.140625" style="43" bestFit="1" customWidth="1"/>
    <col min="11015" max="11018" width="14.7109375" style="43" customWidth="1"/>
    <col min="11019" max="11019" width="13.140625" style="43" bestFit="1" customWidth="1"/>
    <col min="11020" max="11254" width="8.85546875" style="43"/>
    <col min="11255" max="11259" width="1.42578125" style="43" customWidth="1"/>
    <col min="11260" max="11260" width="37" style="43" customWidth="1"/>
    <col min="11261" max="11261" width="12.28515625" style="43" bestFit="1" customWidth="1"/>
    <col min="11262" max="11262" width="11" style="43" bestFit="1" customWidth="1"/>
    <col min="11263" max="11263" width="12.7109375" style="43" bestFit="1" customWidth="1"/>
    <col min="11264" max="11264" width="12" style="43" bestFit="1" customWidth="1"/>
    <col min="11265" max="11265" width="13.140625" style="43" bestFit="1" customWidth="1"/>
    <col min="11266" max="11269" width="13.42578125" style="43" customWidth="1"/>
    <col min="11270" max="11270" width="13.140625" style="43" bestFit="1" customWidth="1"/>
    <col min="11271" max="11274" width="14.7109375" style="43" customWidth="1"/>
    <col min="11275" max="11275" width="13.140625" style="43" bestFit="1" customWidth="1"/>
    <col min="11276" max="11510" width="8.85546875" style="43"/>
    <col min="11511" max="11515" width="1.42578125" style="43" customWidth="1"/>
    <col min="11516" max="11516" width="37" style="43" customWidth="1"/>
    <col min="11517" max="11517" width="12.28515625" style="43" bestFit="1" customWidth="1"/>
    <col min="11518" max="11518" width="11" style="43" bestFit="1" customWidth="1"/>
    <col min="11519" max="11519" width="12.7109375" style="43" bestFit="1" customWidth="1"/>
    <col min="11520" max="11520" width="12" style="43" bestFit="1" customWidth="1"/>
    <col min="11521" max="11521" width="13.140625" style="43" bestFit="1" customWidth="1"/>
    <col min="11522" max="11525" width="13.42578125" style="43" customWidth="1"/>
    <col min="11526" max="11526" width="13.140625" style="43" bestFit="1" customWidth="1"/>
    <col min="11527" max="11530" width="14.7109375" style="43" customWidth="1"/>
    <col min="11531" max="11531" width="13.140625" style="43" bestFit="1" customWidth="1"/>
    <col min="11532" max="11766" width="8.85546875" style="43"/>
    <col min="11767" max="11771" width="1.42578125" style="43" customWidth="1"/>
    <col min="11772" max="11772" width="37" style="43" customWidth="1"/>
    <col min="11773" max="11773" width="12.28515625" style="43" bestFit="1" customWidth="1"/>
    <col min="11774" max="11774" width="11" style="43" bestFit="1" customWidth="1"/>
    <col min="11775" max="11775" width="12.7109375" style="43" bestFit="1" customWidth="1"/>
    <col min="11776" max="11776" width="12" style="43" bestFit="1" customWidth="1"/>
    <col min="11777" max="11777" width="13.140625" style="43" bestFit="1" customWidth="1"/>
    <col min="11778" max="11781" width="13.42578125" style="43" customWidth="1"/>
    <col min="11782" max="11782" width="13.140625" style="43" bestFit="1" customWidth="1"/>
    <col min="11783" max="11786" width="14.7109375" style="43" customWidth="1"/>
    <col min="11787" max="11787" width="13.140625" style="43" bestFit="1" customWidth="1"/>
    <col min="11788" max="12022" width="8.85546875" style="43"/>
    <col min="12023" max="12027" width="1.42578125" style="43" customWidth="1"/>
    <col min="12028" max="12028" width="37" style="43" customWidth="1"/>
    <col min="12029" max="12029" width="12.28515625" style="43" bestFit="1" customWidth="1"/>
    <col min="12030" max="12030" width="11" style="43" bestFit="1" customWidth="1"/>
    <col min="12031" max="12031" width="12.7109375" style="43" bestFit="1" customWidth="1"/>
    <col min="12032" max="12032" width="12" style="43" bestFit="1" customWidth="1"/>
    <col min="12033" max="12033" width="13.140625" style="43" bestFit="1" customWidth="1"/>
    <col min="12034" max="12037" width="13.42578125" style="43" customWidth="1"/>
    <col min="12038" max="12038" width="13.140625" style="43" bestFit="1" customWidth="1"/>
    <col min="12039" max="12042" width="14.7109375" style="43" customWidth="1"/>
    <col min="12043" max="12043" width="13.140625" style="43" bestFit="1" customWidth="1"/>
    <col min="12044" max="12278" width="8.85546875" style="43"/>
    <col min="12279" max="12283" width="1.42578125" style="43" customWidth="1"/>
    <col min="12284" max="12284" width="37" style="43" customWidth="1"/>
    <col min="12285" max="12285" width="12.28515625" style="43" bestFit="1" customWidth="1"/>
    <col min="12286" max="12286" width="11" style="43" bestFit="1" customWidth="1"/>
    <col min="12287" max="12287" width="12.7109375" style="43" bestFit="1" customWidth="1"/>
    <col min="12288" max="12288" width="12" style="43" bestFit="1" customWidth="1"/>
    <col min="12289" max="12289" width="13.140625" style="43" bestFit="1" customWidth="1"/>
    <col min="12290" max="12293" width="13.42578125" style="43" customWidth="1"/>
    <col min="12294" max="12294" width="13.140625" style="43" bestFit="1" customWidth="1"/>
    <col min="12295" max="12298" width="14.7109375" style="43" customWidth="1"/>
    <col min="12299" max="12299" width="13.140625" style="43" bestFit="1" customWidth="1"/>
    <col min="12300" max="12534" width="8.85546875" style="43"/>
    <col min="12535" max="12539" width="1.42578125" style="43" customWidth="1"/>
    <col min="12540" max="12540" width="37" style="43" customWidth="1"/>
    <col min="12541" max="12541" width="12.28515625" style="43" bestFit="1" customWidth="1"/>
    <col min="12542" max="12542" width="11" style="43" bestFit="1" customWidth="1"/>
    <col min="12543" max="12543" width="12.7109375" style="43" bestFit="1" customWidth="1"/>
    <col min="12544" max="12544" width="12" style="43" bestFit="1" customWidth="1"/>
    <col min="12545" max="12545" width="13.140625" style="43" bestFit="1" customWidth="1"/>
    <col min="12546" max="12549" width="13.42578125" style="43" customWidth="1"/>
    <col min="12550" max="12550" width="13.140625" style="43" bestFit="1" customWidth="1"/>
    <col min="12551" max="12554" width="14.7109375" style="43" customWidth="1"/>
    <col min="12555" max="12555" width="13.140625" style="43" bestFit="1" customWidth="1"/>
    <col min="12556" max="12790" width="8.85546875" style="43"/>
    <col min="12791" max="12795" width="1.42578125" style="43" customWidth="1"/>
    <col min="12796" max="12796" width="37" style="43" customWidth="1"/>
    <col min="12797" max="12797" width="12.28515625" style="43" bestFit="1" customWidth="1"/>
    <col min="12798" max="12798" width="11" style="43" bestFit="1" customWidth="1"/>
    <col min="12799" max="12799" width="12.7109375" style="43" bestFit="1" customWidth="1"/>
    <col min="12800" max="12800" width="12" style="43" bestFit="1" customWidth="1"/>
    <col min="12801" max="12801" width="13.140625" style="43" bestFit="1" customWidth="1"/>
    <col min="12802" max="12805" width="13.42578125" style="43" customWidth="1"/>
    <col min="12806" max="12806" width="13.140625" style="43" bestFit="1" customWidth="1"/>
    <col min="12807" max="12810" width="14.7109375" style="43" customWidth="1"/>
    <col min="12811" max="12811" width="13.140625" style="43" bestFit="1" customWidth="1"/>
    <col min="12812" max="13046" width="8.85546875" style="43"/>
    <col min="13047" max="13051" width="1.42578125" style="43" customWidth="1"/>
    <col min="13052" max="13052" width="37" style="43" customWidth="1"/>
    <col min="13053" max="13053" width="12.28515625" style="43" bestFit="1" customWidth="1"/>
    <col min="13054" max="13054" width="11" style="43" bestFit="1" customWidth="1"/>
    <col min="13055" max="13055" width="12.7109375" style="43" bestFit="1" customWidth="1"/>
    <col min="13056" max="13056" width="12" style="43" bestFit="1" customWidth="1"/>
    <col min="13057" max="13057" width="13.140625" style="43" bestFit="1" customWidth="1"/>
    <col min="13058" max="13061" width="13.42578125" style="43" customWidth="1"/>
    <col min="13062" max="13062" width="13.140625" style="43" bestFit="1" customWidth="1"/>
    <col min="13063" max="13066" width="14.7109375" style="43" customWidth="1"/>
    <col min="13067" max="13067" width="13.140625" style="43" bestFit="1" customWidth="1"/>
    <col min="13068" max="13302" width="8.85546875" style="43"/>
    <col min="13303" max="13307" width="1.42578125" style="43" customWidth="1"/>
    <col min="13308" max="13308" width="37" style="43" customWidth="1"/>
    <col min="13309" max="13309" width="12.28515625" style="43" bestFit="1" customWidth="1"/>
    <col min="13310" max="13310" width="11" style="43" bestFit="1" customWidth="1"/>
    <col min="13311" max="13311" width="12.7109375" style="43" bestFit="1" customWidth="1"/>
    <col min="13312" max="13312" width="12" style="43" bestFit="1" customWidth="1"/>
    <col min="13313" max="13313" width="13.140625" style="43" bestFit="1" customWidth="1"/>
    <col min="13314" max="13317" width="13.42578125" style="43" customWidth="1"/>
    <col min="13318" max="13318" width="13.140625" style="43" bestFit="1" customWidth="1"/>
    <col min="13319" max="13322" width="14.7109375" style="43" customWidth="1"/>
    <col min="13323" max="13323" width="13.140625" style="43" bestFit="1" customWidth="1"/>
    <col min="13324" max="13558" width="8.85546875" style="43"/>
    <col min="13559" max="13563" width="1.42578125" style="43" customWidth="1"/>
    <col min="13564" max="13564" width="37" style="43" customWidth="1"/>
    <col min="13565" max="13565" width="12.28515625" style="43" bestFit="1" customWidth="1"/>
    <col min="13566" max="13566" width="11" style="43" bestFit="1" customWidth="1"/>
    <col min="13567" max="13567" width="12.7109375" style="43" bestFit="1" customWidth="1"/>
    <col min="13568" max="13568" width="12" style="43" bestFit="1" customWidth="1"/>
    <col min="13569" max="13569" width="13.140625" style="43" bestFit="1" customWidth="1"/>
    <col min="13570" max="13573" width="13.42578125" style="43" customWidth="1"/>
    <col min="13574" max="13574" width="13.140625" style="43" bestFit="1" customWidth="1"/>
    <col min="13575" max="13578" width="14.7109375" style="43" customWidth="1"/>
    <col min="13579" max="13579" width="13.140625" style="43" bestFit="1" customWidth="1"/>
    <col min="13580" max="13814" width="8.85546875" style="43"/>
    <col min="13815" max="13819" width="1.42578125" style="43" customWidth="1"/>
    <col min="13820" max="13820" width="37" style="43" customWidth="1"/>
    <col min="13821" max="13821" width="12.28515625" style="43" bestFit="1" customWidth="1"/>
    <col min="13822" max="13822" width="11" style="43" bestFit="1" customWidth="1"/>
    <col min="13823" max="13823" width="12.7109375" style="43" bestFit="1" customWidth="1"/>
    <col min="13824" max="13824" width="12" style="43" bestFit="1" customWidth="1"/>
    <col min="13825" max="13825" width="13.140625" style="43" bestFit="1" customWidth="1"/>
    <col min="13826" max="13829" width="13.42578125" style="43" customWidth="1"/>
    <col min="13830" max="13830" width="13.140625" style="43" bestFit="1" customWidth="1"/>
    <col min="13831" max="13834" width="14.7109375" style="43" customWidth="1"/>
    <col min="13835" max="13835" width="13.140625" style="43" bestFit="1" customWidth="1"/>
    <col min="13836" max="14070" width="8.85546875" style="43"/>
    <col min="14071" max="14075" width="1.42578125" style="43" customWidth="1"/>
    <col min="14076" max="14076" width="37" style="43" customWidth="1"/>
    <col min="14077" max="14077" width="12.28515625" style="43" bestFit="1" customWidth="1"/>
    <col min="14078" max="14078" width="11" style="43" bestFit="1" customWidth="1"/>
    <col min="14079" max="14079" width="12.7109375" style="43" bestFit="1" customWidth="1"/>
    <col min="14080" max="14080" width="12" style="43" bestFit="1" customWidth="1"/>
    <col min="14081" max="14081" width="13.140625" style="43" bestFit="1" customWidth="1"/>
    <col min="14082" max="14085" width="13.42578125" style="43" customWidth="1"/>
    <col min="14086" max="14086" width="13.140625" style="43" bestFit="1" customWidth="1"/>
    <col min="14087" max="14090" width="14.7109375" style="43" customWidth="1"/>
    <col min="14091" max="14091" width="13.140625" style="43" bestFit="1" customWidth="1"/>
    <col min="14092" max="14326" width="8.85546875" style="43"/>
    <col min="14327" max="14331" width="1.42578125" style="43" customWidth="1"/>
    <col min="14332" max="14332" width="37" style="43" customWidth="1"/>
    <col min="14333" max="14333" width="12.28515625" style="43" bestFit="1" customWidth="1"/>
    <col min="14334" max="14334" width="11" style="43" bestFit="1" customWidth="1"/>
    <col min="14335" max="14335" width="12.7109375" style="43" bestFit="1" customWidth="1"/>
    <col min="14336" max="14336" width="12" style="43" bestFit="1" customWidth="1"/>
    <col min="14337" max="14337" width="13.140625" style="43" bestFit="1" customWidth="1"/>
    <col min="14338" max="14341" width="13.42578125" style="43" customWidth="1"/>
    <col min="14342" max="14342" width="13.140625" style="43" bestFit="1" customWidth="1"/>
    <col min="14343" max="14346" width="14.7109375" style="43" customWidth="1"/>
    <col min="14347" max="14347" width="13.140625" style="43" bestFit="1" customWidth="1"/>
    <col min="14348" max="14582" width="8.85546875" style="43"/>
    <col min="14583" max="14587" width="1.42578125" style="43" customWidth="1"/>
    <col min="14588" max="14588" width="37" style="43" customWidth="1"/>
    <col min="14589" max="14589" width="12.28515625" style="43" bestFit="1" customWidth="1"/>
    <col min="14590" max="14590" width="11" style="43" bestFit="1" customWidth="1"/>
    <col min="14591" max="14591" width="12.7109375" style="43" bestFit="1" customWidth="1"/>
    <col min="14592" max="14592" width="12" style="43" bestFit="1" customWidth="1"/>
    <col min="14593" max="14593" width="13.140625" style="43" bestFit="1" customWidth="1"/>
    <col min="14594" max="14597" width="13.42578125" style="43" customWidth="1"/>
    <col min="14598" max="14598" width="13.140625" style="43" bestFit="1" customWidth="1"/>
    <col min="14599" max="14602" width="14.7109375" style="43" customWidth="1"/>
    <col min="14603" max="14603" width="13.140625" style="43" bestFit="1" customWidth="1"/>
    <col min="14604" max="14838" width="8.85546875" style="43"/>
    <col min="14839" max="14843" width="1.42578125" style="43" customWidth="1"/>
    <col min="14844" max="14844" width="37" style="43" customWidth="1"/>
    <col min="14845" max="14845" width="12.28515625" style="43" bestFit="1" customWidth="1"/>
    <col min="14846" max="14846" width="11" style="43" bestFit="1" customWidth="1"/>
    <col min="14847" max="14847" width="12.7109375" style="43" bestFit="1" customWidth="1"/>
    <col min="14848" max="14848" width="12" style="43" bestFit="1" customWidth="1"/>
    <col min="14849" max="14849" width="13.140625" style="43" bestFit="1" customWidth="1"/>
    <col min="14850" max="14853" width="13.42578125" style="43" customWidth="1"/>
    <col min="14854" max="14854" width="13.140625" style="43" bestFit="1" customWidth="1"/>
    <col min="14855" max="14858" width="14.7109375" style="43" customWidth="1"/>
    <col min="14859" max="14859" width="13.140625" style="43" bestFit="1" customWidth="1"/>
    <col min="14860" max="15094" width="8.85546875" style="43"/>
    <col min="15095" max="15099" width="1.42578125" style="43" customWidth="1"/>
    <col min="15100" max="15100" width="37" style="43" customWidth="1"/>
    <col min="15101" max="15101" width="12.28515625" style="43" bestFit="1" customWidth="1"/>
    <col min="15102" max="15102" width="11" style="43" bestFit="1" customWidth="1"/>
    <col min="15103" max="15103" width="12.7109375" style="43" bestFit="1" customWidth="1"/>
    <col min="15104" max="15104" width="12" style="43" bestFit="1" customWidth="1"/>
    <col min="15105" max="15105" width="13.140625" style="43" bestFit="1" customWidth="1"/>
    <col min="15106" max="15109" width="13.42578125" style="43" customWidth="1"/>
    <col min="15110" max="15110" width="13.140625" style="43" bestFit="1" customWidth="1"/>
    <col min="15111" max="15114" width="14.7109375" style="43" customWidth="1"/>
    <col min="15115" max="15115" width="13.140625" style="43" bestFit="1" customWidth="1"/>
    <col min="15116" max="15350" width="8.85546875" style="43"/>
    <col min="15351" max="15355" width="1.42578125" style="43" customWidth="1"/>
    <col min="15356" max="15356" width="37" style="43" customWidth="1"/>
    <col min="15357" max="15357" width="12.28515625" style="43" bestFit="1" customWidth="1"/>
    <col min="15358" max="15358" width="11" style="43" bestFit="1" customWidth="1"/>
    <col min="15359" max="15359" width="12.7109375" style="43" bestFit="1" customWidth="1"/>
    <col min="15360" max="15360" width="12" style="43" bestFit="1" customWidth="1"/>
    <col min="15361" max="15361" width="13.140625" style="43" bestFit="1" customWidth="1"/>
    <col min="15362" max="15365" width="13.42578125" style="43" customWidth="1"/>
    <col min="15366" max="15366" width="13.140625" style="43" bestFit="1" customWidth="1"/>
    <col min="15367" max="15370" width="14.7109375" style="43" customWidth="1"/>
    <col min="15371" max="15371" width="13.140625" style="43" bestFit="1" customWidth="1"/>
    <col min="15372" max="15606" width="8.85546875" style="43"/>
    <col min="15607" max="15611" width="1.42578125" style="43" customWidth="1"/>
    <col min="15612" max="15612" width="37" style="43" customWidth="1"/>
    <col min="15613" max="15613" width="12.28515625" style="43" bestFit="1" customWidth="1"/>
    <col min="15614" max="15614" width="11" style="43" bestFit="1" customWidth="1"/>
    <col min="15615" max="15615" width="12.7109375" style="43" bestFit="1" customWidth="1"/>
    <col min="15616" max="15616" width="12" style="43" bestFit="1" customWidth="1"/>
    <col min="15617" max="15617" width="13.140625" style="43" bestFit="1" customWidth="1"/>
    <col min="15618" max="15621" width="13.42578125" style="43" customWidth="1"/>
    <col min="15622" max="15622" width="13.140625" style="43" bestFit="1" customWidth="1"/>
    <col min="15623" max="15626" width="14.7109375" style="43" customWidth="1"/>
    <col min="15627" max="15627" width="13.140625" style="43" bestFit="1" customWidth="1"/>
    <col min="15628" max="15862" width="8.85546875" style="43"/>
    <col min="15863" max="15867" width="1.42578125" style="43" customWidth="1"/>
    <col min="15868" max="15868" width="37" style="43" customWidth="1"/>
    <col min="15869" max="15869" width="12.28515625" style="43" bestFit="1" customWidth="1"/>
    <col min="15870" max="15870" width="11" style="43" bestFit="1" customWidth="1"/>
    <col min="15871" max="15871" width="12.7109375" style="43" bestFit="1" customWidth="1"/>
    <col min="15872" max="15872" width="12" style="43" bestFit="1" customWidth="1"/>
    <col min="15873" max="15873" width="13.140625" style="43" bestFit="1" customWidth="1"/>
    <col min="15874" max="15877" width="13.42578125" style="43" customWidth="1"/>
    <col min="15878" max="15878" width="13.140625" style="43" bestFit="1" customWidth="1"/>
    <col min="15879" max="15882" width="14.7109375" style="43" customWidth="1"/>
    <col min="15883" max="15883" width="13.140625" style="43" bestFit="1" customWidth="1"/>
    <col min="15884" max="16118" width="8.85546875" style="43"/>
    <col min="16119" max="16123" width="1.42578125" style="43" customWidth="1"/>
    <col min="16124" max="16124" width="37" style="43" customWidth="1"/>
    <col min="16125" max="16125" width="12.28515625" style="43" bestFit="1" customWidth="1"/>
    <col min="16126" max="16126" width="11" style="43" bestFit="1" customWidth="1"/>
    <col min="16127" max="16127" width="12.7109375" style="43" bestFit="1" customWidth="1"/>
    <col min="16128" max="16128" width="12" style="43" bestFit="1" customWidth="1"/>
    <col min="16129" max="16129" width="13.140625" style="43" bestFit="1" customWidth="1"/>
    <col min="16130" max="16133" width="13.42578125" style="43" customWidth="1"/>
    <col min="16134" max="16134" width="13.140625" style="43" bestFit="1" customWidth="1"/>
    <col min="16135" max="16138" width="14.7109375" style="43" customWidth="1"/>
    <col min="16139" max="16139" width="13.140625" style="43" bestFit="1" customWidth="1"/>
    <col min="16140" max="16384" width="8.85546875" style="43"/>
  </cols>
  <sheetData>
    <row r="1" spans="1:19" ht="15" x14ac:dyDescent="0.25">
      <c r="A1" s="86" t="s">
        <v>36</v>
      </c>
      <c r="B1" s="86"/>
      <c r="C1" s="86"/>
      <c r="D1" s="86"/>
      <c r="E1" s="46"/>
      <c r="F1" s="46"/>
    </row>
    <row r="2" spans="1:19" ht="15" x14ac:dyDescent="0.25">
      <c r="A2" s="86" t="s">
        <v>60</v>
      </c>
      <c r="B2" s="86"/>
      <c r="C2" s="86"/>
      <c r="D2" s="86"/>
      <c r="E2" s="46"/>
      <c r="F2" s="46"/>
    </row>
    <row r="3" spans="1:19" ht="15.75" x14ac:dyDescent="0.25">
      <c r="A3" s="79" t="s">
        <v>34</v>
      </c>
      <c r="B3" s="85"/>
      <c r="C3" s="85"/>
      <c r="D3" s="85"/>
      <c r="E3" s="46"/>
      <c r="F3" s="46"/>
    </row>
    <row r="4" spans="1:19" x14ac:dyDescent="0.2">
      <c r="A4" s="84" t="s">
        <v>33</v>
      </c>
      <c r="B4" s="83"/>
      <c r="C4" s="83"/>
      <c r="D4" s="83"/>
      <c r="E4" s="83"/>
      <c r="F4" s="83"/>
    </row>
    <row r="5" spans="1:19" ht="33.75" customHeight="1" x14ac:dyDescent="0.2">
      <c r="A5" s="79"/>
      <c r="B5" s="79"/>
      <c r="C5" s="79"/>
      <c r="D5" s="79"/>
      <c r="E5" s="46"/>
      <c r="F5" s="82"/>
      <c r="G5" s="81" t="s">
        <v>58</v>
      </c>
      <c r="H5" s="81"/>
      <c r="I5" s="81"/>
      <c r="J5" s="81"/>
      <c r="K5" s="80" t="s">
        <v>59</v>
      </c>
      <c r="L5" s="81" t="s">
        <v>58</v>
      </c>
      <c r="M5" s="81"/>
      <c r="N5" s="81"/>
      <c r="O5" s="81"/>
      <c r="P5" s="80" t="s">
        <v>59</v>
      </c>
      <c r="Q5" s="81" t="s">
        <v>58</v>
      </c>
      <c r="R5" s="81"/>
      <c r="S5" s="80" t="s">
        <v>57</v>
      </c>
    </row>
    <row r="6" spans="1:19" x14ac:dyDescent="0.2">
      <c r="A6" s="79"/>
      <c r="B6" s="79"/>
      <c r="C6" s="79"/>
      <c r="D6" s="79"/>
      <c r="E6" s="38"/>
      <c r="F6" s="38"/>
      <c r="G6" s="38" t="s">
        <v>28</v>
      </c>
      <c r="H6" s="38" t="s">
        <v>31</v>
      </c>
      <c r="I6" s="38" t="s">
        <v>32</v>
      </c>
      <c r="J6" s="38" t="s">
        <v>29</v>
      </c>
      <c r="K6" s="78" t="s">
        <v>29</v>
      </c>
      <c r="L6" s="38" t="s">
        <v>28</v>
      </c>
      <c r="M6" s="38" t="s">
        <v>31</v>
      </c>
      <c r="N6" s="38" t="s">
        <v>32</v>
      </c>
      <c r="O6" s="38" t="s">
        <v>29</v>
      </c>
      <c r="P6" s="78" t="s">
        <v>29</v>
      </c>
      <c r="Q6" s="38" t="s">
        <v>28</v>
      </c>
      <c r="R6" s="38" t="s">
        <v>31</v>
      </c>
      <c r="S6" s="78" t="s">
        <v>31</v>
      </c>
    </row>
    <row r="7" spans="1:19" x14ac:dyDescent="0.2">
      <c r="A7" s="37"/>
      <c r="B7" s="37"/>
      <c r="C7" s="37"/>
      <c r="D7" s="37"/>
      <c r="E7" s="34"/>
      <c r="F7" s="34"/>
      <c r="G7" s="34">
        <v>2016</v>
      </c>
      <c r="H7" s="34">
        <v>2016</v>
      </c>
      <c r="I7" s="34">
        <v>2016</v>
      </c>
      <c r="J7" s="34">
        <v>2016</v>
      </c>
      <c r="K7" s="35">
        <v>2016</v>
      </c>
      <c r="L7" s="34">
        <v>2017</v>
      </c>
      <c r="M7" s="34">
        <v>2017</v>
      </c>
      <c r="N7" s="34">
        <v>2017</v>
      </c>
      <c r="O7" s="34">
        <v>2017</v>
      </c>
      <c r="P7" s="35">
        <v>2017</v>
      </c>
      <c r="Q7" s="34">
        <v>2018</v>
      </c>
      <c r="R7" s="34">
        <v>2018</v>
      </c>
      <c r="S7" s="35">
        <v>2018</v>
      </c>
    </row>
    <row r="8" spans="1:19" x14ac:dyDescent="0.2">
      <c r="A8" s="37"/>
      <c r="B8" s="37"/>
      <c r="C8" s="37"/>
      <c r="D8" s="37"/>
      <c r="E8" s="34"/>
      <c r="F8" s="34"/>
      <c r="G8" s="34"/>
      <c r="H8" s="34"/>
      <c r="I8" s="34"/>
      <c r="J8" s="34"/>
      <c r="K8" s="35"/>
      <c r="L8" s="34"/>
      <c r="M8" s="34"/>
      <c r="N8" s="34"/>
      <c r="O8" s="34"/>
      <c r="P8" s="35"/>
      <c r="Q8" s="34"/>
      <c r="S8" s="35"/>
    </row>
    <row r="9" spans="1:19" x14ac:dyDescent="0.2">
      <c r="A9" s="49" t="s">
        <v>56</v>
      </c>
      <c r="B9" s="49"/>
      <c r="G9" s="72"/>
      <c r="H9" s="72"/>
      <c r="I9" s="72"/>
      <c r="J9" s="72"/>
      <c r="K9" s="71"/>
      <c r="L9" s="72"/>
      <c r="M9" s="72"/>
      <c r="N9" s="72"/>
      <c r="O9" s="72"/>
      <c r="P9" s="71"/>
      <c r="Q9" s="72"/>
      <c r="S9" s="71"/>
    </row>
    <row r="10" spans="1:19" x14ac:dyDescent="0.2">
      <c r="B10" s="70" t="s">
        <v>49</v>
      </c>
      <c r="G10" s="55">
        <v>46967</v>
      </c>
      <c r="H10" s="55">
        <v>47129</v>
      </c>
      <c r="I10" s="55">
        <v>47497</v>
      </c>
      <c r="J10" s="55">
        <v>49431</v>
      </c>
      <c r="K10" s="53"/>
      <c r="L10" s="55">
        <v>50854</v>
      </c>
      <c r="M10" s="55">
        <v>51921</v>
      </c>
      <c r="N10" s="55">
        <v>52772</v>
      </c>
      <c r="O10" s="55">
        <v>54750</v>
      </c>
      <c r="P10" s="53"/>
      <c r="Q10" s="55">
        <v>56705</v>
      </c>
      <c r="R10" s="55">
        <v>57379</v>
      </c>
      <c r="S10" s="53"/>
    </row>
    <row r="11" spans="1:19" x14ac:dyDescent="0.2">
      <c r="A11" s="49"/>
      <c r="B11" s="69" t="s">
        <v>48</v>
      </c>
      <c r="G11" s="55">
        <v>45714</v>
      </c>
      <c r="H11" s="55">
        <v>46004</v>
      </c>
      <c r="I11" s="55">
        <v>46479</v>
      </c>
      <c r="J11" s="55">
        <v>47905</v>
      </c>
      <c r="K11" s="53"/>
      <c r="L11" s="55">
        <v>49375</v>
      </c>
      <c r="M11" s="55">
        <v>50323</v>
      </c>
      <c r="N11" s="55">
        <v>51345</v>
      </c>
      <c r="O11" s="55">
        <v>52810</v>
      </c>
      <c r="P11" s="53"/>
      <c r="Q11" s="55">
        <v>55087</v>
      </c>
      <c r="R11" s="55">
        <v>55959</v>
      </c>
      <c r="S11" s="53"/>
    </row>
    <row r="12" spans="1:19" ht="6" customHeight="1" x14ac:dyDescent="0.2">
      <c r="G12" s="54"/>
      <c r="H12" s="54"/>
      <c r="I12" s="54"/>
      <c r="J12" s="54"/>
      <c r="K12" s="68"/>
      <c r="L12" s="54"/>
      <c r="M12" s="54"/>
      <c r="N12" s="54"/>
      <c r="O12" s="54"/>
      <c r="P12" s="68"/>
      <c r="Q12" s="54"/>
      <c r="S12" s="68"/>
    </row>
    <row r="13" spans="1:19" x14ac:dyDescent="0.2">
      <c r="B13" s="52" t="s">
        <v>45</v>
      </c>
      <c r="C13" s="52"/>
      <c r="G13" s="62">
        <v>1161241</v>
      </c>
      <c r="H13" s="62">
        <v>1208271</v>
      </c>
      <c r="I13" s="62">
        <v>1304333</v>
      </c>
      <c r="J13" s="62">
        <v>1403462</v>
      </c>
      <c r="K13" s="61">
        <f>SUM(G13:J13)</f>
        <v>5077307</v>
      </c>
      <c r="L13" s="62">
        <v>1470042</v>
      </c>
      <c r="M13" s="62">
        <v>1505499</v>
      </c>
      <c r="N13" s="62">
        <v>1547210</v>
      </c>
      <c r="O13" s="62">
        <v>1630274</v>
      </c>
      <c r="P13" s="61">
        <f>SUM(L13:O13)</f>
        <v>6153025</v>
      </c>
      <c r="Q13" s="62">
        <v>1820019</v>
      </c>
      <c r="R13" s="62">
        <v>1893222</v>
      </c>
      <c r="S13" s="61">
        <f>SUM(Q13:R13)</f>
        <v>3713241</v>
      </c>
    </row>
    <row r="14" spans="1:19" x14ac:dyDescent="0.2">
      <c r="B14" s="52" t="s">
        <v>44</v>
      </c>
      <c r="C14" s="52"/>
      <c r="G14" s="55">
        <v>666546</v>
      </c>
      <c r="H14" s="55">
        <v>707106</v>
      </c>
      <c r="I14" s="55">
        <v>720658</v>
      </c>
      <c r="J14" s="55">
        <v>761479</v>
      </c>
      <c r="K14" s="53">
        <f>SUM(G14:J14)</f>
        <v>2855789</v>
      </c>
      <c r="L14" s="55">
        <v>749488</v>
      </c>
      <c r="M14" s="55">
        <v>831962</v>
      </c>
      <c r="N14" s="55">
        <v>864408</v>
      </c>
      <c r="O14" s="55">
        <v>873372</v>
      </c>
      <c r="P14" s="53">
        <f>SUM(L14:O14)</f>
        <v>3319230</v>
      </c>
      <c r="Q14" s="55">
        <v>894873</v>
      </c>
      <c r="R14" s="55">
        <v>925703</v>
      </c>
      <c r="S14" s="53">
        <f>SUM(Q14:R14)</f>
        <v>1820576</v>
      </c>
    </row>
    <row r="15" spans="1:19" x14ac:dyDescent="0.2">
      <c r="B15" s="52" t="s">
        <v>43</v>
      </c>
      <c r="C15" s="52"/>
      <c r="G15" s="51">
        <v>81942</v>
      </c>
      <c r="H15" s="51">
        <v>86806</v>
      </c>
      <c r="I15" s="51">
        <v>108495</v>
      </c>
      <c r="J15" s="51">
        <v>105589</v>
      </c>
      <c r="K15" s="53">
        <f>SUM(G15:J15)</f>
        <v>382832</v>
      </c>
      <c r="L15" s="51">
        <v>115038</v>
      </c>
      <c r="M15" s="51">
        <v>113608</v>
      </c>
      <c r="N15" s="51">
        <v>128901</v>
      </c>
      <c r="O15" s="51">
        <v>195784</v>
      </c>
      <c r="P15" s="50">
        <f>SUM(L15:O15)</f>
        <v>553331</v>
      </c>
      <c r="Q15" s="51">
        <v>228022</v>
      </c>
      <c r="R15" s="51">
        <v>227961</v>
      </c>
      <c r="S15" s="50">
        <f>SUM(Q15:R15)</f>
        <v>455983</v>
      </c>
    </row>
    <row r="16" spans="1:19" x14ac:dyDescent="0.2">
      <c r="B16" s="43" t="s">
        <v>42</v>
      </c>
      <c r="G16" s="55">
        <f>G13-G15-G14</f>
        <v>412753</v>
      </c>
      <c r="H16" s="55">
        <f>H13-H15-H14</f>
        <v>414359</v>
      </c>
      <c r="I16" s="55">
        <f>I13-I15-I14</f>
        <v>475180</v>
      </c>
      <c r="J16" s="55">
        <f>J13-J15-J14</f>
        <v>536394</v>
      </c>
      <c r="K16" s="56">
        <f>K13-K15-K14</f>
        <v>1838686</v>
      </c>
      <c r="L16" s="55">
        <f>L13-L15-L14</f>
        <v>605516</v>
      </c>
      <c r="M16" s="55">
        <f>M13-M15-M14</f>
        <v>559929</v>
      </c>
      <c r="N16" s="55">
        <f>N13-N15-N14</f>
        <v>553901</v>
      </c>
      <c r="O16" s="55">
        <f>O13-O15-O14</f>
        <v>561118</v>
      </c>
      <c r="P16" s="53">
        <f>P13-P15-P14</f>
        <v>2280464</v>
      </c>
      <c r="Q16" s="55">
        <f>Q13-Q15-Q14</f>
        <v>697124</v>
      </c>
      <c r="R16" s="55">
        <f>R13-R15-R14</f>
        <v>739558</v>
      </c>
      <c r="S16" s="53">
        <f>S13-S15-S14</f>
        <v>1436682</v>
      </c>
    </row>
    <row r="17" spans="1:19" x14ac:dyDescent="0.2">
      <c r="B17" s="43" t="s">
        <v>47</v>
      </c>
      <c r="G17" s="66">
        <f>ROUND(G16/G13,3)</f>
        <v>0.35499999999999998</v>
      </c>
      <c r="H17" s="66">
        <f>ROUND(H16/H13,3)</f>
        <v>0.34300000000000003</v>
      </c>
      <c r="I17" s="66">
        <f>ROUND(I16/I13,3)</f>
        <v>0.36399999999999999</v>
      </c>
      <c r="J17" s="66">
        <f>ROUND(J16/J13,3)</f>
        <v>0.38200000000000001</v>
      </c>
      <c r="K17" s="65">
        <f>ROUND(K16/K13,3)</f>
        <v>0.36199999999999999</v>
      </c>
      <c r="L17" s="66">
        <f>ROUND(L16/L13,3)</f>
        <v>0.41199999999999998</v>
      </c>
      <c r="M17" s="66">
        <f>ROUND(M16/M13,3)</f>
        <v>0.372</v>
      </c>
      <c r="N17" s="66">
        <f>ROUND(N16/N13,3)</f>
        <v>0.35799999999999998</v>
      </c>
      <c r="O17" s="66">
        <f>ROUND(O16/O13,3)</f>
        <v>0.34399999999999997</v>
      </c>
      <c r="P17" s="65">
        <f>ROUND(P16/P13,3)</f>
        <v>0.371</v>
      </c>
      <c r="Q17" s="66">
        <f>ROUND(Q16/Q13,3)</f>
        <v>0.38300000000000001</v>
      </c>
      <c r="R17" s="66">
        <f>ROUND(R16/R13,3)</f>
        <v>0.39100000000000001</v>
      </c>
      <c r="S17" s="65">
        <f>ROUND(S16/S13,3)</f>
        <v>0.38700000000000001</v>
      </c>
    </row>
    <row r="18" spans="1:19" x14ac:dyDescent="0.2">
      <c r="G18" s="74"/>
      <c r="H18" s="74"/>
      <c r="I18" s="74"/>
      <c r="J18" s="74"/>
      <c r="K18" s="73"/>
      <c r="L18" s="74"/>
      <c r="M18" s="74"/>
      <c r="N18" s="74"/>
      <c r="O18" s="74"/>
      <c r="P18" s="73"/>
      <c r="Q18" s="74"/>
      <c r="R18" s="74"/>
      <c r="S18" s="73"/>
    </row>
    <row r="19" spans="1:19" x14ac:dyDescent="0.2">
      <c r="A19" s="49" t="s">
        <v>55</v>
      </c>
      <c r="B19" s="49"/>
      <c r="G19" s="77"/>
      <c r="H19" s="77"/>
      <c r="I19" s="77"/>
      <c r="J19" s="77"/>
      <c r="K19" s="76"/>
      <c r="L19" s="77"/>
      <c r="M19" s="77"/>
      <c r="N19" s="77"/>
      <c r="O19" s="77"/>
      <c r="P19" s="76"/>
      <c r="Q19" s="77"/>
      <c r="R19" s="77"/>
      <c r="S19" s="76"/>
    </row>
    <row r="20" spans="1:19" x14ac:dyDescent="0.2">
      <c r="B20" s="70" t="s">
        <v>49</v>
      </c>
      <c r="D20" s="70"/>
      <c r="E20" s="70"/>
      <c r="G20" s="55">
        <v>34533</v>
      </c>
      <c r="H20" s="55">
        <v>36048</v>
      </c>
      <c r="I20" s="55">
        <v>39246</v>
      </c>
      <c r="J20" s="55">
        <v>44365</v>
      </c>
      <c r="K20" s="53"/>
      <c r="L20" s="55">
        <v>47894</v>
      </c>
      <c r="M20" s="55">
        <v>52031</v>
      </c>
      <c r="N20" s="55">
        <v>56476</v>
      </c>
      <c r="O20" s="55">
        <v>62832</v>
      </c>
      <c r="P20" s="53"/>
      <c r="Q20" s="55">
        <v>68290</v>
      </c>
      <c r="R20" s="55">
        <v>72762</v>
      </c>
      <c r="S20" s="53"/>
    </row>
    <row r="21" spans="1:19" x14ac:dyDescent="0.2">
      <c r="A21" s="49"/>
      <c r="B21" s="69" t="s">
        <v>48</v>
      </c>
      <c r="D21" s="70"/>
      <c r="E21" s="70"/>
      <c r="G21" s="55">
        <v>31993</v>
      </c>
      <c r="H21" s="55">
        <v>33892</v>
      </c>
      <c r="I21" s="55">
        <v>36799</v>
      </c>
      <c r="J21" s="55">
        <v>41185</v>
      </c>
      <c r="K21" s="53"/>
      <c r="L21" s="55">
        <v>44988</v>
      </c>
      <c r="M21" s="55">
        <v>48713</v>
      </c>
      <c r="N21" s="55">
        <v>52678</v>
      </c>
      <c r="O21" s="55">
        <v>57834</v>
      </c>
      <c r="P21" s="53"/>
      <c r="Q21" s="55">
        <v>63815</v>
      </c>
      <c r="R21" s="55">
        <v>68395</v>
      </c>
      <c r="S21" s="53"/>
    </row>
    <row r="22" spans="1:19" ht="7.5" customHeight="1" x14ac:dyDescent="0.2">
      <c r="G22" s="54"/>
      <c r="H22" s="54"/>
      <c r="I22" s="54"/>
      <c r="J22" s="54"/>
      <c r="K22" s="68"/>
      <c r="L22" s="54"/>
      <c r="M22" s="54"/>
      <c r="N22" s="54"/>
      <c r="O22" s="54"/>
      <c r="P22" s="68"/>
      <c r="Q22" s="54"/>
      <c r="R22" s="54"/>
      <c r="S22" s="68"/>
    </row>
    <row r="23" spans="1:19" x14ac:dyDescent="0.2">
      <c r="B23" s="52" t="s">
        <v>45</v>
      </c>
      <c r="G23" s="62">
        <v>651748</v>
      </c>
      <c r="H23" s="62">
        <v>758201</v>
      </c>
      <c r="I23" s="62">
        <v>853480</v>
      </c>
      <c r="J23" s="62">
        <v>947666</v>
      </c>
      <c r="K23" s="61">
        <f>SUM(G23:J23)</f>
        <v>3211095</v>
      </c>
      <c r="L23" s="62">
        <v>1046199</v>
      </c>
      <c r="M23" s="62">
        <v>1165228</v>
      </c>
      <c r="N23" s="62">
        <v>1327435</v>
      </c>
      <c r="O23" s="62">
        <v>1550329</v>
      </c>
      <c r="P23" s="61">
        <f>SUM(L23:O23)</f>
        <v>5089191</v>
      </c>
      <c r="Q23" s="62">
        <v>1782086</v>
      </c>
      <c r="R23" s="62">
        <v>1921144</v>
      </c>
      <c r="S23" s="61">
        <f>SUM(Q23:R23)</f>
        <v>3703230</v>
      </c>
    </row>
    <row r="24" spans="1:19" x14ac:dyDescent="0.2">
      <c r="B24" s="52" t="s">
        <v>44</v>
      </c>
      <c r="G24" s="55">
        <v>629899</v>
      </c>
      <c r="H24" s="55">
        <v>698162</v>
      </c>
      <c r="I24" s="55">
        <v>748515</v>
      </c>
      <c r="J24" s="55">
        <v>834794</v>
      </c>
      <c r="K24" s="53">
        <f>SUM(G24:J24)</f>
        <v>2911370</v>
      </c>
      <c r="L24" s="55">
        <v>847317</v>
      </c>
      <c r="M24" s="55">
        <v>1017612</v>
      </c>
      <c r="N24" s="55">
        <v>1081485</v>
      </c>
      <c r="O24" s="55">
        <v>1191497</v>
      </c>
      <c r="P24" s="53">
        <f>SUM(L24:O24)</f>
        <v>4137911</v>
      </c>
      <c r="Q24" s="55">
        <v>1258809</v>
      </c>
      <c r="R24" s="55">
        <v>1324240</v>
      </c>
      <c r="S24" s="53">
        <f>SUM(Q24:R24)</f>
        <v>2583049</v>
      </c>
    </row>
    <row r="25" spans="1:19" x14ac:dyDescent="0.2">
      <c r="B25" s="52" t="s">
        <v>43</v>
      </c>
      <c r="G25" s="51">
        <v>126068</v>
      </c>
      <c r="H25" s="51">
        <v>129223</v>
      </c>
      <c r="I25" s="51">
        <v>173548</v>
      </c>
      <c r="J25" s="51">
        <v>179407</v>
      </c>
      <c r="K25" s="53">
        <f>SUM(G25:J25)</f>
        <v>608246</v>
      </c>
      <c r="L25" s="51">
        <v>156232</v>
      </c>
      <c r="M25" s="51">
        <v>160715</v>
      </c>
      <c r="N25" s="51">
        <v>183589</v>
      </c>
      <c r="O25" s="51">
        <v>224155</v>
      </c>
      <c r="P25" s="50">
        <f>SUM(L25:O25)</f>
        <v>724691</v>
      </c>
      <c r="Q25" s="51">
        <v>251200</v>
      </c>
      <c r="R25" s="51">
        <v>298819</v>
      </c>
      <c r="S25" s="50">
        <f>SUM(Q25:R25)</f>
        <v>550019</v>
      </c>
    </row>
    <row r="26" spans="1:19" x14ac:dyDescent="0.2">
      <c r="B26" s="43" t="s">
        <v>54</v>
      </c>
      <c r="G26" s="55">
        <f>G23-G25-G24</f>
        <v>-104219</v>
      </c>
      <c r="H26" s="55">
        <f>H23-H25-H24</f>
        <v>-69184</v>
      </c>
      <c r="I26" s="55">
        <f>I23-I25-I24</f>
        <v>-68583</v>
      </c>
      <c r="J26" s="55">
        <f>J23-J25-J24</f>
        <v>-66535</v>
      </c>
      <c r="K26" s="56">
        <f>K23-K25-K24</f>
        <v>-308521</v>
      </c>
      <c r="L26" s="55">
        <f>L23-L25-L24</f>
        <v>42650</v>
      </c>
      <c r="M26" s="55">
        <f>M23-M25-M24</f>
        <v>-13099</v>
      </c>
      <c r="N26" s="55">
        <f>N23-N25-N24</f>
        <v>62361</v>
      </c>
      <c r="O26" s="55">
        <f>O23-O25-O24</f>
        <v>134677</v>
      </c>
      <c r="P26" s="53">
        <f>P23-P25-P24</f>
        <v>226589</v>
      </c>
      <c r="Q26" s="55">
        <f>Q23-Q25-Q24</f>
        <v>272077</v>
      </c>
      <c r="R26" s="55">
        <f>R23-R25-R24</f>
        <v>298085</v>
      </c>
      <c r="S26" s="53">
        <f>S23-S25-S24</f>
        <v>570162</v>
      </c>
    </row>
    <row r="27" spans="1:19" x14ac:dyDescent="0.2">
      <c r="B27" s="43" t="s">
        <v>47</v>
      </c>
      <c r="G27" s="66">
        <f>ROUND(G26/G23,3)</f>
        <v>-0.16</v>
      </c>
      <c r="H27" s="66">
        <f>ROUND(H26/H23,3)</f>
        <v>-9.0999999999999998E-2</v>
      </c>
      <c r="I27" s="66">
        <f>ROUND(I26/I23,3)</f>
        <v>-0.08</v>
      </c>
      <c r="J27" s="66">
        <f>ROUND(J26/J23,3)</f>
        <v>-7.0000000000000007E-2</v>
      </c>
      <c r="K27" s="65">
        <f>ROUND(K26/K23,3)</f>
        <v>-9.6000000000000002E-2</v>
      </c>
      <c r="L27" s="66">
        <f>ROUND(L26/L23,3)</f>
        <v>4.1000000000000002E-2</v>
      </c>
      <c r="M27" s="66">
        <f>ROUND(M26/M23,3)</f>
        <v>-1.0999999999999999E-2</v>
      </c>
      <c r="N27" s="66">
        <f>ROUND(N26/N23,3)</f>
        <v>4.7E-2</v>
      </c>
      <c r="O27" s="66">
        <f>ROUND(O26/O23,3)</f>
        <v>8.6999999999999994E-2</v>
      </c>
      <c r="P27" s="65">
        <f>ROUND(P26/P23,3)</f>
        <v>4.4999999999999998E-2</v>
      </c>
      <c r="Q27" s="66">
        <f>ROUND(Q26/Q23,3)</f>
        <v>0.153</v>
      </c>
      <c r="R27" s="66">
        <f>ROUND(R26/R23,3)</f>
        <v>0.155</v>
      </c>
      <c r="S27" s="65">
        <f>ROUND(S26/S23,3)</f>
        <v>0.154</v>
      </c>
    </row>
    <row r="28" spans="1:19" x14ac:dyDescent="0.2">
      <c r="G28" s="74"/>
      <c r="H28" s="74"/>
      <c r="I28" s="74"/>
      <c r="J28" s="74"/>
      <c r="K28" s="73"/>
      <c r="L28" s="74"/>
      <c r="M28" s="74"/>
      <c r="N28" s="74"/>
      <c r="O28" s="74"/>
      <c r="P28" s="73"/>
      <c r="Q28" s="74"/>
      <c r="R28" s="74"/>
      <c r="S28" s="73"/>
    </row>
    <row r="29" spans="1:19" x14ac:dyDescent="0.2">
      <c r="A29" s="75" t="s">
        <v>53</v>
      </c>
      <c r="G29" s="72"/>
      <c r="H29" s="72"/>
      <c r="I29" s="72"/>
      <c r="J29" s="72"/>
      <c r="K29" s="71"/>
      <c r="L29" s="72"/>
      <c r="M29" s="72"/>
      <c r="N29" s="72"/>
      <c r="O29" s="72"/>
      <c r="P29" s="71"/>
      <c r="Q29" s="72"/>
      <c r="R29" s="72"/>
      <c r="S29" s="71"/>
    </row>
    <row r="30" spans="1:19" x14ac:dyDescent="0.2">
      <c r="B30" s="70" t="s">
        <v>49</v>
      </c>
      <c r="C30" s="70"/>
      <c r="G30" s="55">
        <f>G10+G20</f>
        <v>81500</v>
      </c>
      <c r="H30" s="55">
        <f>H10+H20</f>
        <v>83177</v>
      </c>
      <c r="I30" s="55">
        <f>I10+I20</f>
        <v>86743</v>
      </c>
      <c r="J30" s="55">
        <f>J10+J20</f>
        <v>93796</v>
      </c>
      <c r="K30" s="53"/>
      <c r="L30" s="55">
        <f>L10+L20</f>
        <v>98748</v>
      </c>
      <c r="M30" s="55">
        <f>M10+M20</f>
        <v>103952</v>
      </c>
      <c r="N30" s="55">
        <v>109248</v>
      </c>
      <c r="O30" s="55">
        <v>117582</v>
      </c>
      <c r="P30" s="53"/>
      <c r="Q30" s="55">
        <f>Q10+Q20</f>
        <v>124995</v>
      </c>
      <c r="R30" s="55">
        <f>R10+R20</f>
        <v>130141</v>
      </c>
      <c r="S30" s="53"/>
    </row>
    <row r="31" spans="1:19" x14ac:dyDescent="0.2">
      <c r="A31" s="49"/>
      <c r="B31" s="69" t="s">
        <v>48</v>
      </c>
      <c r="C31" s="70"/>
      <c r="G31" s="55">
        <f>G11+G21</f>
        <v>77707</v>
      </c>
      <c r="H31" s="55">
        <f>H11+H21</f>
        <v>79896</v>
      </c>
      <c r="I31" s="55">
        <f>I11+I21</f>
        <v>83278</v>
      </c>
      <c r="J31" s="55">
        <f>J11+J21</f>
        <v>89090</v>
      </c>
      <c r="K31" s="53"/>
      <c r="L31" s="55">
        <f>L11+L21</f>
        <v>94363</v>
      </c>
      <c r="M31" s="55">
        <f>M11+M21</f>
        <v>99036</v>
      </c>
      <c r="N31" s="55">
        <v>104023</v>
      </c>
      <c r="O31" s="55">
        <v>110644</v>
      </c>
      <c r="P31" s="53"/>
      <c r="Q31" s="55">
        <f>Q11+Q21</f>
        <v>118902</v>
      </c>
      <c r="R31" s="55">
        <f>R11+R21</f>
        <v>124354</v>
      </c>
      <c r="S31" s="53"/>
    </row>
    <row r="32" spans="1:19" ht="6" customHeight="1" x14ac:dyDescent="0.2">
      <c r="G32" s="54"/>
      <c r="H32" s="54"/>
      <c r="I32" s="54"/>
      <c r="J32" s="54"/>
      <c r="K32" s="68"/>
      <c r="L32" s="54"/>
      <c r="M32" s="54"/>
      <c r="N32" s="54"/>
      <c r="O32" s="54"/>
      <c r="P32" s="68"/>
      <c r="Q32" s="54"/>
      <c r="R32" s="54"/>
      <c r="S32" s="68"/>
    </row>
    <row r="33" spans="1:19" x14ac:dyDescent="0.2">
      <c r="B33" s="52" t="s">
        <v>52</v>
      </c>
      <c r="G33" s="62">
        <f>G23+G13</f>
        <v>1812989</v>
      </c>
      <c r="H33" s="62">
        <f>H23+H13</f>
        <v>1966472</v>
      </c>
      <c r="I33" s="62">
        <f>I23+I13</f>
        <v>2157813</v>
      </c>
      <c r="J33" s="62">
        <f>J23+J13</f>
        <v>2351128</v>
      </c>
      <c r="K33" s="61">
        <f>SUM(G33:J33)</f>
        <v>8288402</v>
      </c>
      <c r="L33" s="62">
        <f>L23+L13</f>
        <v>2516241</v>
      </c>
      <c r="M33" s="62">
        <f>M23+M13</f>
        <v>2670727</v>
      </c>
      <c r="N33" s="62">
        <v>2874645</v>
      </c>
      <c r="O33" s="62">
        <v>3180603</v>
      </c>
      <c r="P33" s="61">
        <f>SUM(L33:O33)</f>
        <v>11242216</v>
      </c>
      <c r="Q33" s="62">
        <f>Q23+Q13</f>
        <v>3602105</v>
      </c>
      <c r="R33" s="62">
        <f>R23+R13</f>
        <v>3814366</v>
      </c>
      <c r="S33" s="61">
        <f>SUM(Q33:R33)</f>
        <v>7416471</v>
      </c>
    </row>
    <row r="34" spans="1:19" x14ac:dyDescent="0.2">
      <c r="B34" s="52" t="s">
        <v>44</v>
      </c>
      <c r="G34" s="55">
        <f>G24+G14</f>
        <v>1296445</v>
      </c>
      <c r="H34" s="55">
        <f>H24+H14</f>
        <v>1405268</v>
      </c>
      <c r="I34" s="55">
        <f>I24+I14</f>
        <v>1469173</v>
      </c>
      <c r="J34" s="55">
        <f>J24+J14</f>
        <v>1596273</v>
      </c>
      <c r="K34" s="53">
        <f>SUM(G34:J34)</f>
        <v>5767159</v>
      </c>
      <c r="L34" s="55">
        <f>L24+L14</f>
        <v>1596805</v>
      </c>
      <c r="M34" s="55">
        <f>M24+M14</f>
        <v>1849574</v>
      </c>
      <c r="N34" s="55">
        <v>1945893</v>
      </c>
      <c r="O34" s="55">
        <v>2064869</v>
      </c>
      <c r="P34" s="53">
        <f>SUM(L34:O34)</f>
        <v>7457141</v>
      </c>
      <c r="Q34" s="55">
        <f>Q24+Q14</f>
        <v>2153682</v>
      </c>
      <c r="R34" s="55">
        <f>R24+R14</f>
        <v>2249943</v>
      </c>
      <c r="S34" s="53">
        <f>SUM(Q34:R34)</f>
        <v>4403625</v>
      </c>
    </row>
    <row r="35" spans="1:19" x14ac:dyDescent="0.2">
      <c r="B35" s="52" t="s">
        <v>43</v>
      </c>
      <c r="G35" s="55">
        <f>G25+G15</f>
        <v>208010</v>
      </c>
      <c r="H35" s="55">
        <f>H25+H15</f>
        <v>216029</v>
      </c>
      <c r="I35" s="55">
        <f>I25+I15</f>
        <v>282043</v>
      </c>
      <c r="J35" s="55">
        <f>J25+J15</f>
        <v>284996</v>
      </c>
      <c r="K35" s="53">
        <f>SUM(G35:J35)</f>
        <v>991078</v>
      </c>
      <c r="L35" s="55">
        <f>L25+L15</f>
        <v>271270</v>
      </c>
      <c r="M35" s="55">
        <f>M25+M15</f>
        <v>274323</v>
      </c>
      <c r="N35" s="55">
        <v>312490</v>
      </c>
      <c r="O35" s="55">
        <v>419939</v>
      </c>
      <c r="P35" s="50">
        <f>SUM(L35:O35)</f>
        <v>1278022</v>
      </c>
      <c r="Q35" s="55">
        <f>Q25+Q15</f>
        <v>479222</v>
      </c>
      <c r="R35" s="55">
        <f>R25+R15</f>
        <v>526780</v>
      </c>
      <c r="S35" s="50">
        <f>SUM(Q35:R35)</f>
        <v>1006002</v>
      </c>
    </row>
    <row r="36" spans="1:19" x14ac:dyDescent="0.2">
      <c r="B36" s="43" t="s">
        <v>51</v>
      </c>
      <c r="G36" s="57">
        <f>G33-G35-G34</f>
        <v>308534</v>
      </c>
      <c r="H36" s="57">
        <f>H33-H35-H34</f>
        <v>345175</v>
      </c>
      <c r="I36" s="57">
        <f>I33-I35-I34</f>
        <v>406597</v>
      </c>
      <c r="J36" s="57">
        <f>J33-J35-J34</f>
        <v>469859</v>
      </c>
      <c r="K36" s="56">
        <f>K33-K35-K34</f>
        <v>1530165</v>
      </c>
      <c r="L36" s="57">
        <f>L33-L35-L34</f>
        <v>648166</v>
      </c>
      <c r="M36" s="57">
        <f>M33-M35-M34</f>
        <v>546830</v>
      </c>
      <c r="N36" s="57">
        <f>N33-N35-N34</f>
        <v>616262</v>
      </c>
      <c r="O36" s="57">
        <f>O33-O35-O34</f>
        <v>695795</v>
      </c>
      <c r="P36" s="53">
        <f>P33-P35-P34</f>
        <v>2507053</v>
      </c>
      <c r="Q36" s="57">
        <f>Q33-Q35-Q34</f>
        <v>969201</v>
      </c>
      <c r="R36" s="57">
        <f>R33-R35-R34</f>
        <v>1037643</v>
      </c>
      <c r="S36" s="53">
        <f>S33-S35-S34</f>
        <v>2006844</v>
      </c>
    </row>
    <row r="37" spans="1:19" x14ac:dyDescent="0.2">
      <c r="B37" s="43" t="s">
        <v>47</v>
      </c>
      <c r="G37" s="66">
        <f>ROUND(G36/G33,3)</f>
        <v>0.17</v>
      </c>
      <c r="H37" s="66">
        <f>ROUND(H36/H33,3)</f>
        <v>0.17599999999999999</v>
      </c>
      <c r="I37" s="66">
        <f>ROUND(I36/I33,3)</f>
        <v>0.188</v>
      </c>
      <c r="J37" s="66">
        <f>ROUND(J36/J33,3)</f>
        <v>0.2</v>
      </c>
      <c r="K37" s="65">
        <f>ROUND(K36/K33,3)</f>
        <v>0.185</v>
      </c>
      <c r="L37" s="66">
        <f>ROUND(L36/L33,3)</f>
        <v>0.25800000000000001</v>
      </c>
      <c r="M37" s="66">
        <f>ROUND(M36/M33,3)</f>
        <v>0.20499999999999999</v>
      </c>
      <c r="N37" s="66">
        <f>ROUND(N36/N33,3)</f>
        <v>0.214</v>
      </c>
      <c r="O37" s="66">
        <f>ROUND(O36/O33,3)</f>
        <v>0.219</v>
      </c>
      <c r="P37" s="65">
        <f>ROUND(P36/P33,3)</f>
        <v>0.223</v>
      </c>
      <c r="Q37" s="66">
        <f>ROUND(Q36/Q33,3)</f>
        <v>0.26900000000000002</v>
      </c>
      <c r="R37" s="66">
        <f>ROUND(R36/R33,3)</f>
        <v>0.27200000000000002</v>
      </c>
      <c r="S37" s="65">
        <f>ROUND(S36/S33,3)</f>
        <v>0.27100000000000002</v>
      </c>
    </row>
    <row r="38" spans="1:19" x14ac:dyDescent="0.2">
      <c r="G38" s="74"/>
      <c r="H38" s="74"/>
      <c r="I38" s="74"/>
      <c r="J38" s="74"/>
      <c r="K38" s="73"/>
      <c r="L38" s="74"/>
      <c r="M38" s="74"/>
      <c r="N38" s="74"/>
      <c r="O38" s="74"/>
      <c r="P38" s="73"/>
      <c r="Q38" s="74"/>
      <c r="R38" s="74"/>
      <c r="S38" s="73"/>
    </row>
    <row r="39" spans="1:19" x14ac:dyDescent="0.2">
      <c r="A39" s="49" t="s">
        <v>50</v>
      </c>
      <c r="B39" s="49"/>
      <c r="G39" s="72"/>
      <c r="H39" s="72"/>
      <c r="I39" s="72"/>
      <c r="J39" s="72"/>
      <c r="K39" s="71"/>
      <c r="L39" s="72"/>
      <c r="M39" s="72"/>
      <c r="N39" s="72"/>
      <c r="O39" s="72"/>
      <c r="P39" s="71"/>
      <c r="Q39" s="72"/>
      <c r="R39" s="72"/>
      <c r="S39" s="71"/>
    </row>
    <row r="40" spans="1:19" x14ac:dyDescent="0.2">
      <c r="B40" s="70" t="s">
        <v>49</v>
      </c>
      <c r="G40" s="55">
        <v>4741</v>
      </c>
      <c r="H40" s="55">
        <v>4530</v>
      </c>
      <c r="I40" s="55">
        <v>4273</v>
      </c>
      <c r="J40" s="55">
        <v>4114</v>
      </c>
      <c r="K40" s="53"/>
      <c r="L40" s="55">
        <v>3944</v>
      </c>
      <c r="M40" s="55">
        <v>3758</v>
      </c>
      <c r="N40" s="55">
        <v>3569</v>
      </c>
      <c r="O40" s="55">
        <v>3383</v>
      </c>
      <c r="P40" s="53"/>
      <c r="Q40" s="55">
        <v>3167</v>
      </c>
      <c r="R40" s="55">
        <v>2999</v>
      </c>
      <c r="S40" s="53"/>
    </row>
    <row r="41" spans="1:19" x14ac:dyDescent="0.2">
      <c r="A41" s="49"/>
      <c r="B41" s="69" t="s">
        <v>48</v>
      </c>
      <c r="G41" s="55">
        <v>4647</v>
      </c>
      <c r="H41" s="55">
        <v>4435</v>
      </c>
      <c r="I41" s="55">
        <v>4194</v>
      </c>
      <c r="J41" s="55">
        <v>4029</v>
      </c>
      <c r="K41" s="53"/>
      <c r="L41" s="55">
        <v>3867</v>
      </c>
      <c r="M41" s="55">
        <v>3692</v>
      </c>
      <c r="N41" s="55">
        <v>3520</v>
      </c>
      <c r="O41" s="55">
        <v>3330</v>
      </c>
      <c r="P41" s="53"/>
      <c r="Q41" s="55">
        <v>3138</v>
      </c>
      <c r="R41" s="55">
        <v>2971</v>
      </c>
      <c r="S41" s="53"/>
    </row>
    <row r="42" spans="1:19" ht="6" customHeight="1" x14ac:dyDescent="0.2">
      <c r="G42" s="54"/>
      <c r="H42" s="54"/>
      <c r="I42" s="54"/>
      <c r="J42" s="54"/>
      <c r="K42" s="68"/>
      <c r="L42" s="54"/>
      <c r="M42" s="54"/>
      <c r="N42" s="54"/>
      <c r="O42" s="54"/>
      <c r="P42" s="68"/>
      <c r="Q42" s="54"/>
      <c r="R42" s="54"/>
      <c r="S42" s="68"/>
    </row>
    <row r="43" spans="1:19" x14ac:dyDescent="0.2">
      <c r="B43" s="52" t="s">
        <v>45</v>
      </c>
      <c r="G43" s="62">
        <v>144747</v>
      </c>
      <c r="H43" s="62">
        <v>138732</v>
      </c>
      <c r="I43" s="62">
        <v>132375</v>
      </c>
      <c r="J43" s="62">
        <v>126413</v>
      </c>
      <c r="K43" s="61">
        <f>SUM(G43:J43)</f>
        <v>542267</v>
      </c>
      <c r="L43" s="62">
        <v>120394</v>
      </c>
      <c r="M43" s="62">
        <v>114737</v>
      </c>
      <c r="N43" s="62">
        <v>110214</v>
      </c>
      <c r="O43" s="62">
        <v>105152</v>
      </c>
      <c r="P43" s="67">
        <f>SUM(L43:O43)</f>
        <v>450497</v>
      </c>
      <c r="Q43" s="62">
        <v>98751</v>
      </c>
      <c r="R43" s="62">
        <v>92904</v>
      </c>
      <c r="S43" s="67">
        <f>SUM(Q43:R43)</f>
        <v>191655</v>
      </c>
    </row>
    <row r="44" spans="1:19" x14ac:dyDescent="0.2">
      <c r="B44" s="52" t="s">
        <v>44</v>
      </c>
      <c r="G44" s="51">
        <v>73095</v>
      </c>
      <c r="H44" s="51">
        <v>67830</v>
      </c>
      <c r="I44" s="51">
        <v>63671</v>
      </c>
      <c r="J44" s="51">
        <v>58146</v>
      </c>
      <c r="K44" s="53">
        <f>SUM(G44:J44)</f>
        <v>262742</v>
      </c>
      <c r="L44" s="51">
        <v>60219</v>
      </c>
      <c r="M44" s="51">
        <v>52734</v>
      </c>
      <c r="N44" s="51">
        <v>47087</v>
      </c>
      <c r="O44" s="51">
        <v>42485</v>
      </c>
      <c r="P44" s="50">
        <f>SUM(L44:O44)</f>
        <v>202525</v>
      </c>
      <c r="Q44" s="51">
        <v>42393</v>
      </c>
      <c r="R44" s="51">
        <v>39924</v>
      </c>
      <c r="S44" s="50">
        <f>SUM(Q44:R44)</f>
        <v>82317</v>
      </c>
    </row>
    <row r="45" spans="1:19" x14ac:dyDescent="0.2">
      <c r="B45" s="43" t="s">
        <v>42</v>
      </c>
      <c r="G45" s="55">
        <f>G43-G44</f>
        <v>71652</v>
      </c>
      <c r="H45" s="55">
        <f>H43-H44</f>
        <v>70902</v>
      </c>
      <c r="I45" s="55">
        <f>I43-I44</f>
        <v>68704</v>
      </c>
      <c r="J45" s="55">
        <f>J43-J44</f>
        <v>68267</v>
      </c>
      <c r="K45" s="56">
        <f>K43-K44</f>
        <v>279525</v>
      </c>
      <c r="L45" s="55">
        <f>L43-L44</f>
        <v>60175</v>
      </c>
      <c r="M45" s="55">
        <f>M43-M44</f>
        <v>62003</v>
      </c>
      <c r="N45" s="55">
        <f>N43-N44</f>
        <v>63127</v>
      </c>
      <c r="O45" s="55">
        <f>O43-O44</f>
        <v>62667</v>
      </c>
      <c r="P45" s="53">
        <f>P43-P44</f>
        <v>247972</v>
      </c>
      <c r="Q45" s="55">
        <f>Q43-Q44</f>
        <v>56358</v>
      </c>
      <c r="R45" s="55">
        <f>R43-R44</f>
        <v>52980</v>
      </c>
      <c r="S45" s="53">
        <f>S43-S44</f>
        <v>109338</v>
      </c>
    </row>
    <row r="46" spans="1:19" x14ac:dyDescent="0.2">
      <c r="B46" s="43" t="s">
        <v>47</v>
      </c>
      <c r="G46" s="66">
        <f>ROUND(G45/G43,3)</f>
        <v>0.495</v>
      </c>
      <c r="H46" s="66">
        <f>ROUND(H45/H43,3)</f>
        <v>0.51100000000000001</v>
      </c>
      <c r="I46" s="66">
        <f>ROUND(I45/I43,3)</f>
        <v>0.51900000000000002</v>
      </c>
      <c r="J46" s="66">
        <f>ROUND(J45/J43,3)</f>
        <v>0.54</v>
      </c>
      <c r="K46" s="65">
        <f>ROUND(K45/K43,3)</f>
        <v>0.51500000000000001</v>
      </c>
      <c r="L46" s="66">
        <f>ROUND(L45/L43,3)</f>
        <v>0.5</v>
      </c>
      <c r="M46" s="66">
        <f>ROUND(M45/M43,3)</f>
        <v>0.54</v>
      </c>
      <c r="N46" s="66">
        <f>ROUND(N45/N43,3)</f>
        <v>0.57299999999999995</v>
      </c>
      <c r="O46" s="66">
        <f>ROUND(O45/O43,3)</f>
        <v>0.59599999999999997</v>
      </c>
      <c r="P46" s="65">
        <f>ROUND(P45/P43,3)</f>
        <v>0.55000000000000004</v>
      </c>
      <c r="Q46" s="66">
        <f>ROUND(Q45/Q43,3)</f>
        <v>0.57099999999999995</v>
      </c>
      <c r="R46" s="66">
        <f>ROUND(R45/R43,3)</f>
        <v>0.56999999999999995</v>
      </c>
      <c r="S46" s="65">
        <f>ROUND(S45/S43,3)</f>
        <v>0.56999999999999995</v>
      </c>
    </row>
    <row r="47" spans="1:19" x14ac:dyDescent="0.2">
      <c r="G47" s="64"/>
      <c r="H47" s="64"/>
      <c r="I47" s="64"/>
      <c r="J47" s="64"/>
      <c r="K47" s="63"/>
      <c r="L47" s="64"/>
      <c r="M47" s="64"/>
      <c r="N47" s="64"/>
      <c r="O47" s="64"/>
      <c r="P47" s="63"/>
      <c r="Q47" s="64"/>
      <c r="R47" s="64"/>
      <c r="S47" s="63"/>
    </row>
    <row r="48" spans="1:19" x14ac:dyDescent="0.2">
      <c r="A48" s="49" t="s">
        <v>46</v>
      </c>
      <c r="G48" s="64"/>
      <c r="H48" s="64"/>
      <c r="I48" s="64"/>
      <c r="J48" s="64"/>
      <c r="K48" s="63"/>
      <c r="L48" s="64"/>
      <c r="M48" s="64"/>
      <c r="N48" s="64"/>
      <c r="O48" s="64"/>
      <c r="P48" s="63"/>
      <c r="Q48" s="64"/>
      <c r="R48" s="64"/>
      <c r="S48" s="63"/>
    </row>
    <row r="49" spans="2:24" x14ac:dyDescent="0.2">
      <c r="B49" s="52" t="s">
        <v>45</v>
      </c>
      <c r="G49" s="62">
        <f>+G43+G33</f>
        <v>1957736</v>
      </c>
      <c r="H49" s="62">
        <f>+H43+H33</f>
        <v>2105204</v>
      </c>
      <c r="I49" s="62">
        <f>+I43+I33</f>
        <v>2290188</v>
      </c>
      <c r="J49" s="62">
        <f>+J43+J33</f>
        <v>2477541</v>
      </c>
      <c r="K49" s="61">
        <f>SUM(G49:J49)</f>
        <v>8830669</v>
      </c>
      <c r="L49" s="62">
        <f>+L43+L33</f>
        <v>2636635</v>
      </c>
      <c r="M49" s="62">
        <f>+M43+M33</f>
        <v>2785464</v>
      </c>
      <c r="N49" s="62">
        <v>2984859</v>
      </c>
      <c r="O49" s="62">
        <v>3285755</v>
      </c>
      <c r="P49" s="61">
        <f>SUM(L49:O49)</f>
        <v>11692713</v>
      </c>
      <c r="Q49" s="62">
        <f>+Q43+Q33</f>
        <v>3700856</v>
      </c>
      <c r="R49" s="62">
        <f>+R43+R33</f>
        <v>3907270</v>
      </c>
      <c r="S49" s="61">
        <f>SUM(Q49:R49)</f>
        <v>7608126</v>
      </c>
    </row>
    <row r="50" spans="2:24" x14ac:dyDescent="0.2">
      <c r="B50" s="52" t="s">
        <v>44</v>
      </c>
      <c r="G50" s="54">
        <f>+G34+G44</f>
        <v>1369540</v>
      </c>
      <c r="H50" s="54">
        <f>+H34+H44</f>
        <v>1473098</v>
      </c>
      <c r="I50" s="54">
        <f>+I34+I44</f>
        <v>1532844</v>
      </c>
      <c r="J50" s="54">
        <f>+J34+J44</f>
        <v>1654419</v>
      </c>
      <c r="K50" s="53">
        <f>SUM(G50:J50)</f>
        <v>6029901</v>
      </c>
      <c r="L50" s="54">
        <f>+L34+L44</f>
        <v>1657024</v>
      </c>
      <c r="M50" s="54">
        <f>+M34+M44</f>
        <v>1902308</v>
      </c>
      <c r="N50" s="54">
        <v>1992980</v>
      </c>
      <c r="O50" s="54">
        <v>2107354</v>
      </c>
      <c r="P50" s="53">
        <f>SUM(L50:O50)</f>
        <v>7659666</v>
      </c>
      <c r="Q50" s="54">
        <f>+Q34+Q44</f>
        <v>2196075</v>
      </c>
      <c r="R50" s="54">
        <f>+R34+R44</f>
        <v>2289867</v>
      </c>
      <c r="S50" s="53">
        <f>SUM(Q50:R50)</f>
        <v>4485942</v>
      </c>
    </row>
    <row r="51" spans="2:24" x14ac:dyDescent="0.2">
      <c r="B51" s="52" t="s">
        <v>43</v>
      </c>
      <c r="G51" s="51">
        <f>G35</f>
        <v>208010</v>
      </c>
      <c r="H51" s="51">
        <f>H35</f>
        <v>216029</v>
      </c>
      <c r="I51" s="51">
        <f>I35</f>
        <v>282043</v>
      </c>
      <c r="J51" s="51">
        <f>J35</f>
        <v>284996</v>
      </c>
      <c r="K51" s="53">
        <f>SUM(G51:J51)</f>
        <v>991078</v>
      </c>
      <c r="L51" s="51">
        <f>L35</f>
        <v>271270</v>
      </c>
      <c r="M51" s="51">
        <f>M35</f>
        <v>274323</v>
      </c>
      <c r="N51" s="51">
        <v>312490</v>
      </c>
      <c r="O51" s="51">
        <v>419939</v>
      </c>
      <c r="P51" s="53">
        <f>SUM(L51:O51)</f>
        <v>1278022</v>
      </c>
      <c r="Q51" s="51">
        <f>Q35</f>
        <v>479222</v>
      </c>
      <c r="R51" s="51">
        <f>R35</f>
        <v>526780</v>
      </c>
      <c r="S51" s="53">
        <f>SUM(Q51:R51)</f>
        <v>1006002</v>
      </c>
    </row>
    <row r="52" spans="2:24" x14ac:dyDescent="0.2">
      <c r="B52" s="43" t="s">
        <v>42</v>
      </c>
      <c r="G52" s="60">
        <f>G49-G51-G50</f>
        <v>380186</v>
      </c>
      <c r="H52" s="60">
        <f>H49-H51-H50</f>
        <v>416077</v>
      </c>
      <c r="I52" s="60">
        <f>I49-I51-I50</f>
        <v>475301</v>
      </c>
      <c r="J52" s="60">
        <f>J49-J51-J50</f>
        <v>538126</v>
      </c>
      <c r="K52" s="59">
        <f>K49-K51-K50</f>
        <v>1809690</v>
      </c>
      <c r="L52" s="60">
        <f>L49-L51-L50</f>
        <v>708341</v>
      </c>
      <c r="M52" s="60">
        <f>M49-M51-M50</f>
        <v>608833</v>
      </c>
      <c r="N52" s="60">
        <f>N49-N51-N50</f>
        <v>679389</v>
      </c>
      <c r="O52" s="60">
        <f>O49-O51-O50</f>
        <v>758462</v>
      </c>
      <c r="P52" s="59">
        <f>SUM(L52:O52)</f>
        <v>2755025</v>
      </c>
      <c r="Q52" s="60">
        <f>Q49-Q51-Q50</f>
        <v>1025559</v>
      </c>
      <c r="R52" s="60">
        <f>R49-R51-R50</f>
        <v>1090623</v>
      </c>
      <c r="S52" s="59">
        <f>SUM(Q52:R52)</f>
        <v>2116182</v>
      </c>
      <c r="T52" s="58"/>
      <c r="U52" s="58"/>
      <c r="V52" s="58"/>
      <c r="W52" s="58"/>
      <c r="X52" s="58"/>
    </row>
    <row r="53" spans="2:24" x14ac:dyDescent="0.2">
      <c r="B53" s="52" t="s">
        <v>41</v>
      </c>
      <c r="G53" s="55">
        <v>330733</v>
      </c>
      <c r="H53" s="55">
        <v>345707</v>
      </c>
      <c r="I53" s="55">
        <v>369265</v>
      </c>
      <c r="J53" s="55">
        <v>384192</v>
      </c>
      <c r="K53" s="53">
        <f>SUM(G53:J53)</f>
        <v>1429897</v>
      </c>
      <c r="L53" s="55">
        <v>451399</v>
      </c>
      <c r="M53" s="55">
        <v>481026</v>
      </c>
      <c r="N53" s="55">
        <v>470762</v>
      </c>
      <c r="O53" s="55">
        <v>513159</v>
      </c>
      <c r="P53" s="53">
        <f>SUM(L53:O53)</f>
        <v>1916346</v>
      </c>
      <c r="Q53" s="55">
        <v>578981</v>
      </c>
      <c r="R53" s="55">
        <v>628410</v>
      </c>
      <c r="S53" s="53">
        <f>SUM(Q53:R53)</f>
        <v>1207391</v>
      </c>
      <c r="T53" s="46"/>
      <c r="U53" s="46"/>
      <c r="V53" s="46"/>
      <c r="W53" s="46"/>
      <c r="X53" s="46"/>
    </row>
    <row r="54" spans="2:24" x14ac:dyDescent="0.2">
      <c r="B54" s="43" t="s">
        <v>40</v>
      </c>
      <c r="G54" s="57">
        <f>G52-G53</f>
        <v>49453</v>
      </c>
      <c r="H54" s="57">
        <f>H52-H53</f>
        <v>70370</v>
      </c>
      <c r="I54" s="57">
        <f>I52-I53</f>
        <v>106036</v>
      </c>
      <c r="J54" s="57">
        <f>J52-J53</f>
        <v>153934</v>
      </c>
      <c r="K54" s="56">
        <f>K52-K53</f>
        <v>379793</v>
      </c>
      <c r="L54" s="57">
        <f>L52-L53</f>
        <v>256942</v>
      </c>
      <c r="M54" s="57">
        <f>M52-M53</f>
        <v>127807</v>
      </c>
      <c r="N54" s="57">
        <f>N52-N53</f>
        <v>208627</v>
      </c>
      <c r="O54" s="57">
        <f>O52-O53</f>
        <v>245303</v>
      </c>
      <c r="P54" s="56">
        <f>SUM(L54:O54)</f>
        <v>838679</v>
      </c>
      <c r="Q54" s="57">
        <f>Q52-Q53</f>
        <v>446578</v>
      </c>
      <c r="R54" s="57">
        <f>R52-R53</f>
        <v>462213</v>
      </c>
      <c r="S54" s="56">
        <f>SUM(Q54:R54)</f>
        <v>908791</v>
      </c>
      <c r="T54" s="46"/>
      <c r="U54" s="46"/>
      <c r="V54" s="46"/>
      <c r="W54" s="46"/>
      <c r="X54" s="46"/>
    </row>
    <row r="55" spans="2:24" ht="5.25" customHeight="1" x14ac:dyDescent="0.2">
      <c r="G55" s="55"/>
      <c r="H55" s="55"/>
      <c r="I55" s="55"/>
      <c r="J55" s="55"/>
      <c r="K55" s="53"/>
      <c r="L55" s="55"/>
      <c r="M55" s="55"/>
      <c r="N55" s="55"/>
      <c r="O55" s="55"/>
      <c r="P55" s="53"/>
      <c r="Q55" s="55"/>
      <c r="R55" s="55"/>
      <c r="S55" s="53"/>
      <c r="T55" s="46"/>
      <c r="U55" s="46"/>
      <c r="V55" s="46"/>
      <c r="W55" s="46"/>
      <c r="X55" s="46"/>
    </row>
    <row r="56" spans="2:24" x14ac:dyDescent="0.2">
      <c r="B56" s="52" t="s">
        <v>39</v>
      </c>
      <c r="G56" s="54">
        <v>-9574</v>
      </c>
      <c r="H56" s="54">
        <v>-19138</v>
      </c>
      <c r="I56" s="54">
        <v>-26909</v>
      </c>
      <c r="J56" s="54">
        <v>-63665</v>
      </c>
      <c r="K56" s="53">
        <f>SUM(G56:J56)</f>
        <v>-119286</v>
      </c>
      <c r="L56" s="54">
        <v>-33150</v>
      </c>
      <c r="M56" s="54">
        <v>-113845</v>
      </c>
      <c r="N56" s="54">
        <v>-92390</v>
      </c>
      <c r="O56" s="54">
        <v>-113973</v>
      </c>
      <c r="P56" s="53">
        <f>SUM(L56:O56)</f>
        <v>-353358</v>
      </c>
      <c r="Q56" s="54">
        <v>-146962</v>
      </c>
      <c r="R56" s="54">
        <v>-33577</v>
      </c>
      <c r="S56" s="53">
        <f>SUM(Q56:R56)</f>
        <v>-180539</v>
      </c>
      <c r="T56" s="46"/>
      <c r="U56" s="46"/>
      <c r="V56" s="46"/>
      <c r="W56" s="46"/>
      <c r="X56" s="46"/>
    </row>
    <row r="57" spans="2:24" x14ac:dyDescent="0.2">
      <c r="B57" s="52" t="s">
        <v>38</v>
      </c>
      <c r="G57" s="51">
        <v>12221</v>
      </c>
      <c r="H57" s="51">
        <v>10477</v>
      </c>
      <c r="I57" s="51">
        <v>27610</v>
      </c>
      <c r="J57" s="51">
        <v>23521</v>
      </c>
      <c r="K57" s="50">
        <f>SUM(G57:J57)</f>
        <v>73829</v>
      </c>
      <c r="L57" s="51">
        <v>45570</v>
      </c>
      <c r="M57" s="51">
        <v>-51638</v>
      </c>
      <c r="N57" s="51">
        <v>-13353</v>
      </c>
      <c r="O57" s="51">
        <v>-54187</v>
      </c>
      <c r="P57" s="50">
        <f>SUM(L57:O57)</f>
        <v>-73608</v>
      </c>
      <c r="Q57" s="51">
        <v>9492</v>
      </c>
      <c r="R57" s="51">
        <v>44287</v>
      </c>
      <c r="S57" s="50">
        <f>SUM(Q57:R57)</f>
        <v>53779</v>
      </c>
      <c r="T57" s="46"/>
      <c r="U57" s="46"/>
      <c r="V57" s="46"/>
      <c r="W57" s="46"/>
      <c r="X57" s="46"/>
    </row>
    <row r="58" spans="2:24" ht="13.5" thickBot="1" x14ac:dyDescent="0.25">
      <c r="B58" s="49" t="s">
        <v>37</v>
      </c>
      <c r="C58" s="49"/>
      <c r="D58" s="49"/>
      <c r="E58" s="49"/>
      <c r="F58" s="49"/>
      <c r="G58" s="48">
        <f>G54+G56-G57</f>
        <v>27658</v>
      </c>
      <c r="H58" s="48">
        <f>H54+H56-H57</f>
        <v>40755</v>
      </c>
      <c r="I58" s="48">
        <f>I54+I56-I57</f>
        <v>51517</v>
      </c>
      <c r="J58" s="48">
        <f>J54+J56-J57</f>
        <v>66748</v>
      </c>
      <c r="K58" s="47">
        <f>K54+K56-K57</f>
        <v>186678</v>
      </c>
      <c r="L58" s="48">
        <f>L54+L56-L57</f>
        <v>178222</v>
      </c>
      <c r="M58" s="48">
        <f>M54+M56-M57</f>
        <v>65600</v>
      </c>
      <c r="N58" s="48">
        <f>N54+N56-N57</f>
        <v>129590</v>
      </c>
      <c r="O58" s="48">
        <f>O54+O56-O57</f>
        <v>185517</v>
      </c>
      <c r="P58" s="47">
        <f>SUM(L58:O58)</f>
        <v>558929</v>
      </c>
      <c r="Q58" s="48">
        <f>Q54+Q56-Q57</f>
        <v>290124</v>
      </c>
      <c r="R58" s="48">
        <f>R54+R56-R57</f>
        <v>384349</v>
      </c>
      <c r="S58" s="47">
        <f>SUM(Q58:R58)</f>
        <v>674473</v>
      </c>
      <c r="T58" s="46"/>
      <c r="U58" s="46"/>
      <c r="V58" s="46"/>
      <c r="W58" s="46"/>
      <c r="X58" s="46"/>
    </row>
    <row r="59" spans="2:24" ht="13.5" thickTop="1" x14ac:dyDescent="0.2"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 spans="2:24" x14ac:dyDescent="0.2">
      <c r="B60" s="45"/>
      <c r="C60" s="44"/>
    </row>
  </sheetData>
  <mergeCells count="4">
    <mergeCell ref="A4:F4"/>
    <mergeCell ref="G5:J5"/>
    <mergeCell ref="L5:O5"/>
    <mergeCell ref="Q5:R5"/>
  </mergeCells>
  <pageMargins left="0.28000000000000003" right="0.23" top="0.23" bottom="0.17" header="0.17" footer="0.17"/>
  <pageSetup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5"/>
  <sheetViews>
    <sheetView view="pageBreakPreview" zoomScaleNormal="150" zoomScaleSheetLayoutView="100" zoomScalePageLayoutView="150" workbookViewId="0">
      <pane xSplit="7" topLeftCell="O1" activePane="topRight" state="frozen"/>
      <selection pane="topRight" activeCell="T8" sqref="T8"/>
    </sheetView>
  </sheetViews>
  <sheetFormatPr defaultColWidth="1.42578125" defaultRowHeight="12.75" x14ac:dyDescent="0.2"/>
  <cols>
    <col min="1" max="5" width="1.42578125" style="70" customWidth="1"/>
    <col min="6" max="6" width="1.28515625" style="70" customWidth="1"/>
    <col min="7" max="7" width="51.140625" style="70" customWidth="1"/>
    <col min="8" max="10" width="12.28515625" style="70" customWidth="1"/>
    <col min="11" max="11" width="12.7109375" style="70" customWidth="1"/>
    <col min="12" max="12" width="17.42578125" style="70" bestFit="1" customWidth="1"/>
    <col min="13" max="16" width="12.7109375" style="70" customWidth="1"/>
    <col min="17" max="17" width="18.85546875" style="70" bestFit="1" customWidth="1"/>
    <col min="18" max="18" width="16.7109375" style="70" customWidth="1"/>
    <col min="19" max="19" width="10.5703125" style="70" bestFit="1" customWidth="1"/>
    <col min="20" max="20" width="18.85546875" style="70" bestFit="1" customWidth="1"/>
    <col min="21" max="219" width="9.140625" style="70" customWidth="1"/>
    <col min="220" max="16384" width="1.42578125" style="70"/>
  </cols>
  <sheetData>
    <row r="1" spans="1:20" ht="15.75" x14ac:dyDescent="0.25">
      <c r="A1" s="42" t="s">
        <v>36</v>
      </c>
      <c r="B1" s="41"/>
      <c r="C1" s="41"/>
      <c r="D1" s="41"/>
      <c r="E1" s="41"/>
      <c r="F1" s="41"/>
      <c r="G1" s="87"/>
    </row>
    <row r="2" spans="1:20" ht="15.75" x14ac:dyDescent="0.25">
      <c r="A2" s="42" t="s">
        <v>111</v>
      </c>
      <c r="B2" s="41"/>
      <c r="C2" s="41"/>
      <c r="D2" s="41"/>
      <c r="E2" s="41"/>
      <c r="F2" s="41"/>
      <c r="G2" s="87"/>
    </row>
    <row r="3" spans="1:20" x14ac:dyDescent="0.2">
      <c r="A3" s="20" t="s">
        <v>34</v>
      </c>
      <c r="B3" s="41"/>
      <c r="C3" s="41"/>
      <c r="D3" s="41"/>
      <c r="E3" s="41"/>
      <c r="F3" s="41"/>
      <c r="G3" s="87"/>
    </row>
    <row r="4" spans="1:20" x14ac:dyDescent="0.2">
      <c r="A4" s="55" t="s">
        <v>33</v>
      </c>
      <c r="B4" s="37"/>
      <c r="C4" s="37"/>
      <c r="D4" s="37"/>
      <c r="E4" s="36"/>
      <c r="F4" s="36"/>
      <c r="G4" s="87"/>
    </row>
    <row r="5" spans="1:20" ht="12.75" customHeight="1" x14ac:dyDescent="0.2">
      <c r="A5" s="55"/>
      <c r="B5" s="37"/>
      <c r="C5" s="37"/>
      <c r="D5" s="37"/>
      <c r="E5" s="36"/>
      <c r="F5" s="36"/>
      <c r="G5" s="87"/>
      <c r="H5" s="111" t="s">
        <v>72</v>
      </c>
      <c r="I5" s="111"/>
      <c r="J5" s="111"/>
      <c r="K5" s="111"/>
      <c r="L5" s="109" t="s">
        <v>59</v>
      </c>
      <c r="M5" s="110" t="s">
        <v>72</v>
      </c>
      <c r="N5" s="110"/>
      <c r="O5" s="110"/>
      <c r="P5" s="110"/>
      <c r="Q5" s="80" t="s">
        <v>59</v>
      </c>
      <c r="R5" s="110" t="s">
        <v>72</v>
      </c>
      <c r="S5" s="110"/>
      <c r="T5" s="80" t="s">
        <v>57</v>
      </c>
    </row>
    <row r="6" spans="1:20" x14ac:dyDescent="0.2">
      <c r="A6" s="131"/>
      <c r="B6" s="36"/>
      <c r="C6" s="36"/>
      <c r="D6" s="36"/>
      <c r="E6" s="36"/>
      <c r="F6" s="36"/>
      <c r="G6" s="87"/>
      <c r="H6" s="38" t="s">
        <v>28</v>
      </c>
      <c r="I6" s="38" t="s">
        <v>31</v>
      </c>
      <c r="J6" s="38" t="s">
        <v>32</v>
      </c>
      <c r="K6" s="38" t="s">
        <v>29</v>
      </c>
      <c r="L6" s="78" t="s">
        <v>29</v>
      </c>
      <c r="M6" s="38" t="s">
        <v>28</v>
      </c>
      <c r="N6" s="38" t="s">
        <v>31</v>
      </c>
      <c r="O6" s="38" t="s">
        <v>32</v>
      </c>
      <c r="P6" s="38" t="s">
        <v>29</v>
      </c>
      <c r="Q6" s="78" t="s">
        <v>29</v>
      </c>
      <c r="R6" s="38" t="s">
        <v>28</v>
      </c>
      <c r="S6" s="38" t="s">
        <v>31</v>
      </c>
      <c r="T6" s="78" t="s">
        <v>31</v>
      </c>
    </row>
    <row r="7" spans="1:20" x14ac:dyDescent="0.2">
      <c r="A7" s="131"/>
      <c r="B7" s="36"/>
      <c r="C7" s="36"/>
      <c r="D7" s="36"/>
      <c r="E7" s="36"/>
      <c r="F7" s="36"/>
      <c r="G7" s="87"/>
      <c r="H7" s="34">
        <v>2016</v>
      </c>
      <c r="I7" s="34">
        <v>2016</v>
      </c>
      <c r="J7" s="34">
        <v>2016</v>
      </c>
      <c r="K7" s="34">
        <v>2016</v>
      </c>
      <c r="L7" s="35">
        <v>2016</v>
      </c>
      <c r="M7" s="34">
        <v>2017</v>
      </c>
      <c r="N7" s="34">
        <v>2017</v>
      </c>
      <c r="O7" s="34">
        <v>2017</v>
      </c>
      <c r="P7" s="34">
        <v>2017</v>
      </c>
      <c r="Q7" s="136">
        <v>2017</v>
      </c>
      <c r="R7" s="34">
        <v>2018</v>
      </c>
      <c r="S7" s="34">
        <v>2018</v>
      </c>
      <c r="T7" s="136">
        <v>2018</v>
      </c>
    </row>
    <row r="8" spans="1:20" x14ac:dyDescent="0.2">
      <c r="A8" s="135" t="s">
        <v>110</v>
      </c>
      <c r="B8" s="8"/>
      <c r="C8" s="8"/>
      <c r="D8" s="8"/>
      <c r="E8" s="5"/>
      <c r="F8" s="5"/>
      <c r="G8" s="87"/>
      <c r="L8" s="134"/>
      <c r="Q8" s="134"/>
      <c r="T8" s="134"/>
    </row>
    <row r="9" spans="1:20" x14ac:dyDescent="0.2">
      <c r="A9" s="20"/>
      <c r="B9" s="5" t="s">
        <v>65</v>
      </c>
      <c r="C9" s="5"/>
      <c r="D9" s="5"/>
      <c r="E9" s="5"/>
      <c r="F9" s="5"/>
      <c r="G9" s="87"/>
      <c r="H9" s="133">
        <v>27658</v>
      </c>
      <c r="I9" s="133">
        <v>40755</v>
      </c>
      <c r="J9" s="133">
        <v>51517</v>
      </c>
      <c r="K9" s="130">
        <v>66748</v>
      </c>
      <c r="L9" s="61">
        <f>SUM(H9:K9)</f>
        <v>186678</v>
      </c>
      <c r="M9" s="133">
        <v>178222</v>
      </c>
      <c r="N9" s="133">
        <v>65600</v>
      </c>
      <c r="O9" s="133">
        <v>129590</v>
      </c>
      <c r="P9" s="133">
        <v>185517</v>
      </c>
      <c r="Q9" s="61">
        <f>SUM(M9:P9)</f>
        <v>558929</v>
      </c>
      <c r="R9" s="133">
        <v>290124</v>
      </c>
      <c r="S9" s="133">
        <v>384349</v>
      </c>
      <c r="T9" s="61">
        <f>SUM(R9:S9)</f>
        <v>674473</v>
      </c>
    </row>
    <row r="10" spans="1:20" x14ac:dyDescent="0.2">
      <c r="A10" s="131"/>
      <c r="B10" s="5" t="s">
        <v>109</v>
      </c>
      <c r="C10" s="5"/>
      <c r="D10" s="5"/>
      <c r="E10" s="5"/>
      <c r="F10" s="5"/>
      <c r="G10" s="87"/>
      <c r="H10" s="54"/>
      <c r="I10" s="54"/>
      <c r="J10" s="54"/>
      <c r="K10" s="54"/>
      <c r="L10" s="53"/>
      <c r="M10" s="54"/>
      <c r="N10" s="54"/>
      <c r="O10" s="54"/>
      <c r="P10" s="54"/>
      <c r="Q10" s="53"/>
      <c r="R10" s="54"/>
      <c r="S10" s="54"/>
      <c r="T10" s="53"/>
    </row>
    <row r="11" spans="1:20" x14ac:dyDescent="0.2">
      <c r="A11" s="131"/>
      <c r="B11" s="5"/>
      <c r="C11" s="5" t="s">
        <v>108</v>
      </c>
      <c r="D11" s="5"/>
      <c r="E11" s="5"/>
      <c r="F11" s="5"/>
      <c r="G11" s="87"/>
      <c r="H11" s="54"/>
      <c r="I11" s="54"/>
      <c r="J11" s="54"/>
      <c r="K11" s="54"/>
      <c r="L11" s="53"/>
      <c r="M11" s="54"/>
      <c r="N11" s="54"/>
      <c r="O11" s="54"/>
      <c r="P11" s="54"/>
      <c r="Q11" s="53"/>
      <c r="R11" s="54"/>
      <c r="S11" s="54"/>
      <c r="T11" s="53"/>
    </row>
    <row r="12" spans="1:20" x14ac:dyDescent="0.2">
      <c r="A12" s="131"/>
      <c r="B12" s="5"/>
      <c r="C12" s="5"/>
      <c r="D12" s="5" t="s">
        <v>107</v>
      </c>
      <c r="E12" s="5"/>
      <c r="F12" s="5"/>
      <c r="G12" s="87"/>
      <c r="H12" s="54">
        <v>-2316599</v>
      </c>
      <c r="I12" s="54">
        <v>-1791766</v>
      </c>
      <c r="J12" s="54">
        <v>-2442080</v>
      </c>
      <c r="K12" s="130">
        <v>-2102841</v>
      </c>
      <c r="L12" s="53">
        <f>SUM(H12:K12)</f>
        <v>-8653286</v>
      </c>
      <c r="M12" s="54">
        <v>-2348666</v>
      </c>
      <c r="N12" s="54">
        <v>-2664421</v>
      </c>
      <c r="O12" s="54">
        <v>-2315017</v>
      </c>
      <c r="P12" s="54">
        <v>-2477659</v>
      </c>
      <c r="Q12" s="53">
        <f>SUM(M12:P12)</f>
        <v>-9805763</v>
      </c>
      <c r="R12" s="54">
        <v>-2986747</v>
      </c>
      <c r="S12" s="54">
        <v>-3033721</v>
      </c>
      <c r="T12" s="53">
        <f>SUM(R12:S12)</f>
        <v>-6020468</v>
      </c>
    </row>
    <row r="13" spans="1:20" x14ac:dyDescent="0.2">
      <c r="A13" s="131"/>
      <c r="B13" s="5"/>
      <c r="C13" s="5"/>
      <c r="D13" s="5" t="s">
        <v>106</v>
      </c>
      <c r="E13" s="5"/>
      <c r="F13" s="5"/>
      <c r="G13" s="87"/>
      <c r="H13" s="54">
        <v>905723</v>
      </c>
      <c r="I13" s="54">
        <v>238517</v>
      </c>
      <c r="J13" s="54">
        <v>529885</v>
      </c>
      <c r="K13" s="130">
        <v>98525</v>
      </c>
      <c r="L13" s="53">
        <f>SUM(H13:K13)</f>
        <v>1772650</v>
      </c>
      <c r="M13" s="54">
        <v>366257</v>
      </c>
      <c r="N13" s="54">
        <v>514890</v>
      </c>
      <c r="O13" s="54">
        <v>-34587</v>
      </c>
      <c r="P13" s="54">
        <v>53446</v>
      </c>
      <c r="Q13" s="53">
        <f>SUM(M13:P13)</f>
        <v>900006</v>
      </c>
      <c r="R13" s="54">
        <v>378885</v>
      </c>
      <c r="S13" s="54">
        <v>288474</v>
      </c>
      <c r="T13" s="53">
        <f>SUM(R13:S13)</f>
        <v>667359</v>
      </c>
    </row>
    <row r="14" spans="1:20" x14ac:dyDescent="0.2">
      <c r="A14" s="131"/>
      <c r="B14" s="5"/>
      <c r="C14" s="5"/>
      <c r="D14" s="5" t="s">
        <v>105</v>
      </c>
      <c r="E14" s="5"/>
      <c r="F14" s="5"/>
      <c r="G14" s="87"/>
      <c r="H14" s="54">
        <v>1058521</v>
      </c>
      <c r="I14" s="54">
        <v>1175361</v>
      </c>
      <c r="J14" s="54">
        <v>1224108</v>
      </c>
      <c r="K14" s="130">
        <v>1330508</v>
      </c>
      <c r="L14" s="53">
        <f>SUM(H14:K14)</f>
        <v>4788498</v>
      </c>
      <c r="M14" s="54">
        <v>1305683</v>
      </c>
      <c r="N14" s="54">
        <v>1550794</v>
      </c>
      <c r="O14" s="54">
        <v>1627477</v>
      </c>
      <c r="P14" s="54">
        <v>1713863</v>
      </c>
      <c r="Q14" s="53">
        <f>SUM(M14:P14)</f>
        <v>6197817</v>
      </c>
      <c r="R14" s="54">
        <v>1748844</v>
      </c>
      <c r="S14" s="54">
        <v>1817817</v>
      </c>
      <c r="T14" s="53">
        <f>SUM(R14:S14)</f>
        <v>3566661</v>
      </c>
    </row>
    <row r="15" spans="1:20" x14ac:dyDescent="0.2">
      <c r="A15" s="131"/>
      <c r="B15" s="5"/>
      <c r="C15" s="5"/>
      <c r="D15" s="5" t="s">
        <v>104</v>
      </c>
      <c r="E15" s="5"/>
      <c r="F15" s="5"/>
      <c r="G15" s="87"/>
      <c r="H15" s="54">
        <v>20441</v>
      </c>
      <c r="I15" s="54">
        <v>20021</v>
      </c>
      <c r="J15" s="54">
        <v>19284</v>
      </c>
      <c r="K15" s="130">
        <v>19206</v>
      </c>
      <c r="L15" s="53">
        <f>SUM(H15:K15)</f>
        <v>78952</v>
      </c>
      <c r="M15" s="54">
        <v>18598</v>
      </c>
      <c r="N15" s="54">
        <v>16511</v>
      </c>
      <c r="O15" s="54">
        <v>13259</v>
      </c>
      <c r="P15" s="54">
        <v>12289</v>
      </c>
      <c r="Q15" s="53">
        <f>SUM(M15:P15)</f>
        <v>60657</v>
      </c>
      <c r="R15" s="54">
        <v>11134</v>
      </c>
      <c r="S15" s="54">
        <v>11154</v>
      </c>
      <c r="T15" s="53">
        <f>SUM(R15:S15)</f>
        <v>22288</v>
      </c>
    </row>
    <row r="16" spans="1:20" x14ac:dyDescent="0.2">
      <c r="A16" s="131"/>
      <c r="B16" s="5"/>
      <c r="C16" s="5"/>
      <c r="D16" s="5" t="s">
        <v>103</v>
      </c>
      <c r="E16" s="5"/>
      <c r="F16" s="5"/>
      <c r="G16" s="87"/>
      <c r="H16" s="54">
        <v>14798</v>
      </c>
      <c r="I16" s="54">
        <v>14131</v>
      </c>
      <c r="J16" s="54">
        <v>14410</v>
      </c>
      <c r="K16" s="130">
        <v>14189</v>
      </c>
      <c r="L16" s="53">
        <f>SUM(H16:K16)</f>
        <v>57528</v>
      </c>
      <c r="M16" s="54">
        <v>15049</v>
      </c>
      <c r="N16" s="54">
        <v>18551</v>
      </c>
      <c r="O16" s="54">
        <v>19238</v>
      </c>
      <c r="P16" s="54">
        <v>19073</v>
      </c>
      <c r="Q16" s="53">
        <f>SUM(M16:P16)</f>
        <v>71911</v>
      </c>
      <c r="R16" s="54">
        <v>19041</v>
      </c>
      <c r="S16" s="54">
        <v>19736</v>
      </c>
      <c r="T16" s="53">
        <f>SUM(R16:S16)</f>
        <v>38777</v>
      </c>
    </row>
    <row r="17" spans="1:20" x14ac:dyDescent="0.2">
      <c r="A17" s="55"/>
      <c r="B17" s="5"/>
      <c r="C17" s="5"/>
      <c r="D17" s="5" t="s">
        <v>102</v>
      </c>
      <c r="E17" s="5"/>
      <c r="F17" s="5"/>
      <c r="G17" s="87"/>
      <c r="H17" s="54">
        <v>42422</v>
      </c>
      <c r="I17" s="54">
        <v>44112</v>
      </c>
      <c r="J17" s="54">
        <v>43495</v>
      </c>
      <c r="K17" s="130">
        <v>43646</v>
      </c>
      <c r="L17" s="53">
        <f>SUM(H17:K17)</f>
        <v>173675</v>
      </c>
      <c r="M17" s="54">
        <v>44888</v>
      </c>
      <c r="N17" s="54">
        <v>44028</v>
      </c>
      <c r="O17" s="54">
        <v>44763</v>
      </c>
      <c r="P17" s="54">
        <v>48530</v>
      </c>
      <c r="Q17" s="53">
        <f>SUM(M17:P17)</f>
        <v>182209</v>
      </c>
      <c r="R17" s="54">
        <v>68395</v>
      </c>
      <c r="S17" s="54">
        <v>81232</v>
      </c>
      <c r="T17" s="53">
        <f>SUM(R17:S17)</f>
        <v>149627</v>
      </c>
    </row>
    <row r="18" spans="1:20" x14ac:dyDescent="0.2">
      <c r="A18" s="55"/>
      <c r="B18" s="5"/>
      <c r="C18" s="5"/>
      <c r="D18" s="5" t="s">
        <v>87</v>
      </c>
      <c r="E18" s="5"/>
      <c r="F18" s="5"/>
      <c r="G18" s="87"/>
      <c r="H18" s="54">
        <v>-11316</v>
      </c>
      <c r="I18" s="54">
        <v>-13323</v>
      </c>
      <c r="J18" s="54">
        <v>-12762</v>
      </c>
      <c r="K18" s="130">
        <v>-27720</v>
      </c>
      <c r="L18" s="53">
        <f>SUM(H18:K18)</f>
        <v>-65121</v>
      </c>
      <c r="M18" s="54">
        <v>0</v>
      </c>
      <c r="N18" s="54">
        <v>0</v>
      </c>
      <c r="O18" s="54">
        <v>0</v>
      </c>
      <c r="P18" s="54">
        <v>0</v>
      </c>
      <c r="Q18" s="53">
        <f>SUM(M18:P18)</f>
        <v>0</v>
      </c>
      <c r="R18" s="54">
        <v>0</v>
      </c>
      <c r="S18" s="54">
        <v>0</v>
      </c>
      <c r="T18" s="53">
        <f>SUM(R18:S18)</f>
        <v>0</v>
      </c>
    </row>
    <row r="19" spans="1:20" x14ac:dyDescent="0.2">
      <c r="A19" s="20"/>
      <c r="B19" s="5"/>
      <c r="C19" s="5"/>
      <c r="D19" s="5" t="s">
        <v>101</v>
      </c>
      <c r="E19" s="5"/>
      <c r="F19" s="5"/>
      <c r="G19" s="87"/>
      <c r="H19" s="54">
        <v>12757</v>
      </c>
      <c r="I19" s="54">
        <v>9040</v>
      </c>
      <c r="J19" s="54">
        <v>9682</v>
      </c>
      <c r="K19" s="130">
        <v>9430</v>
      </c>
      <c r="L19" s="53">
        <f>SUM(H19:K19)</f>
        <v>40909</v>
      </c>
      <c r="M19" s="54">
        <v>21666</v>
      </c>
      <c r="N19" s="54">
        <v>11519</v>
      </c>
      <c r="O19" s="54">
        <v>9896</v>
      </c>
      <c r="P19" s="54">
        <v>14126</v>
      </c>
      <c r="Q19" s="53">
        <f>SUM(M19:P19)</f>
        <v>57207</v>
      </c>
      <c r="R19" s="54">
        <v>8209</v>
      </c>
      <c r="S19" s="54">
        <v>13921</v>
      </c>
      <c r="T19" s="53">
        <f>SUM(R19:S19)</f>
        <v>22130</v>
      </c>
    </row>
    <row r="20" spans="1:20" x14ac:dyDescent="0.2">
      <c r="A20" s="20"/>
      <c r="B20" s="5"/>
      <c r="C20" s="5"/>
      <c r="D20" s="132" t="s">
        <v>100</v>
      </c>
      <c r="E20" s="5"/>
      <c r="F20" s="5"/>
      <c r="G20" s="87"/>
      <c r="H20" s="54">
        <v>0</v>
      </c>
      <c r="I20" s="54">
        <v>0</v>
      </c>
      <c r="J20" s="54">
        <v>0</v>
      </c>
      <c r="K20" s="130">
        <v>0</v>
      </c>
      <c r="L20" s="53">
        <f>SUM(H20:K20)</f>
        <v>0</v>
      </c>
      <c r="M20" s="54">
        <v>0</v>
      </c>
      <c r="N20" s="54">
        <v>64220</v>
      </c>
      <c r="O20" s="54">
        <v>50830</v>
      </c>
      <c r="P20" s="54">
        <v>25740</v>
      </c>
      <c r="Q20" s="53">
        <f>SUM(M20:P20)</f>
        <v>140790</v>
      </c>
      <c r="R20" s="54">
        <v>41080</v>
      </c>
      <c r="S20" s="54">
        <v>-85410</v>
      </c>
      <c r="T20" s="53">
        <f>SUM(R20:S20)</f>
        <v>-44330</v>
      </c>
    </row>
    <row r="21" spans="1:20" x14ac:dyDescent="0.2">
      <c r="A21" s="20"/>
      <c r="B21" s="5"/>
      <c r="C21" s="5"/>
      <c r="D21" s="5" t="s">
        <v>99</v>
      </c>
      <c r="E21" s="5"/>
      <c r="F21" s="5"/>
      <c r="G21" s="87"/>
      <c r="H21" s="54">
        <v>-16603</v>
      </c>
      <c r="I21" s="54">
        <v>-17876</v>
      </c>
      <c r="J21" s="54">
        <v>14338</v>
      </c>
      <c r="K21" s="130">
        <v>-26706</v>
      </c>
      <c r="L21" s="53">
        <f>SUM(H21:K21)</f>
        <v>-46847</v>
      </c>
      <c r="M21" s="54">
        <v>-26764</v>
      </c>
      <c r="N21" s="54">
        <v>-20702</v>
      </c>
      <c r="O21" s="54">
        <v>-57090</v>
      </c>
      <c r="P21" s="54">
        <v>-104132</v>
      </c>
      <c r="Q21" s="53">
        <f>SUM(M21:P21)</f>
        <v>-208688</v>
      </c>
      <c r="R21" s="54">
        <v>-22049</v>
      </c>
      <c r="S21" s="54">
        <v>-9539</v>
      </c>
      <c r="T21" s="53">
        <f>SUM(R21:S21)</f>
        <v>-31588</v>
      </c>
    </row>
    <row r="22" spans="1:20" x14ac:dyDescent="0.2">
      <c r="A22" s="55"/>
      <c r="B22" s="5"/>
      <c r="C22" s="5"/>
      <c r="D22" s="5" t="s">
        <v>98</v>
      </c>
      <c r="E22" s="5"/>
      <c r="F22" s="5"/>
      <c r="G22" s="87"/>
      <c r="H22" s="54"/>
      <c r="I22" s="54"/>
      <c r="J22" s="54"/>
      <c r="K22" s="54"/>
      <c r="L22" s="53"/>
      <c r="M22" s="54"/>
      <c r="N22" s="54"/>
      <c r="O22" s="54"/>
      <c r="P22" s="54"/>
      <c r="Q22" s="53"/>
      <c r="R22" s="54"/>
      <c r="S22" s="54"/>
      <c r="T22" s="53">
        <f>SUM(R22:S22)</f>
        <v>0</v>
      </c>
    </row>
    <row r="23" spans="1:20" x14ac:dyDescent="0.2">
      <c r="A23" s="131"/>
      <c r="B23" s="5"/>
      <c r="C23" s="5"/>
      <c r="D23" s="5"/>
      <c r="E23" s="5" t="s">
        <v>22</v>
      </c>
      <c r="F23" s="5"/>
      <c r="G23" s="87"/>
      <c r="H23" s="54">
        <v>14308</v>
      </c>
      <c r="I23" s="54">
        <v>24091</v>
      </c>
      <c r="J23" s="54">
        <v>10250</v>
      </c>
      <c r="K23" s="130">
        <v>-1679</v>
      </c>
      <c r="L23" s="53">
        <f>SUM(H23:K23)</f>
        <v>46970</v>
      </c>
      <c r="M23" s="54">
        <v>-25402</v>
      </c>
      <c r="N23" s="54">
        <v>-80199</v>
      </c>
      <c r="O23" s="54">
        <v>-41399</v>
      </c>
      <c r="P23" s="54">
        <v>-87090</v>
      </c>
      <c r="Q23" s="53">
        <f>SUM(M23:P23)</f>
        <v>-234090</v>
      </c>
      <c r="R23" s="54">
        <v>-55905</v>
      </c>
      <c r="S23" s="54">
        <v>-25564</v>
      </c>
      <c r="T23" s="53">
        <f>SUM(R23:S23)</f>
        <v>-81469</v>
      </c>
    </row>
    <row r="24" spans="1:20" x14ac:dyDescent="0.2">
      <c r="A24" s="55"/>
      <c r="B24" s="5"/>
      <c r="C24" s="5"/>
      <c r="D24" s="5"/>
      <c r="E24" s="5" t="s">
        <v>13</v>
      </c>
      <c r="F24" s="5"/>
      <c r="G24" s="87"/>
      <c r="H24" s="54">
        <v>-19898</v>
      </c>
      <c r="I24" s="54">
        <v>8795</v>
      </c>
      <c r="J24" s="54">
        <v>27810</v>
      </c>
      <c r="K24" s="130">
        <v>15540</v>
      </c>
      <c r="L24" s="53">
        <f>SUM(H24:K24)</f>
        <v>32247</v>
      </c>
      <c r="M24" s="54">
        <v>-11000</v>
      </c>
      <c r="N24" s="54">
        <v>-12439</v>
      </c>
      <c r="O24" s="54">
        <v>34029</v>
      </c>
      <c r="P24" s="54">
        <v>63969</v>
      </c>
      <c r="Q24" s="53">
        <f>SUM(M24:P24)</f>
        <v>74559</v>
      </c>
      <c r="R24" s="54">
        <v>74083</v>
      </c>
      <c r="S24" s="54">
        <v>7733</v>
      </c>
      <c r="T24" s="53">
        <f>SUM(R24:S24)</f>
        <v>81816</v>
      </c>
    </row>
    <row r="25" spans="1:20" x14ac:dyDescent="0.2">
      <c r="A25" s="55"/>
      <c r="B25" s="5"/>
      <c r="C25" s="5"/>
      <c r="D25" s="5"/>
      <c r="E25" s="5" t="s">
        <v>12</v>
      </c>
      <c r="F25" s="5"/>
      <c r="G25" s="87"/>
      <c r="H25" s="54">
        <v>41232</v>
      </c>
      <c r="I25" s="54">
        <v>2099</v>
      </c>
      <c r="J25" s="54">
        <v>28957</v>
      </c>
      <c r="K25" s="130">
        <v>-3582</v>
      </c>
      <c r="L25" s="53">
        <f>SUM(H25:K25)</f>
        <v>68706</v>
      </c>
      <c r="M25" s="54">
        <v>93542</v>
      </c>
      <c r="N25" s="54">
        <v>-48042</v>
      </c>
      <c r="O25" s="54">
        <v>74006</v>
      </c>
      <c r="P25" s="54">
        <v>-5169</v>
      </c>
      <c r="Q25" s="53">
        <f>SUM(M25:P25)</f>
        <v>114337</v>
      </c>
      <c r="R25" s="54">
        <v>119049</v>
      </c>
      <c r="S25" s="54">
        <v>-52851</v>
      </c>
      <c r="T25" s="53">
        <f>SUM(R25:S25)</f>
        <v>66198</v>
      </c>
    </row>
    <row r="26" spans="1:20" x14ac:dyDescent="0.2">
      <c r="A26" s="131"/>
      <c r="B26" s="5"/>
      <c r="C26" s="5"/>
      <c r="D26" s="5"/>
      <c r="E26" s="5" t="s">
        <v>11</v>
      </c>
      <c r="F26" s="5"/>
      <c r="G26" s="87"/>
      <c r="H26" s="54">
        <v>27502</v>
      </c>
      <c r="I26" s="54">
        <v>22753</v>
      </c>
      <c r="J26" s="54">
        <v>30230</v>
      </c>
      <c r="K26" s="130">
        <v>16266</v>
      </c>
      <c r="L26" s="53">
        <f>SUM(H26:K26)</f>
        <v>96751</v>
      </c>
      <c r="M26" s="54">
        <v>15221</v>
      </c>
      <c r="N26" s="54">
        <v>46609</v>
      </c>
      <c r="O26" s="54">
        <v>32947</v>
      </c>
      <c r="P26" s="54">
        <v>83197</v>
      </c>
      <c r="Q26" s="53">
        <f>SUM(M26:P26)</f>
        <v>177974</v>
      </c>
      <c r="R26" s="54">
        <v>55270</v>
      </c>
      <c r="S26" s="54">
        <v>23848</v>
      </c>
      <c r="T26" s="53">
        <f>SUM(R26:S26)</f>
        <v>79118</v>
      </c>
    </row>
    <row r="27" spans="1:20" x14ac:dyDescent="0.2">
      <c r="A27" s="55"/>
      <c r="B27" s="5"/>
      <c r="C27" s="5"/>
      <c r="D27" s="5"/>
      <c r="E27" s="5" t="s">
        <v>97</v>
      </c>
      <c r="F27" s="5"/>
      <c r="G27" s="87"/>
      <c r="H27" s="51">
        <v>-29536</v>
      </c>
      <c r="I27" s="51">
        <v>-3003</v>
      </c>
      <c r="J27" s="51">
        <v>-11065</v>
      </c>
      <c r="K27" s="130">
        <v>-8690</v>
      </c>
      <c r="L27" s="53">
        <f>SUM(H27:K27)</f>
        <v>-52294</v>
      </c>
      <c r="M27" s="51">
        <v>8850</v>
      </c>
      <c r="N27" s="51">
        <v>-41447</v>
      </c>
      <c r="O27" s="51">
        <v>-7549</v>
      </c>
      <c r="P27" s="51">
        <v>-33657</v>
      </c>
      <c r="Q27" s="53">
        <f>SUM(M27:P27)</f>
        <v>-73803</v>
      </c>
      <c r="R27" s="51">
        <v>13830</v>
      </c>
      <c r="S27" s="51">
        <v>40582</v>
      </c>
      <c r="T27" s="53">
        <f>SUM(R27:S27)</f>
        <v>54412</v>
      </c>
    </row>
    <row r="28" spans="1:20" x14ac:dyDescent="0.2">
      <c r="A28" s="20"/>
      <c r="B28" s="5"/>
      <c r="C28" s="5"/>
      <c r="D28" s="5"/>
      <c r="E28" s="5"/>
      <c r="F28" s="5"/>
      <c r="G28" s="5" t="s">
        <v>79</v>
      </c>
      <c r="H28" s="51">
        <f>SUM(H9:H27)</f>
        <v>-228590</v>
      </c>
      <c r="I28" s="51">
        <f>SUM(I9:I27)</f>
        <v>-226293</v>
      </c>
      <c r="J28" s="51">
        <f>SUM(J9:J27)</f>
        <v>-461941</v>
      </c>
      <c r="K28" s="128">
        <f>SUM(K9:K27)</f>
        <v>-557160</v>
      </c>
      <c r="L28" s="127">
        <f>SUM(L9:L27)</f>
        <v>-1473984</v>
      </c>
      <c r="M28" s="51">
        <f>SUM(M9:M27)</f>
        <v>-343856</v>
      </c>
      <c r="N28" s="51">
        <f>SUM(N9:N27)</f>
        <v>-534528</v>
      </c>
      <c r="O28" s="51">
        <f>SUM(O9:O27)</f>
        <v>-419607</v>
      </c>
      <c r="P28" s="51">
        <f>SUM(P9:P27)</f>
        <v>-487957</v>
      </c>
      <c r="Q28" s="127">
        <f>SUM(Q9:Q27)</f>
        <v>-1785948</v>
      </c>
      <c r="R28" s="51">
        <f>SUM(R9:R27)</f>
        <v>-236757</v>
      </c>
      <c r="S28" s="51">
        <f>SUM(S9:S27)</f>
        <v>-518239</v>
      </c>
      <c r="T28" s="127">
        <f>SUM(T9:T27)</f>
        <v>-754996</v>
      </c>
    </row>
    <row r="29" spans="1:20" x14ac:dyDescent="0.2">
      <c r="A29" s="129" t="s">
        <v>96</v>
      </c>
      <c r="B29" s="8"/>
      <c r="C29" s="5"/>
      <c r="D29" s="5"/>
      <c r="E29" s="5"/>
      <c r="F29" s="5"/>
      <c r="G29" s="87"/>
      <c r="L29" s="53"/>
      <c r="Q29" s="53"/>
      <c r="T29" s="53"/>
    </row>
    <row r="30" spans="1:20" x14ac:dyDescent="0.2">
      <c r="A30" s="131"/>
      <c r="B30" s="5" t="s">
        <v>78</v>
      </c>
      <c r="C30" s="5"/>
      <c r="D30" s="5"/>
      <c r="E30" s="5"/>
      <c r="F30" s="5"/>
      <c r="G30" s="87"/>
      <c r="H30" s="54">
        <v>-23207</v>
      </c>
      <c r="I30" s="54">
        <v>-17924</v>
      </c>
      <c r="J30" s="54">
        <v>-17249</v>
      </c>
      <c r="K30" s="130">
        <v>-18797</v>
      </c>
      <c r="L30" s="53">
        <f>SUM(H30:K30)</f>
        <v>-77177</v>
      </c>
      <c r="M30" s="54">
        <v>-25372</v>
      </c>
      <c r="N30" s="54">
        <v>-7624</v>
      </c>
      <c r="O30" s="54">
        <v>-10217</v>
      </c>
      <c r="P30" s="54">
        <v>-10507</v>
      </c>
      <c r="Q30" s="53">
        <f>SUM(M30:P30)</f>
        <v>-53720</v>
      </c>
      <c r="R30" s="54">
        <v>-10796</v>
      </c>
      <c r="S30" s="54">
        <v>-12552</v>
      </c>
      <c r="T30" s="53">
        <f>SUM(R30:S30)</f>
        <v>-23348</v>
      </c>
    </row>
    <row r="31" spans="1:20" x14ac:dyDescent="0.2">
      <c r="A31" s="131"/>
      <c r="B31" s="5" t="s">
        <v>77</v>
      </c>
      <c r="C31" s="5"/>
      <c r="D31" s="5"/>
      <c r="E31" s="5"/>
      <c r="F31" s="5"/>
      <c r="G31" s="87"/>
      <c r="H31" s="54">
        <v>-8425</v>
      </c>
      <c r="I31" s="54">
        <v>-10814</v>
      </c>
      <c r="J31" s="54">
        <v>-27366</v>
      </c>
      <c r="K31" s="130">
        <v>-61048</v>
      </c>
      <c r="L31" s="53">
        <f>SUM(H31:K31)</f>
        <v>-107653</v>
      </c>
      <c r="M31" s="54">
        <v>-52523</v>
      </c>
      <c r="N31" s="54">
        <v>-65231</v>
      </c>
      <c r="O31" s="54">
        <v>-33963</v>
      </c>
      <c r="P31" s="54">
        <v>-21585</v>
      </c>
      <c r="Q31" s="53">
        <f>SUM(M31:P31)</f>
        <v>-173302</v>
      </c>
      <c r="R31" s="54">
        <v>-37170</v>
      </c>
      <c r="S31" s="54">
        <v>-27323</v>
      </c>
      <c r="T31" s="53">
        <f>SUM(R31:S31)</f>
        <v>-64493</v>
      </c>
    </row>
    <row r="32" spans="1:20" x14ac:dyDescent="0.2">
      <c r="A32" s="131"/>
      <c r="B32" s="5" t="s">
        <v>76</v>
      </c>
      <c r="C32" s="5"/>
      <c r="D32" s="5"/>
      <c r="E32" s="5"/>
      <c r="F32" s="5"/>
      <c r="G32" s="87"/>
      <c r="H32" s="54">
        <v>-356</v>
      </c>
      <c r="I32" s="54">
        <v>907</v>
      </c>
      <c r="J32" s="54">
        <v>125</v>
      </c>
      <c r="K32" s="130">
        <v>-1617</v>
      </c>
      <c r="L32" s="53">
        <f>SUM(H32:K32)</f>
        <v>-941</v>
      </c>
      <c r="M32" s="54">
        <v>-769</v>
      </c>
      <c r="N32" s="54">
        <v>-1064</v>
      </c>
      <c r="O32" s="54">
        <v>-1107</v>
      </c>
      <c r="P32" s="54">
        <v>-3749</v>
      </c>
      <c r="Q32" s="53">
        <f>SUM(M32:P32)</f>
        <v>-6689</v>
      </c>
      <c r="R32" s="54">
        <v>-1786</v>
      </c>
      <c r="S32" s="54">
        <v>-441</v>
      </c>
      <c r="T32" s="53">
        <f>SUM(R32:S32)</f>
        <v>-2227</v>
      </c>
    </row>
    <row r="33" spans="1:20" x14ac:dyDescent="0.2">
      <c r="A33" s="55"/>
      <c r="B33" s="5" t="s">
        <v>95</v>
      </c>
      <c r="C33" s="5"/>
      <c r="D33" s="5"/>
      <c r="E33" s="5"/>
      <c r="F33" s="5"/>
      <c r="G33" s="87"/>
      <c r="H33" s="54">
        <v>-34962</v>
      </c>
      <c r="I33" s="54">
        <v>-18492</v>
      </c>
      <c r="J33" s="54">
        <v>-128136</v>
      </c>
      <c r="K33" s="130">
        <v>-5603</v>
      </c>
      <c r="L33" s="53">
        <f>SUM(H33:K33)</f>
        <v>-187193</v>
      </c>
      <c r="M33" s="54">
        <v>-57774</v>
      </c>
      <c r="N33" s="54">
        <v>-14246</v>
      </c>
      <c r="O33" s="54">
        <v>-2799</v>
      </c>
      <c r="P33" s="54">
        <v>0</v>
      </c>
      <c r="Q33" s="53">
        <f>SUM(M33:P33)</f>
        <v>-74819</v>
      </c>
      <c r="R33" s="54">
        <v>0</v>
      </c>
      <c r="S33" s="54">
        <v>0</v>
      </c>
      <c r="T33" s="53">
        <f>SUM(R33:S33)</f>
        <v>0</v>
      </c>
    </row>
    <row r="34" spans="1:20" x14ac:dyDescent="0.2">
      <c r="A34" s="55"/>
      <c r="B34" s="5" t="s">
        <v>94</v>
      </c>
      <c r="C34" s="5"/>
      <c r="D34" s="5"/>
      <c r="E34" s="5"/>
      <c r="F34" s="5"/>
      <c r="G34" s="87"/>
      <c r="H34" s="54">
        <v>8188</v>
      </c>
      <c r="I34" s="54">
        <v>18752</v>
      </c>
      <c r="J34" s="54">
        <v>171747</v>
      </c>
      <c r="K34" s="130">
        <v>83797</v>
      </c>
      <c r="L34" s="53">
        <f>SUM(H34:K34)</f>
        <v>282484</v>
      </c>
      <c r="M34" s="54">
        <v>55748</v>
      </c>
      <c r="N34" s="54">
        <v>14128</v>
      </c>
      <c r="O34" s="54">
        <v>250278</v>
      </c>
      <c r="P34" s="54">
        <v>0</v>
      </c>
      <c r="Q34" s="53">
        <f>SUM(M34:P34)</f>
        <v>320154</v>
      </c>
      <c r="R34" s="54">
        <v>0</v>
      </c>
      <c r="S34" s="54">
        <v>0</v>
      </c>
      <c r="T34" s="53">
        <f>SUM(R34:S34)</f>
        <v>0</v>
      </c>
    </row>
    <row r="35" spans="1:20" x14ac:dyDescent="0.2">
      <c r="A35" s="55"/>
      <c r="B35" s="5" t="s">
        <v>93</v>
      </c>
      <c r="C35" s="5"/>
      <c r="D35" s="5"/>
      <c r="E35" s="5"/>
      <c r="F35" s="5"/>
      <c r="G35" s="87"/>
      <c r="H35" s="54">
        <v>63025</v>
      </c>
      <c r="I35" s="54">
        <v>24675</v>
      </c>
      <c r="J35" s="54">
        <v>24855</v>
      </c>
      <c r="K35" s="130">
        <v>27690</v>
      </c>
      <c r="L35" s="53">
        <f>SUM(H35:K35)</f>
        <v>140245</v>
      </c>
      <c r="M35" s="54">
        <v>5100</v>
      </c>
      <c r="N35" s="54">
        <v>17605</v>
      </c>
      <c r="O35" s="54">
        <v>0</v>
      </c>
      <c r="P35" s="54">
        <v>0</v>
      </c>
      <c r="Q35" s="53">
        <f>SUM(M35:P35)</f>
        <v>22705</v>
      </c>
      <c r="R35" s="54">
        <v>0</v>
      </c>
      <c r="S35" s="54">
        <v>0</v>
      </c>
      <c r="T35" s="53">
        <f>SUM(R35:S35)</f>
        <v>0</v>
      </c>
    </row>
    <row r="36" spans="1:20" x14ac:dyDescent="0.2">
      <c r="A36" s="55"/>
      <c r="B36" s="5"/>
      <c r="C36" s="5"/>
      <c r="D36" s="5"/>
      <c r="E36" s="5"/>
      <c r="F36" s="5"/>
      <c r="G36" s="5" t="s">
        <v>92</v>
      </c>
      <c r="H36" s="128">
        <f>SUM(H30:H35)</f>
        <v>4263</v>
      </c>
      <c r="I36" s="128">
        <f>SUM(I30:I35)</f>
        <v>-2896</v>
      </c>
      <c r="J36" s="128">
        <f>SUM(J30:J35)</f>
        <v>23976</v>
      </c>
      <c r="K36" s="128">
        <f>SUM(K30:K35)</f>
        <v>24422</v>
      </c>
      <c r="L36" s="127">
        <f>SUM(L30:L35)</f>
        <v>49765</v>
      </c>
      <c r="M36" s="128">
        <f>SUM(M30:M35)</f>
        <v>-75590</v>
      </c>
      <c r="N36" s="128">
        <f>SUM(N30:N35)</f>
        <v>-56432</v>
      </c>
      <c r="O36" s="128">
        <f>SUM(O30:O35)</f>
        <v>202192</v>
      </c>
      <c r="P36" s="128">
        <f>SUM(P30:P35)</f>
        <v>-35841</v>
      </c>
      <c r="Q36" s="127">
        <f>SUM(Q30:Q35)</f>
        <v>34329</v>
      </c>
      <c r="R36" s="128">
        <f>SUM(R30:R35)</f>
        <v>-49752</v>
      </c>
      <c r="S36" s="128">
        <f>SUM(S30:S35)</f>
        <v>-40316</v>
      </c>
      <c r="T36" s="127">
        <f>SUM(T30:T35)</f>
        <v>-90068</v>
      </c>
    </row>
    <row r="37" spans="1:20" x14ac:dyDescent="0.2">
      <c r="A37" s="129" t="s">
        <v>91</v>
      </c>
      <c r="B37" s="5"/>
      <c r="C37" s="5"/>
      <c r="D37" s="5"/>
      <c r="E37" s="5"/>
      <c r="F37" s="5"/>
      <c r="G37" s="87"/>
      <c r="L37" s="53"/>
      <c r="Q37" s="53"/>
      <c r="T37" s="53"/>
    </row>
    <row r="38" spans="1:20" x14ac:dyDescent="0.2">
      <c r="A38" s="20"/>
      <c r="B38" s="5" t="s">
        <v>90</v>
      </c>
      <c r="C38" s="5"/>
      <c r="D38" s="5"/>
      <c r="E38" s="5"/>
      <c r="F38" s="5"/>
      <c r="G38" s="87"/>
      <c r="H38" s="54">
        <v>3536</v>
      </c>
      <c r="I38" s="54">
        <v>4232</v>
      </c>
      <c r="J38" s="54">
        <v>3819</v>
      </c>
      <c r="K38" s="54">
        <v>25392</v>
      </c>
      <c r="L38" s="53">
        <f>SUM(H38:K38)</f>
        <v>36979</v>
      </c>
      <c r="M38" s="54">
        <v>24178</v>
      </c>
      <c r="N38" s="54">
        <v>14826</v>
      </c>
      <c r="O38" s="54">
        <v>34669</v>
      </c>
      <c r="P38" s="54">
        <v>14705</v>
      </c>
      <c r="Q38" s="53">
        <f>SUM(M38:P38)</f>
        <v>88378</v>
      </c>
      <c r="R38" s="54">
        <v>56335</v>
      </c>
      <c r="S38" s="54">
        <v>26936</v>
      </c>
      <c r="T38" s="53">
        <f>SUM(R38:S38)</f>
        <v>83271</v>
      </c>
    </row>
    <row r="39" spans="1:20" x14ac:dyDescent="0.2">
      <c r="A39" s="20"/>
      <c r="B39" s="5" t="s">
        <v>89</v>
      </c>
      <c r="C39" s="5"/>
      <c r="D39" s="5"/>
      <c r="E39" s="5"/>
      <c r="F39" s="5"/>
      <c r="G39" s="87"/>
      <c r="H39" s="54">
        <v>0</v>
      </c>
      <c r="I39" s="54">
        <v>0</v>
      </c>
      <c r="J39" s="54">
        <v>0</v>
      </c>
      <c r="K39" s="54">
        <v>1000000</v>
      </c>
      <c r="L39" s="53">
        <f>SUM(H39:K39)</f>
        <v>1000000</v>
      </c>
      <c r="M39" s="54">
        <v>0</v>
      </c>
      <c r="N39" s="54">
        <v>1420510</v>
      </c>
      <c r="O39" s="54">
        <v>0</v>
      </c>
      <c r="P39" s="54">
        <v>1600000</v>
      </c>
      <c r="Q39" s="53">
        <f>SUM(M39:P39)</f>
        <v>3020510</v>
      </c>
      <c r="R39" s="54">
        <v>0</v>
      </c>
      <c r="S39" s="54">
        <v>1900000</v>
      </c>
      <c r="T39" s="53">
        <f>SUM(R39:S39)</f>
        <v>1900000</v>
      </c>
    </row>
    <row r="40" spans="1:20" x14ac:dyDescent="0.2">
      <c r="A40" s="20"/>
      <c r="B40" s="5" t="s">
        <v>88</v>
      </c>
      <c r="C40" s="5"/>
      <c r="D40" s="5"/>
      <c r="E40" s="5"/>
      <c r="F40" s="5"/>
      <c r="G40" s="87"/>
      <c r="H40" s="54">
        <v>0</v>
      </c>
      <c r="I40" s="54">
        <v>0</v>
      </c>
      <c r="J40" s="54">
        <v>0</v>
      </c>
      <c r="K40" s="54">
        <v>-10700</v>
      </c>
      <c r="L40" s="53">
        <f>SUM(H40:K40)</f>
        <v>-10700</v>
      </c>
      <c r="M40" s="54">
        <v>0</v>
      </c>
      <c r="N40" s="54">
        <v>-15013</v>
      </c>
      <c r="O40" s="54">
        <v>-312</v>
      </c>
      <c r="P40" s="54">
        <v>-16828</v>
      </c>
      <c r="Q40" s="53">
        <f>SUM(M40:P40)</f>
        <v>-32153</v>
      </c>
      <c r="R40" s="54">
        <v>0</v>
      </c>
      <c r="S40" s="54">
        <v>-16992</v>
      </c>
      <c r="T40" s="53">
        <f>SUM(R40:S40)</f>
        <v>-16992</v>
      </c>
    </row>
    <row r="41" spans="1:20" x14ac:dyDescent="0.2">
      <c r="A41" s="20"/>
      <c r="B41" s="5" t="s">
        <v>87</v>
      </c>
      <c r="C41" s="5"/>
      <c r="D41" s="5"/>
      <c r="E41" s="5"/>
      <c r="F41" s="5"/>
      <c r="G41" s="87"/>
      <c r="H41" s="54">
        <v>11316</v>
      </c>
      <c r="I41" s="54">
        <v>13323</v>
      </c>
      <c r="J41" s="54">
        <v>12762</v>
      </c>
      <c r="K41" s="54">
        <v>27720</v>
      </c>
      <c r="L41" s="53">
        <f>SUM(H41:K41)</f>
        <v>65121</v>
      </c>
      <c r="M41" s="54">
        <v>0</v>
      </c>
      <c r="N41" s="54">
        <v>0</v>
      </c>
      <c r="O41" s="54">
        <v>0</v>
      </c>
      <c r="P41" s="54">
        <v>0</v>
      </c>
      <c r="Q41" s="53">
        <f>SUM(M41:P41)</f>
        <v>0</v>
      </c>
      <c r="R41" s="54">
        <v>0</v>
      </c>
      <c r="S41" s="54">
        <v>0</v>
      </c>
      <c r="T41" s="53">
        <f>SUM(R41:S41)</f>
        <v>0</v>
      </c>
    </row>
    <row r="42" spans="1:20" x14ac:dyDescent="0.2">
      <c r="A42" s="129"/>
      <c r="B42" s="5" t="s">
        <v>86</v>
      </c>
      <c r="C42" s="5"/>
      <c r="D42" s="5"/>
      <c r="E42" s="5"/>
      <c r="F42" s="5"/>
      <c r="G42" s="87"/>
      <c r="H42" s="54">
        <v>55</v>
      </c>
      <c r="I42" s="54">
        <v>57</v>
      </c>
      <c r="J42" s="54">
        <v>58</v>
      </c>
      <c r="K42" s="54">
        <v>60</v>
      </c>
      <c r="L42" s="53">
        <f>SUM(H42:K42)</f>
        <v>230</v>
      </c>
      <c r="M42" s="54">
        <v>61</v>
      </c>
      <c r="N42" s="54">
        <v>63</v>
      </c>
      <c r="O42" s="54">
        <v>65</v>
      </c>
      <c r="P42" s="54">
        <v>66</v>
      </c>
      <c r="Q42" s="53">
        <f>SUM(M42:P42)</f>
        <v>255</v>
      </c>
      <c r="R42" s="54">
        <v>-321</v>
      </c>
      <c r="S42" s="54">
        <v>-532</v>
      </c>
      <c r="T42" s="53">
        <f>SUM(R42:S42)</f>
        <v>-853</v>
      </c>
    </row>
    <row r="43" spans="1:20" x14ac:dyDescent="0.2">
      <c r="A43" s="20"/>
      <c r="B43" s="5"/>
      <c r="C43" s="5"/>
      <c r="D43" s="5"/>
      <c r="E43" s="5"/>
      <c r="F43" s="5"/>
      <c r="G43" s="5" t="s">
        <v>85</v>
      </c>
      <c r="H43" s="128">
        <f>SUM(H38:H42)</f>
        <v>14907</v>
      </c>
      <c r="I43" s="128">
        <f>SUM(I38:I42)</f>
        <v>17612</v>
      </c>
      <c r="J43" s="128">
        <f>SUM(J38:J42)</f>
        <v>16639</v>
      </c>
      <c r="K43" s="128">
        <f>SUM(K38:K42)</f>
        <v>1042472</v>
      </c>
      <c r="L43" s="127">
        <f>SUM(L38:L42)</f>
        <v>1091630</v>
      </c>
      <c r="M43" s="128">
        <f>SUM(M38:M42)</f>
        <v>24239</v>
      </c>
      <c r="N43" s="128">
        <f>SUM(N38:N42)</f>
        <v>1420386</v>
      </c>
      <c r="O43" s="128">
        <f>SUM(O38:O42)</f>
        <v>34422</v>
      </c>
      <c r="P43" s="128">
        <f>SUM(P38:P42)</f>
        <v>1597943</v>
      </c>
      <c r="Q43" s="127">
        <f>SUM(Q38:Q42)</f>
        <v>3076990</v>
      </c>
      <c r="R43" s="128">
        <f>SUM(R38:R42)</f>
        <v>56014</v>
      </c>
      <c r="S43" s="128">
        <f>SUM(S38:S42)</f>
        <v>1909412</v>
      </c>
      <c r="T43" s="127">
        <f>SUM(T38:T42)</f>
        <v>1965426</v>
      </c>
    </row>
    <row r="44" spans="1:20" x14ac:dyDescent="0.2">
      <c r="A44" s="20"/>
      <c r="B44" s="5"/>
      <c r="C44" s="5"/>
      <c r="D44" s="5"/>
      <c r="E44" s="5"/>
      <c r="F44" s="5"/>
      <c r="G44" s="5"/>
      <c r="H44" s="55"/>
      <c r="I44" s="55"/>
      <c r="J44" s="55"/>
      <c r="K44" s="55"/>
      <c r="L44" s="53"/>
      <c r="M44" s="55"/>
      <c r="N44" s="55"/>
      <c r="O44" s="55"/>
      <c r="P44" s="55"/>
      <c r="Q44" s="53"/>
      <c r="R44" s="55"/>
      <c r="S44" s="55"/>
      <c r="T44" s="53"/>
    </row>
    <row r="45" spans="1:20" x14ac:dyDescent="0.2">
      <c r="A45" s="20" t="s">
        <v>84</v>
      </c>
      <c r="B45" s="5"/>
      <c r="C45" s="5"/>
      <c r="D45" s="5"/>
      <c r="E45" s="5"/>
      <c r="F45" s="5"/>
      <c r="G45" s="5"/>
      <c r="H45" s="55">
        <v>5334</v>
      </c>
      <c r="I45" s="55">
        <v>-2742</v>
      </c>
      <c r="J45" s="55">
        <v>-441</v>
      </c>
      <c r="K45" s="55">
        <v>-11316</v>
      </c>
      <c r="L45" s="53">
        <f>SUM(H45:K45)</f>
        <v>-9165</v>
      </c>
      <c r="M45" s="55">
        <v>5455</v>
      </c>
      <c r="N45" s="55">
        <v>11527</v>
      </c>
      <c r="O45" s="55">
        <v>10685</v>
      </c>
      <c r="P45" s="55">
        <v>2181</v>
      </c>
      <c r="Q45" s="53">
        <f>SUM(M45:P45)</f>
        <v>29848</v>
      </c>
      <c r="R45" s="55">
        <v>7177</v>
      </c>
      <c r="S45" s="55">
        <v>-36340</v>
      </c>
      <c r="T45" s="53">
        <f>SUM(R45:S45)</f>
        <v>-29163</v>
      </c>
    </row>
    <row r="46" spans="1:20" x14ac:dyDescent="0.2">
      <c r="A46" s="20" t="s">
        <v>83</v>
      </c>
      <c r="B46" s="5"/>
      <c r="C46" s="5"/>
      <c r="D46" s="5"/>
      <c r="E46" s="5"/>
      <c r="F46" s="5"/>
      <c r="G46" s="87"/>
      <c r="H46" s="55">
        <f>H28+H36+H43+H45</f>
        <v>-204086</v>
      </c>
      <c r="I46" s="55">
        <f>I28+I36+I43+I45</f>
        <v>-214319</v>
      </c>
      <c r="J46" s="55">
        <f>J28+J36+J43+J45</f>
        <v>-421767</v>
      </c>
      <c r="K46" s="55">
        <f>K28+K36+K43+K45</f>
        <v>498418</v>
      </c>
      <c r="L46" s="53">
        <f>SUM(H46:K46)</f>
        <v>-341754</v>
      </c>
      <c r="M46" s="55">
        <f>M28+M36+M43+M45</f>
        <v>-389752</v>
      </c>
      <c r="N46" s="55">
        <f>N28+N36+N43+N45</f>
        <v>840953</v>
      </c>
      <c r="O46" s="55">
        <v>-172308</v>
      </c>
      <c r="P46" s="55">
        <v>1076326</v>
      </c>
      <c r="Q46" s="53">
        <f>SUM(M46:P46)</f>
        <v>1355219</v>
      </c>
      <c r="R46" s="55">
        <v>-223318</v>
      </c>
      <c r="S46" s="55">
        <v>1314517</v>
      </c>
      <c r="T46" s="53">
        <f>SUM(R46:S46)</f>
        <v>1091199</v>
      </c>
    </row>
    <row r="47" spans="1:20" x14ac:dyDescent="0.2">
      <c r="A47" s="20" t="s">
        <v>82</v>
      </c>
      <c r="B47" s="5"/>
      <c r="C47" s="5"/>
      <c r="D47" s="5"/>
      <c r="E47" s="5"/>
      <c r="F47" s="5"/>
      <c r="G47" s="87"/>
      <c r="H47" s="55">
        <v>1809330</v>
      </c>
      <c r="I47" s="55">
        <f>H48</f>
        <v>1605244</v>
      </c>
      <c r="J47" s="55">
        <f>I48</f>
        <v>1390925</v>
      </c>
      <c r="K47" s="55">
        <f>J48</f>
        <v>969158</v>
      </c>
      <c r="L47" s="53">
        <v>1809330</v>
      </c>
      <c r="M47" s="55">
        <f>K48</f>
        <v>1467576</v>
      </c>
      <c r="N47" s="55">
        <v>1077824</v>
      </c>
      <c r="O47" s="55">
        <v>1918777</v>
      </c>
      <c r="P47" s="55">
        <v>1746469</v>
      </c>
      <c r="Q47" s="53">
        <f>L48</f>
        <v>1467576</v>
      </c>
      <c r="R47" s="55">
        <v>2822795</v>
      </c>
      <c r="S47" s="55">
        <v>2599477</v>
      </c>
      <c r="T47" s="53">
        <f>Q48</f>
        <v>2822795</v>
      </c>
    </row>
    <row r="48" spans="1:20" ht="13.5" thickBot="1" x14ac:dyDescent="0.25">
      <c r="A48" s="126" t="s">
        <v>81</v>
      </c>
      <c r="B48" s="5"/>
      <c r="C48" s="5"/>
      <c r="D48" s="5"/>
      <c r="E48" s="5"/>
      <c r="F48" s="5"/>
      <c r="G48" s="87"/>
      <c r="H48" s="125">
        <f>SUM(H46:H47)</f>
        <v>1605244</v>
      </c>
      <c r="I48" s="125">
        <f>SUM(I46:I47)</f>
        <v>1390925</v>
      </c>
      <c r="J48" s="125">
        <f>SUM(J46:J47)</f>
        <v>969158</v>
      </c>
      <c r="K48" s="125">
        <f>SUM(K46:K47)</f>
        <v>1467576</v>
      </c>
      <c r="L48" s="124">
        <f>SUM(L46:L47)</f>
        <v>1467576</v>
      </c>
      <c r="M48" s="125">
        <f>SUM(M46:M47)</f>
        <v>1077824</v>
      </c>
      <c r="N48" s="125">
        <f>SUM(N46:N47)</f>
        <v>1918777</v>
      </c>
      <c r="O48" s="125">
        <f>SUM(O46:O47)</f>
        <v>1746469</v>
      </c>
      <c r="P48" s="125">
        <f>SUM(P46:P47)</f>
        <v>2822795</v>
      </c>
      <c r="Q48" s="124">
        <f>SUM(Q46:Q47)</f>
        <v>2822795</v>
      </c>
      <c r="R48" s="125">
        <f>SUM(R46:R47)</f>
        <v>2599477</v>
      </c>
      <c r="S48" s="125">
        <f>SUM(S46:S47)</f>
        <v>3913994</v>
      </c>
      <c r="T48" s="124">
        <f>SUM(T46:T47)</f>
        <v>3913994</v>
      </c>
    </row>
    <row r="49" spans="1:20" x14ac:dyDescent="0.2">
      <c r="A49" s="123"/>
      <c r="B49" s="5"/>
      <c r="C49" s="5"/>
      <c r="D49" s="5"/>
      <c r="E49" s="5"/>
      <c r="F49" s="5"/>
      <c r="G49" s="87"/>
      <c r="L49" s="53"/>
      <c r="Q49" s="53"/>
      <c r="T49" s="53"/>
    </row>
    <row r="50" spans="1:20" x14ac:dyDescent="0.2">
      <c r="A50" s="122" t="s">
        <v>80</v>
      </c>
      <c r="B50" s="36"/>
      <c r="C50" s="36"/>
      <c r="D50" s="5"/>
      <c r="E50" s="5"/>
      <c r="F50" s="5"/>
      <c r="G50" s="87"/>
      <c r="L50" s="121"/>
      <c r="Q50" s="121"/>
      <c r="T50" s="121"/>
    </row>
    <row r="51" spans="1:20" x14ac:dyDescent="0.2">
      <c r="A51" s="120"/>
      <c r="B51" s="5" t="s">
        <v>79</v>
      </c>
      <c r="C51" s="36"/>
      <c r="D51" s="5"/>
      <c r="E51" s="5"/>
      <c r="F51" s="5"/>
      <c r="G51" s="87"/>
      <c r="H51" s="119">
        <f>H28</f>
        <v>-228590</v>
      </c>
      <c r="I51" s="119">
        <f>I28</f>
        <v>-226293</v>
      </c>
      <c r="J51" s="119">
        <f>J28</f>
        <v>-461941</v>
      </c>
      <c r="K51" s="119">
        <f>K28</f>
        <v>-557160</v>
      </c>
      <c r="L51" s="53">
        <f>SUM(H51:K51)</f>
        <v>-1473984</v>
      </c>
      <c r="M51" s="119">
        <f>M28</f>
        <v>-343856</v>
      </c>
      <c r="N51" s="119">
        <f>N28</f>
        <v>-534528</v>
      </c>
      <c r="O51" s="119">
        <v>-419607</v>
      </c>
      <c r="P51" s="119">
        <v>-487957</v>
      </c>
      <c r="Q51" s="53">
        <f>SUM(M51:P51)</f>
        <v>-1785948</v>
      </c>
      <c r="R51" s="119">
        <f>R28</f>
        <v>-236757</v>
      </c>
      <c r="S51" s="119">
        <f>S28</f>
        <v>-518239</v>
      </c>
      <c r="T51" s="53">
        <f>SUM(R51:S51)</f>
        <v>-754996</v>
      </c>
    </row>
    <row r="52" spans="1:20" x14ac:dyDescent="0.2">
      <c r="A52" s="118"/>
      <c r="B52" s="5" t="s">
        <v>78</v>
      </c>
      <c r="C52" s="5"/>
      <c r="D52" s="5"/>
      <c r="E52" s="5"/>
      <c r="F52" s="5"/>
      <c r="G52" s="87"/>
      <c r="H52" s="55">
        <f>H30</f>
        <v>-23207</v>
      </c>
      <c r="I52" s="55">
        <f>I30</f>
        <v>-17924</v>
      </c>
      <c r="J52" s="55">
        <f>J30</f>
        <v>-17249</v>
      </c>
      <c r="K52" s="55">
        <f>K30</f>
        <v>-18797</v>
      </c>
      <c r="L52" s="53">
        <f>SUM(H52:K52)</f>
        <v>-77177</v>
      </c>
      <c r="M52" s="55">
        <f>M30</f>
        <v>-25372</v>
      </c>
      <c r="N52" s="55">
        <f>N30</f>
        <v>-7624</v>
      </c>
      <c r="O52" s="55">
        <v>-10217</v>
      </c>
      <c r="P52" s="55">
        <v>-10507</v>
      </c>
      <c r="Q52" s="53">
        <f>SUM(M52:P52)</f>
        <v>-53720</v>
      </c>
      <c r="R52" s="55">
        <f>R30</f>
        <v>-10796</v>
      </c>
      <c r="S52" s="55">
        <f>S30</f>
        <v>-12552</v>
      </c>
      <c r="T52" s="53">
        <f>SUM(R52:S52)</f>
        <v>-23348</v>
      </c>
    </row>
    <row r="53" spans="1:20" x14ac:dyDescent="0.2">
      <c r="A53" s="118"/>
      <c r="B53" s="5" t="s">
        <v>77</v>
      </c>
      <c r="C53" s="5"/>
      <c r="D53" s="5"/>
      <c r="E53" s="5"/>
      <c r="F53" s="5"/>
      <c r="G53" s="87"/>
      <c r="H53" s="55">
        <f>H31</f>
        <v>-8425</v>
      </c>
      <c r="I53" s="55">
        <f>I31</f>
        <v>-10814</v>
      </c>
      <c r="J53" s="55">
        <f>J31</f>
        <v>-27366</v>
      </c>
      <c r="K53" s="55">
        <f>K31</f>
        <v>-61048</v>
      </c>
      <c r="L53" s="53">
        <f>SUM(H53:K53)</f>
        <v>-107653</v>
      </c>
      <c r="M53" s="55">
        <f>M31</f>
        <v>-52523</v>
      </c>
      <c r="N53" s="55">
        <f>N31</f>
        <v>-65231</v>
      </c>
      <c r="O53" s="55">
        <v>-33963</v>
      </c>
      <c r="P53" s="55">
        <v>-21585</v>
      </c>
      <c r="Q53" s="53">
        <f>SUM(M53:P53)</f>
        <v>-173302</v>
      </c>
      <c r="R53" s="55">
        <f>R31</f>
        <v>-37170</v>
      </c>
      <c r="S53" s="55">
        <f>S31</f>
        <v>-27323</v>
      </c>
      <c r="T53" s="53">
        <f>SUM(R53:S53)</f>
        <v>-64493</v>
      </c>
    </row>
    <row r="54" spans="1:20" x14ac:dyDescent="0.2">
      <c r="A54" s="117"/>
      <c r="B54" s="5" t="s">
        <v>76</v>
      </c>
      <c r="C54" s="5"/>
      <c r="D54" s="5"/>
      <c r="E54" s="5"/>
      <c r="F54" s="5"/>
      <c r="G54" s="87"/>
      <c r="H54" s="55">
        <f>H32</f>
        <v>-356</v>
      </c>
      <c r="I54" s="55">
        <f>I32</f>
        <v>907</v>
      </c>
      <c r="J54" s="55">
        <f>J32</f>
        <v>125</v>
      </c>
      <c r="K54" s="55">
        <f>K32</f>
        <v>-1617</v>
      </c>
      <c r="L54" s="53">
        <f>SUM(H54:K54)</f>
        <v>-941</v>
      </c>
      <c r="M54" s="55">
        <f>M32</f>
        <v>-769</v>
      </c>
      <c r="N54" s="55">
        <f>N32</f>
        <v>-1064</v>
      </c>
      <c r="O54" s="55">
        <v>-1107</v>
      </c>
      <c r="P54" s="55">
        <v>-3749</v>
      </c>
      <c r="Q54" s="53">
        <f>SUM(M54:P54)</f>
        <v>-6689</v>
      </c>
      <c r="R54" s="55">
        <f>R32</f>
        <v>-1786</v>
      </c>
      <c r="S54" s="55">
        <f>S32</f>
        <v>-441</v>
      </c>
      <c r="T54" s="53">
        <f>SUM(R54:S54)</f>
        <v>-2227</v>
      </c>
    </row>
    <row r="55" spans="1:20" ht="13.5" thickBot="1" x14ac:dyDescent="0.25">
      <c r="A55" s="116"/>
      <c r="B55" s="115" t="s">
        <v>75</v>
      </c>
      <c r="C55" s="8"/>
      <c r="D55" s="8"/>
      <c r="E55" s="8"/>
      <c r="F55" s="8"/>
      <c r="G55" s="87"/>
      <c r="H55" s="114">
        <f>SUM(H51:H54)</f>
        <v>-260578</v>
      </c>
      <c r="I55" s="114">
        <f>SUM(I51:I54)</f>
        <v>-254124</v>
      </c>
      <c r="J55" s="114">
        <f>SUM(J51:J54)</f>
        <v>-506431</v>
      </c>
      <c r="K55" s="114">
        <f>SUM(K51:K54)</f>
        <v>-638622</v>
      </c>
      <c r="L55" s="113">
        <f>SUM(L51:L54)</f>
        <v>-1659755</v>
      </c>
      <c r="M55" s="114">
        <f>SUM(M51:M54)</f>
        <v>-422520</v>
      </c>
      <c r="N55" s="114">
        <f>SUM(N51:N54)</f>
        <v>-608447</v>
      </c>
      <c r="O55" s="114">
        <f>SUM(O51:O54)</f>
        <v>-464894</v>
      </c>
      <c r="P55" s="114">
        <f>SUM(P51:P54)</f>
        <v>-523798</v>
      </c>
      <c r="Q55" s="113">
        <f>SUM(Q51:Q54)</f>
        <v>-2019659</v>
      </c>
      <c r="R55" s="114">
        <f>SUM(R51:R54)</f>
        <v>-286509</v>
      </c>
      <c r="S55" s="114">
        <f>SUM(S51:S54)</f>
        <v>-558555</v>
      </c>
      <c r="T55" s="113">
        <f>SUM(T51:T54)</f>
        <v>-845064</v>
      </c>
    </row>
  </sheetData>
  <mergeCells count="3">
    <mergeCell ref="H5:K5"/>
    <mergeCell ref="M5:P5"/>
    <mergeCell ref="R5:S5"/>
  </mergeCells>
  <pageMargins left="0.17" right="0.17" top="0.28000000000000003" bottom="0.75" header="0.17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Segment Information</vt:lpstr>
      <vt:lpstr>Cashflow</vt:lpstr>
    </vt:vector>
  </TitlesOfParts>
  <Company>Nasdaq Omx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Brittany Davis</cp:lastModifiedBy>
  <cp:lastPrinted>2018-07-11T18:04:42Z</cp:lastPrinted>
  <dcterms:created xsi:type="dcterms:W3CDTF">2018-04-16T20:04:10Z</dcterms:created>
  <dcterms:modified xsi:type="dcterms:W3CDTF">2018-07-15T18:15:10Z</dcterms:modified>
</cp:coreProperties>
</file>