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e1b94ac231e164/바탕 화면/논문작성중/NF^0CH4 data/Co-circulation/CH4Ricepaddies^J Nature climate change/NCC/"/>
    </mc:Choice>
  </mc:AlternateContent>
  <xr:revisionPtr revIDLastSave="7" documentId="8_{57C26AE0-917C-4B1E-9151-712490576EE1}" xr6:coauthVersionLast="47" xr6:coauthVersionMax="47" xr10:uidLastSave="{06BF2D75-C0C8-4C65-8C0E-5278BAC5D55D}"/>
  <bookViews>
    <workbookView xWindow="-120" yWindow="-120" windowWidth="29040" windowHeight="17520" activeTab="1" xr2:uid="{00000000-000D-0000-FFFF-FFFF00000000}"/>
  </bookViews>
  <sheets>
    <sheet name="Extracted data points" sheetId="4" r:id="rId1"/>
    <sheet name="Graphs &amp; Statistics" sheetId="6" r:id="rId2"/>
  </sheets>
  <definedNames>
    <definedName name="_xlnm._FilterDatabase" localSheetId="0" hidden="1">'Extracted data points'!$AC$1:$AC$159</definedName>
    <definedName name="_xlnm._FilterDatabase" localSheetId="1" hidden="1">'Graphs &amp; Statistics'!$A$1:$C$158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6" l="1"/>
  <c r="O56" i="6"/>
  <c r="N59" i="6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3" i="4"/>
  <c r="AD159" i="4"/>
  <c r="AA159" i="4"/>
  <c r="Z159" i="4"/>
  <c r="AD158" i="4"/>
  <c r="AA158" i="4"/>
  <c r="Z158" i="4"/>
  <c r="AD157" i="4"/>
  <c r="AA157" i="4"/>
  <c r="Z157" i="4"/>
  <c r="AD156" i="4"/>
  <c r="AA156" i="4"/>
  <c r="Z156" i="4"/>
  <c r="AD155" i="4"/>
  <c r="AA155" i="4"/>
  <c r="Z155" i="4"/>
  <c r="AD154" i="4"/>
  <c r="AA154" i="4"/>
  <c r="Z154" i="4"/>
  <c r="AD153" i="4"/>
  <c r="AA153" i="4"/>
  <c r="Z153" i="4"/>
  <c r="AD152" i="4"/>
  <c r="AA152" i="4"/>
  <c r="Z152" i="4"/>
  <c r="AD151" i="4"/>
  <c r="AA151" i="4"/>
  <c r="Z151" i="4"/>
  <c r="AD150" i="4"/>
  <c r="AA150" i="4"/>
  <c r="Z150" i="4"/>
  <c r="AD149" i="4"/>
  <c r="AA149" i="4"/>
  <c r="Z149" i="4"/>
  <c r="AD148" i="4"/>
  <c r="AA148" i="4"/>
  <c r="Z148" i="4"/>
  <c r="AD145" i="4"/>
  <c r="AA138" i="4"/>
  <c r="Z138" i="4"/>
  <c r="AA137" i="4"/>
  <c r="Z137" i="4"/>
  <c r="AA136" i="4"/>
  <c r="Z136" i="4"/>
  <c r="AA135" i="4"/>
  <c r="Z135" i="4"/>
  <c r="Z134" i="4"/>
  <c r="AD133" i="4"/>
  <c r="AA133" i="4"/>
  <c r="Z133" i="4"/>
  <c r="AD132" i="4"/>
  <c r="AA132" i="4"/>
  <c r="Z132" i="4"/>
  <c r="AD131" i="4"/>
  <c r="AA131" i="4"/>
  <c r="Z131" i="4"/>
  <c r="AD130" i="4"/>
  <c r="AA130" i="4"/>
  <c r="Z130" i="4"/>
  <c r="AD129" i="4"/>
  <c r="AA129" i="4"/>
  <c r="Z129" i="4"/>
  <c r="AD128" i="4"/>
  <c r="AA128" i="4"/>
  <c r="Z128" i="4"/>
  <c r="AD127" i="4"/>
  <c r="AA127" i="4"/>
  <c r="Z127" i="4"/>
  <c r="AD126" i="4"/>
  <c r="AA126" i="4"/>
  <c r="Z126" i="4"/>
  <c r="AE125" i="4"/>
  <c r="AA125" i="4"/>
  <c r="Z125" i="4"/>
  <c r="AE124" i="4"/>
  <c r="AA124" i="4"/>
  <c r="Z124" i="4"/>
  <c r="AE123" i="4"/>
  <c r="AA123" i="4"/>
  <c r="Z123" i="4"/>
  <c r="AE122" i="4"/>
  <c r="AA122" i="4"/>
  <c r="Z122" i="4"/>
  <c r="AE121" i="4"/>
  <c r="AA121" i="4"/>
  <c r="Z121" i="4"/>
  <c r="AE120" i="4"/>
  <c r="AA120" i="4"/>
  <c r="Z120" i="4"/>
  <c r="AE119" i="4"/>
  <c r="AA119" i="4"/>
  <c r="Z119" i="4"/>
  <c r="AE118" i="4"/>
  <c r="AA118" i="4"/>
  <c r="Z118" i="4"/>
  <c r="AE117" i="4"/>
  <c r="AA117" i="4"/>
  <c r="Z117" i="4"/>
  <c r="AE116" i="4"/>
  <c r="AA116" i="4"/>
  <c r="Z116" i="4"/>
  <c r="AE115" i="4"/>
  <c r="AA115" i="4"/>
  <c r="Z115" i="4"/>
  <c r="AE114" i="4"/>
  <c r="AA114" i="4"/>
  <c r="Z114" i="4"/>
  <c r="AE113" i="4"/>
  <c r="Z113" i="4"/>
  <c r="AE112" i="4"/>
  <c r="Z112" i="4"/>
  <c r="AE111" i="4"/>
  <c r="Z111" i="4"/>
  <c r="AE110" i="4"/>
  <c r="Z110" i="4"/>
  <c r="AD109" i="4"/>
  <c r="AA109" i="4"/>
  <c r="Z109" i="4"/>
  <c r="AD108" i="4"/>
  <c r="AA108" i="4"/>
  <c r="Z108" i="4"/>
  <c r="AD107" i="4"/>
  <c r="AA107" i="4"/>
  <c r="Z107" i="4"/>
  <c r="AD106" i="4"/>
  <c r="AA106" i="4"/>
  <c r="Z106" i="4"/>
  <c r="AD105" i="4"/>
  <c r="AA105" i="4"/>
  <c r="Z105" i="4"/>
  <c r="AD104" i="4"/>
  <c r="AA104" i="4"/>
  <c r="Z104" i="4"/>
  <c r="AD103" i="4"/>
  <c r="AA103" i="4"/>
  <c r="Z103" i="4"/>
  <c r="AD102" i="4"/>
  <c r="AA102" i="4"/>
  <c r="Z102" i="4"/>
  <c r="AE101" i="4"/>
  <c r="AA101" i="4"/>
  <c r="Z101" i="4"/>
  <c r="AE100" i="4"/>
  <c r="AA100" i="4"/>
  <c r="Z100" i="4"/>
  <c r="AE99" i="4"/>
  <c r="AA99" i="4"/>
  <c r="Z99" i="4"/>
  <c r="AE98" i="4"/>
  <c r="AA98" i="4"/>
  <c r="Z98" i="4"/>
  <c r="AD97" i="4"/>
  <c r="AA97" i="4"/>
  <c r="Z97" i="4"/>
  <c r="AD96" i="4"/>
  <c r="AA96" i="4"/>
  <c r="Z96" i="4"/>
  <c r="AD95" i="4"/>
  <c r="AA95" i="4"/>
  <c r="Z95" i="4"/>
  <c r="AD94" i="4"/>
  <c r="AA94" i="4"/>
  <c r="Z94" i="4"/>
  <c r="AE93" i="4"/>
  <c r="AA93" i="4"/>
  <c r="Z93" i="4"/>
  <c r="AE92" i="4"/>
  <c r="AA92" i="4"/>
  <c r="Z92" i="4"/>
  <c r="AD91" i="4"/>
  <c r="AA91" i="4"/>
  <c r="Z91" i="4"/>
  <c r="AD90" i="4"/>
  <c r="AA90" i="4"/>
  <c r="Z90" i="4"/>
  <c r="AE89" i="4"/>
  <c r="AA89" i="4"/>
  <c r="Z89" i="4"/>
  <c r="AE88" i="4"/>
  <c r="AA88" i="4"/>
  <c r="Z88" i="4"/>
  <c r="AE87" i="4"/>
  <c r="AA87" i="4"/>
  <c r="Z87" i="4"/>
  <c r="AE86" i="4"/>
  <c r="AA86" i="4"/>
  <c r="Z86" i="4"/>
  <c r="AE85" i="4"/>
  <c r="AA85" i="4"/>
  <c r="Z85" i="4"/>
  <c r="AE84" i="4"/>
  <c r="AA84" i="4"/>
  <c r="Z84" i="4"/>
  <c r="AE83" i="4"/>
  <c r="AA83" i="4"/>
  <c r="Z83" i="4"/>
  <c r="AE82" i="4"/>
  <c r="AA82" i="4"/>
  <c r="Z82" i="4"/>
  <c r="AE81" i="4"/>
  <c r="AA81" i="4"/>
  <c r="Z81" i="4"/>
  <c r="AE80" i="4"/>
  <c r="AA80" i="4"/>
  <c r="Z80" i="4"/>
  <c r="AE79" i="4"/>
  <c r="AA79" i="4"/>
  <c r="Z79" i="4"/>
  <c r="AE78" i="4"/>
  <c r="AA78" i="4"/>
  <c r="Z78" i="4"/>
  <c r="AE77" i="4"/>
  <c r="AA77" i="4"/>
  <c r="Z77" i="4"/>
  <c r="AE76" i="4"/>
  <c r="AA76" i="4"/>
  <c r="Z76" i="4"/>
  <c r="AE75" i="4"/>
  <c r="AA75" i="4"/>
  <c r="Z75" i="4"/>
  <c r="AE74" i="4"/>
  <c r="AA74" i="4"/>
  <c r="Z74" i="4"/>
  <c r="AE73" i="4"/>
  <c r="AA73" i="4"/>
  <c r="Z73" i="4"/>
  <c r="AE72" i="4"/>
  <c r="AA72" i="4"/>
  <c r="Z72" i="4"/>
  <c r="AE71" i="4"/>
  <c r="AA71" i="4"/>
  <c r="Z71" i="4"/>
  <c r="AE70" i="4"/>
  <c r="AA70" i="4"/>
  <c r="Z70" i="4"/>
  <c r="AD69" i="4"/>
  <c r="AA69" i="4"/>
  <c r="Z69" i="4"/>
  <c r="AD68" i="4"/>
  <c r="AA68" i="4"/>
  <c r="Z68" i="4"/>
  <c r="AD67" i="4"/>
  <c r="AA67" i="4"/>
  <c r="Z67" i="4"/>
  <c r="AD66" i="4"/>
  <c r="AA66" i="4"/>
  <c r="Z66" i="4"/>
  <c r="AD65" i="4"/>
  <c r="AA65" i="4"/>
  <c r="Z65" i="4"/>
  <c r="AD64" i="4"/>
  <c r="AA64" i="4"/>
  <c r="Z64" i="4"/>
  <c r="AA63" i="4"/>
  <c r="Z63" i="4"/>
  <c r="AA62" i="4"/>
  <c r="Z62" i="4"/>
  <c r="AE61" i="4"/>
  <c r="Z61" i="4"/>
  <c r="AE60" i="4"/>
  <c r="Z60" i="4"/>
  <c r="AE59" i="4"/>
  <c r="Z59" i="4"/>
  <c r="AE58" i="4"/>
  <c r="Z58" i="4"/>
  <c r="AE57" i="4"/>
  <c r="AA57" i="4"/>
  <c r="Z57" i="4"/>
  <c r="AE56" i="4"/>
  <c r="AA56" i="4"/>
  <c r="Z56" i="4"/>
  <c r="AE55" i="4"/>
  <c r="AA55" i="4"/>
  <c r="Z55" i="4"/>
  <c r="AE54" i="4"/>
  <c r="AA54" i="4"/>
  <c r="Z54" i="4"/>
  <c r="AE53" i="4"/>
  <c r="AA53" i="4"/>
  <c r="Z53" i="4"/>
  <c r="AE52" i="4"/>
  <c r="AA52" i="4"/>
  <c r="Z52" i="4"/>
  <c r="AE51" i="4"/>
  <c r="Z51" i="4"/>
  <c r="AE50" i="4"/>
  <c r="Z50" i="4"/>
  <c r="AE49" i="4"/>
  <c r="AA49" i="4"/>
  <c r="Z49" i="4"/>
  <c r="AE48" i="4"/>
  <c r="AA48" i="4"/>
  <c r="Z48" i="4"/>
  <c r="AE47" i="4"/>
  <c r="AA47" i="4"/>
  <c r="Z47" i="4"/>
  <c r="AE46" i="4"/>
  <c r="AA46" i="4"/>
  <c r="Z46" i="4"/>
  <c r="AE45" i="4"/>
  <c r="AA45" i="4"/>
  <c r="Z45" i="4"/>
  <c r="AE44" i="4"/>
  <c r="AA44" i="4"/>
  <c r="Z44" i="4"/>
  <c r="AE43" i="4"/>
  <c r="AA43" i="4"/>
  <c r="Z43" i="4"/>
  <c r="AE42" i="4"/>
  <c r="AA42" i="4"/>
  <c r="Z42" i="4"/>
  <c r="AE41" i="4"/>
  <c r="AA41" i="4"/>
  <c r="Z41" i="4"/>
  <c r="AE40" i="4"/>
  <c r="AA40" i="4"/>
  <c r="Z40" i="4"/>
  <c r="AE39" i="4"/>
  <c r="AA39" i="4"/>
  <c r="Z39" i="4"/>
  <c r="AE38" i="4"/>
  <c r="AA38" i="4"/>
  <c r="Z38" i="4"/>
  <c r="AE37" i="4"/>
  <c r="AA37" i="4"/>
  <c r="Z37" i="4"/>
  <c r="AE36" i="4"/>
  <c r="AA36" i="4"/>
  <c r="Z36" i="4"/>
  <c r="AE35" i="4"/>
  <c r="AA35" i="4"/>
  <c r="Z35" i="4"/>
  <c r="AE34" i="4"/>
  <c r="AA34" i="4"/>
  <c r="Z34" i="4"/>
  <c r="AE33" i="4"/>
  <c r="AA33" i="4"/>
  <c r="Z33" i="4"/>
  <c r="AE32" i="4"/>
  <c r="AA32" i="4"/>
  <c r="Z32" i="4"/>
  <c r="AE31" i="4"/>
  <c r="AA31" i="4"/>
  <c r="Z31" i="4"/>
  <c r="AE30" i="4"/>
  <c r="AA30" i="4"/>
  <c r="Z30" i="4"/>
  <c r="AE29" i="4"/>
  <c r="AA29" i="4"/>
  <c r="Z29" i="4"/>
  <c r="AE28" i="4"/>
  <c r="AA28" i="4"/>
  <c r="Z28" i="4"/>
  <c r="AE27" i="4"/>
  <c r="AA27" i="4"/>
  <c r="Z27" i="4"/>
  <c r="AE26" i="4"/>
  <c r="AA26" i="4"/>
  <c r="Z26" i="4"/>
  <c r="AE25" i="4"/>
  <c r="AA25" i="4"/>
  <c r="Z25" i="4"/>
  <c r="AE24" i="4"/>
  <c r="AA24" i="4"/>
  <c r="Z24" i="4"/>
  <c r="AE23" i="4"/>
  <c r="AA23" i="4"/>
  <c r="Z23" i="4"/>
  <c r="AE22" i="4"/>
  <c r="AA22" i="4"/>
  <c r="Z22" i="4"/>
  <c r="AD21" i="4"/>
  <c r="AA21" i="4"/>
  <c r="Z21" i="4"/>
  <c r="AD20" i="4"/>
  <c r="AA20" i="4"/>
  <c r="Z20" i="4"/>
  <c r="AD19" i="4"/>
  <c r="AA19" i="4"/>
  <c r="Z19" i="4"/>
  <c r="AD18" i="4"/>
  <c r="AA18" i="4"/>
  <c r="Z18" i="4"/>
  <c r="AA17" i="4"/>
  <c r="Z17" i="4"/>
  <c r="AA16" i="4"/>
  <c r="Z16" i="4"/>
  <c r="AE15" i="4"/>
  <c r="AA15" i="4"/>
  <c r="Z15" i="4"/>
  <c r="AE14" i="4"/>
  <c r="AA14" i="4"/>
  <c r="Z14" i="4"/>
  <c r="AE13" i="4"/>
  <c r="AA13" i="4"/>
  <c r="Z13" i="4"/>
  <c r="AD12" i="4"/>
  <c r="AA12" i="4"/>
  <c r="Z12" i="4"/>
  <c r="AD11" i="4"/>
  <c r="AA11" i="4"/>
  <c r="Z11" i="4"/>
  <c r="AD10" i="4"/>
  <c r="AA10" i="4"/>
  <c r="Z10" i="4"/>
  <c r="AD9" i="4"/>
  <c r="AA9" i="4"/>
  <c r="Z9" i="4"/>
  <c r="AD8" i="4"/>
  <c r="AA8" i="4"/>
  <c r="Z8" i="4"/>
  <c r="AD7" i="4"/>
  <c r="AA7" i="4"/>
  <c r="Z7" i="4"/>
  <c r="AD6" i="4"/>
  <c r="AA6" i="4"/>
  <c r="Z6" i="4"/>
  <c r="AD5" i="4"/>
  <c r="AA5" i="4"/>
  <c r="Z5" i="4"/>
  <c r="AE4" i="4"/>
  <c r="AA4" i="4"/>
  <c r="Z4" i="4"/>
  <c r="AE3" i="4"/>
  <c r="AA3" i="4"/>
  <c r="Z3" i="4"/>
</calcChain>
</file>

<file path=xl/sharedStrings.xml><?xml version="1.0" encoding="utf-8"?>
<sst xmlns="http://schemas.openxmlformats.org/spreadsheetml/2006/main" count="1540" uniqueCount="241">
  <si>
    <t>31°39'</t>
  </si>
  <si>
    <t>t/ha</t>
  </si>
  <si>
    <t>32°10'</t>
  </si>
  <si>
    <t>kg/ha</t>
  </si>
  <si>
    <t>Mg/ha</t>
  </si>
  <si>
    <t>126°48'</t>
  </si>
  <si>
    <t>119°54'</t>
  </si>
  <si>
    <t>kg C/ha</t>
  </si>
  <si>
    <t>119°42'</t>
  </si>
  <si>
    <t>112°10'</t>
  </si>
  <si>
    <t>120°40'</t>
  </si>
  <si>
    <t>105°28'</t>
  </si>
  <si>
    <t>28°55'</t>
  </si>
  <si>
    <t>45°49'</t>
  </si>
  <si>
    <t>28°09'</t>
  </si>
  <si>
    <t>30°50'</t>
  </si>
  <si>
    <t>kg N/ha</t>
  </si>
  <si>
    <t>113°37'</t>
  </si>
  <si>
    <t>g/kg</t>
  </si>
  <si>
    <t>90°50</t>
  </si>
  <si>
    <t>120°16'</t>
  </si>
  <si>
    <t>yield</t>
  </si>
  <si>
    <t>J. Ma</t>
  </si>
  <si>
    <t>133°31'</t>
  </si>
  <si>
    <t>31°17'</t>
  </si>
  <si>
    <t>117°40'</t>
  </si>
  <si>
    <t>14°16'</t>
  </si>
  <si>
    <t>Yu Dai</t>
  </si>
  <si>
    <t>31°16'</t>
  </si>
  <si>
    <t>32°35'</t>
  </si>
  <si>
    <t>41°32'</t>
  </si>
  <si>
    <t>31°37'</t>
  </si>
  <si>
    <t>123°23'</t>
  </si>
  <si>
    <t>120°28'</t>
  </si>
  <si>
    <t>36°12'</t>
  </si>
  <si>
    <t>30°13'</t>
  </si>
  <si>
    <t>121°26'</t>
  </si>
  <si>
    <t>140°10'</t>
  </si>
  <si>
    <t>47°35'</t>
  </si>
  <si>
    <t>35°06'</t>
  </si>
  <si>
    <t>128°07'</t>
  </si>
  <si>
    <t>kg-C/ha</t>
  </si>
  <si>
    <t>111°27'</t>
  </si>
  <si>
    <t>122°67'</t>
  </si>
  <si>
    <t>41°52'</t>
  </si>
  <si>
    <t>Yanze Zhao</t>
  </si>
  <si>
    <t>na</t>
  </si>
  <si>
    <t>-</t>
  </si>
  <si>
    <t>단위</t>
  </si>
  <si>
    <t>E</t>
  </si>
  <si>
    <t>N</t>
  </si>
  <si>
    <t>Muhammad Shaukat</t>
  </si>
  <si>
    <t>M. M. R. Jahangir</t>
  </si>
  <si>
    <t>Kazunori Minamikawa</t>
  </si>
  <si>
    <t>SHAKOOR, A.</t>
  </si>
  <si>
    <t>Baohua Xie</t>
  </si>
  <si>
    <t>Wenjun Dong</t>
  </si>
  <si>
    <t>T.M. Corton</t>
  </si>
  <si>
    <t>Israt Zahan</t>
  </si>
  <si>
    <t>Quanyi Hu</t>
  </si>
  <si>
    <t>Yinglie Liu</t>
  </si>
  <si>
    <t>Jie Tang</t>
  </si>
  <si>
    <t>yield_sd</t>
  </si>
  <si>
    <t>X.Q. Liang</t>
  </si>
  <si>
    <t>Replicate</t>
  </si>
  <si>
    <t>Reference</t>
  </si>
  <si>
    <t>Cameron M.</t>
  </si>
  <si>
    <t>Okjeong Joo</t>
  </si>
  <si>
    <t>Gil Won Kim</t>
  </si>
  <si>
    <t>Chang Oh Hong</t>
  </si>
  <si>
    <t>Enjeong Choi</t>
  </si>
  <si>
    <t>Xianxian Zhang</t>
  </si>
  <si>
    <t>Minghua Zhou</t>
  </si>
  <si>
    <t>Yiming Zhong</t>
  </si>
  <si>
    <t>Zhisheng Yao</t>
  </si>
  <si>
    <t>Longlong Xia</t>
  </si>
  <si>
    <t>Hyun-Hwoi Ku</t>
  </si>
  <si>
    <t>Mai Van Trinh</t>
  </si>
  <si>
    <t>Zhenhui Jiang</t>
  </si>
  <si>
    <t>Gil won Kim</t>
  </si>
  <si>
    <t>g/plant</t>
  </si>
  <si>
    <t>32°50'</t>
  </si>
  <si>
    <t>117°09'</t>
  </si>
  <si>
    <t>Muhammad Faseeh Iqbal</t>
  </si>
  <si>
    <t>Response ratio</t>
  </si>
  <si>
    <t>Kaiming Liang</t>
  </si>
  <si>
    <t>31°38′</t>
  </si>
  <si>
    <t>35°06′</t>
  </si>
  <si>
    <t>119°58′</t>
  </si>
  <si>
    <t>23°08′</t>
  </si>
  <si>
    <t>113°20′</t>
  </si>
  <si>
    <t>Kai Yu</t>
  </si>
  <si>
    <t>Methane emission from irrigated and intensively managed rice fields in Central Luzon (Philippines)</t>
    <phoneticPr fontId="6" type="noConversion"/>
  </si>
  <si>
    <t>24°75'</t>
  </si>
  <si>
    <t>Haibo Dong</t>
  </si>
  <si>
    <t>Wei Wang</t>
  </si>
  <si>
    <t>Effects of nitrogen application rate and a nitrification inhibitor dicyandiamide on methanotroph abundance and methane uptake in a grazed pasture soil</t>
    <phoneticPr fontId="6" type="noConversion"/>
  </si>
  <si>
    <t>Combined Effects of Straw Returning and Chemical N Fertilization on Greenhouse Gas Emissions and Yield from Paddy Fields in Northwest Hubei Province, China</t>
    <phoneticPr fontId="6" type="noConversion"/>
  </si>
  <si>
    <t>Greenhouse gas emissions and reactive nitrogen releases from rice production with simultaneous incorporation of wheat straw and nitrogen fertilizer</t>
    <phoneticPr fontId="6" type="noConversion"/>
  </si>
  <si>
    <t>Effect of Nitrogen and Water Management on Methane Emission of Boro Rice Cultivation in Bangladesh</t>
    <phoneticPr fontId="6" type="noConversion"/>
  </si>
  <si>
    <t>The effects of ammonium sulfate application on methane emission and soil carbon content of a paddy field in Japan</t>
    <phoneticPr fontId="6" type="noConversion"/>
  </si>
  <si>
    <t>Conservation Agriculture With Optimum Fertilizer Nitrogen Rate Reduces GWP for Rice Cultivation in Floodplain Soils</t>
    <phoneticPr fontId="6" type="noConversion"/>
  </si>
  <si>
    <t>Different responses of nitrogen fertilization on methane emission in rice plant included and excluded soils during cropping season</t>
    <phoneticPr fontId="6" type="noConversion"/>
  </si>
  <si>
    <t>Influence of nitrogen fertilization on the net ecosystem carbon budget in a temperate mono-rice paddy</t>
    <phoneticPr fontId="6" type="noConversion"/>
  </si>
  <si>
    <t>Comparison of greenhouse gas emissions from rice paddy fields under different nitrogen fertilization loads in Chongming Island, Eastern China</t>
    <phoneticPr fontId="6" type="noConversion"/>
  </si>
  <si>
    <t>Exploring a suitable nitrogen fertilizer rate to reduce greenhouse gas emissions and ensure rice yields in paddy fields</t>
    <phoneticPr fontId="6" type="noConversion"/>
  </si>
  <si>
    <t>A 3-year record of N2O and CH4 emissions from a sandy loam paddy during rice seasons as affected by different nitrogen application rates</t>
    <phoneticPr fontId="6" type="noConversion"/>
  </si>
  <si>
    <t>A three-year experiment of annual methane and nitrous oxide emissions from the subtropical permanently flooded rice paddy fields of China: Emission factor, temperature sensitivity and fertilizer nitrogen effect</t>
    <phoneticPr fontId="6" type="noConversion"/>
  </si>
  <si>
    <t>INFLUENCE OF NITROGEN FERTILIZER AND STRAW RETURNING ON CH4 EMISSION FROM A PADDY FIELD IN CHAO LAKE BASIN, CHINA</t>
    <phoneticPr fontId="6" type="noConversion"/>
  </si>
  <si>
    <t>Influences of free-air CO2 enrichment (FACE), nitrogen fertilizer and crop residue incorporation on CH4 emissions from irrigated rice fields</t>
    <phoneticPr fontId="6" type="noConversion"/>
  </si>
  <si>
    <t>Effects of nitrogen fertilizer on CH4 emission from rice fields: multi-site field observations</t>
    <phoneticPr fontId="6" type="noConversion"/>
  </si>
  <si>
    <t>Effects of Irrigation Regime and Nitrogen Fertilizer Management on CH4, N2O and CO2 Emissions from Saline–Alkaline Paddy Fields in Northeast China</t>
    <phoneticPr fontId="6" type="noConversion"/>
  </si>
  <si>
    <t>Net global warming potential and greenhouse gas intensity from the double rice system with integrated soilecrop system management: A three-year field study</t>
    <phoneticPr fontId="6" type="noConversion"/>
  </si>
  <si>
    <t>Nitrogen management to reduce yield-scaled global warming potential in rice</t>
    <phoneticPr fontId="6" type="noConversion"/>
  </si>
  <si>
    <t>Effects of nitrogen fertiliser and wheat straw application on CH4 and N2O emissions from a paddy rice field</t>
    <phoneticPr fontId="6" type="noConversion"/>
  </si>
  <si>
    <t>Simultaneous effects of biochar and nitrogen fertilization on nitrous oxide and methane emissions from paddy rice</t>
    <phoneticPr fontId="6" type="noConversion"/>
  </si>
  <si>
    <t>Yield-scaled global warming potential of annual nitrous oxide and methane emissions from continuously flooded rice in response to nitrogen input</t>
    <phoneticPr fontId="6" type="noConversion"/>
  </si>
  <si>
    <t>Effect of organic, inorganic and slow-release urea fertilisers on CH4 and N2O emissions from rice paddy fields</t>
    <phoneticPr fontId="6" type="noConversion"/>
  </si>
  <si>
    <t>Effect of nitrogen fertilizer rates on carbon footprint and ecosystem service of carbon sequestration in rice production</t>
    <phoneticPr fontId="6" type="noConversion"/>
  </si>
  <si>
    <t>Effect of rates and sources of nitrogen on rice yield, nitrogen efficiency, and methane emission from irrigated rice cultivation</t>
    <phoneticPr fontId="6" type="noConversion"/>
  </si>
  <si>
    <t>Water regime-nitrogen fertilizer incorporation interaction; Field study on methane and nitrous oxide emissions from a rice agroecosystem in Harbin, China</t>
    <phoneticPr fontId="6" type="noConversion"/>
  </si>
  <si>
    <t>Investigating the arable land that is the main contributor to global warming between paddy and upland vegetable crops under excessive nitrogen fertilization</t>
    <phoneticPr fontId="6" type="noConversion"/>
  </si>
  <si>
    <t>Low greenhouse gases emissions associated with high nitrogen use efficiency under optimized fertilization regimes in double-rice cropping systems</t>
    <phoneticPr fontId="6" type="noConversion"/>
  </si>
  <si>
    <t>Nitrogen losses and greenhouse gas emissions under different N and water management in a subtropical double-season rice cropping system</t>
    <phoneticPr fontId="6" type="noConversion"/>
  </si>
  <si>
    <t>Optimum N rate for grain yield coincides with minimum greenhouse gas intensity in flooded rice fields</t>
    <phoneticPr fontId="6" type="noConversion"/>
  </si>
  <si>
    <t>Effect of ammonium-based, non-sulfate fertilizers on CH4 emissions from a paddy field with a typical Chinese water management regime</t>
    <phoneticPr fontId="6" type="noConversion"/>
  </si>
  <si>
    <t>Effects of nitrogen co-application by different biochar materials on rice production potential and greenhouse gas emissions in paddy fields in northern China</t>
    <phoneticPr fontId="6" type="noConversion"/>
  </si>
  <si>
    <t>Effects of reduced chemical fertilizer combined with straw retention on greenhouse gas budget and crop production in double rice fields</t>
    <phoneticPr fontId="6" type="noConversion"/>
  </si>
  <si>
    <t>High-yielding nitrate transporter cultivars also mitigate methane and nitrous oxide emissions in paddy</t>
    <phoneticPr fontId="6" type="noConversion"/>
  </si>
  <si>
    <t>Effects of nitrogen application rates on net annual global warming potential and greenhouse gas intensity in double-rice cropping systems of the Southern China</t>
  </si>
  <si>
    <t>Zhongdu Chen</t>
    <phoneticPr fontId="6" type="noConversion"/>
  </si>
  <si>
    <t>28°07'</t>
  </si>
  <si>
    <t>28°07'</t>
    <phoneticPr fontId="6" type="noConversion"/>
  </si>
  <si>
    <t>112°18'</t>
  </si>
  <si>
    <t>112°18'</t>
    <phoneticPr fontId="6" type="noConversion"/>
  </si>
  <si>
    <t>t/ha</t>
    <phoneticPr fontId="6" type="noConversion"/>
  </si>
  <si>
    <t>31.6°</t>
    <phoneticPr fontId="6" type="noConversion"/>
  </si>
  <si>
    <t>121.6°</t>
    <phoneticPr fontId="6" type="noConversion"/>
  </si>
  <si>
    <t>30.2°</t>
    <phoneticPr fontId="6" type="noConversion"/>
  </si>
  <si>
    <t>30.1°</t>
    <phoneticPr fontId="6" type="noConversion"/>
  </si>
  <si>
    <t>120.1°</t>
    <phoneticPr fontId="6" type="noConversion"/>
  </si>
  <si>
    <t>na</t>
    <phoneticPr fontId="6" type="noConversion"/>
  </si>
  <si>
    <t>Only Rice</t>
    <phoneticPr fontId="6" type="noConversion"/>
  </si>
  <si>
    <t>Drainage</t>
    <phoneticPr fontId="6" type="noConversion"/>
  </si>
  <si>
    <t>Observation No.</t>
    <phoneticPr fontId="6" type="noConversion"/>
  </si>
  <si>
    <t>Article No.</t>
    <phoneticPr fontId="6" type="noConversion"/>
  </si>
  <si>
    <t>Article title</t>
    <phoneticPr fontId="6" type="noConversion"/>
  </si>
  <si>
    <t>First author</t>
    <phoneticPr fontId="6" type="noConversion"/>
  </si>
  <si>
    <t>Publication year</t>
    <phoneticPr fontId="6" type="noConversion"/>
  </si>
  <si>
    <t>Experimental location</t>
    <phoneticPr fontId="6" type="noConversion"/>
  </si>
  <si>
    <t>Experiment year</t>
    <phoneticPr fontId="6" type="noConversion"/>
  </si>
  <si>
    <t>Crop rotation</t>
    <phoneticPr fontId="6" type="noConversion"/>
  </si>
  <si>
    <t>Total Nitrogen</t>
    <phoneticPr fontId="6" type="noConversion"/>
  </si>
  <si>
    <t>Conventional N application rates</t>
    <phoneticPr fontId="6" type="noConversion"/>
  </si>
  <si>
    <t>Unit</t>
    <phoneticPr fontId="6" type="noConversion"/>
  </si>
  <si>
    <r>
      <t>mg CH</t>
    </r>
    <r>
      <rPr>
        <vertAlign val="subscript"/>
        <sz val="11"/>
        <rFont val="맑은 고딕"/>
        <family val="3"/>
        <charset val="129"/>
      </rPr>
      <t>4</t>
    </r>
    <r>
      <rPr>
        <sz val="11"/>
        <rFont val="맑은 고딕"/>
        <family val="3"/>
        <charset val="129"/>
      </rPr>
      <t>/m</t>
    </r>
    <r>
      <rPr>
        <vertAlign val="superscript"/>
        <sz val="11"/>
        <rFont val="맑은 고딕"/>
        <family val="3"/>
        <charset val="129"/>
      </rPr>
      <t>2</t>
    </r>
    <r>
      <rPr>
        <sz val="11"/>
        <rFont val="맑은 고딕"/>
        <family val="3"/>
        <charset val="129"/>
      </rPr>
      <t>/h</t>
    </r>
    <phoneticPr fontId="6" type="noConversion"/>
  </si>
  <si>
    <t>Mean value</t>
    <phoneticPr fontId="6" type="noConversion"/>
  </si>
  <si>
    <t>S.D.</t>
    <phoneticPr fontId="6" type="noConversion"/>
  </si>
  <si>
    <r>
      <t>Cumulative CH</t>
    </r>
    <r>
      <rPr>
        <b/>
        <vertAlign val="subscript"/>
        <sz val="11"/>
        <rFont val="맑은 고딕"/>
        <family val="3"/>
        <charset val="129"/>
      </rPr>
      <t>4</t>
    </r>
    <r>
      <rPr>
        <b/>
        <sz val="11"/>
        <rFont val="맑은 고딕"/>
        <family val="3"/>
        <charset val="129"/>
      </rPr>
      <t xml:space="preserve"> emission with conventional NF</t>
    </r>
    <phoneticPr fontId="6" type="noConversion"/>
  </si>
  <si>
    <t>Crop yield with conventional NF</t>
    <phoneticPr fontId="6" type="noConversion"/>
  </si>
  <si>
    <r>
      <t>g/m</t>
    </r>
    <r>
      <rPr>
        <vertAlign val="superscript"/>
        <sz val="11"/>
        <rFont val="맑은 고딕"/>
        <family val="3"/>
        <charset val="129"/>
      </rPr>
      <t>2</t>
    </r>
    <phoneticPr fontId="6" type="noConversion"/>
  </si>
  <si>
    <r>
      <t>g/m</t>
    </r>
    <r>
      <rPr>
        <vertAlign val="superscript"/>
        <sz val="11"/>
        <rFont val="맑은 고딕"/>
        <family val="3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</si>
  <si>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t>kg CH</t>
    </r>
    <r>
      <rPr>
        <vertAlign val="subscript"/>
        <sz val="11"/>
        <rFont val="맑은 고딕"/>
        <family val="3"/>
        <charset val="129"/>
      </rPr>
      <t>4</t>
    </r>
    <r>
      <rPr>
        <sz val="11"/>
        <rFont val="맑은 고딕"/>
        <family val="3"/>
        <charset val="129"/>
      </rPr>
      <t>-C/ha</t>
    </r>
    <phoneticPr fontId="6" type="noConversion"/>
  </si>
  <si>
    <r>
      <t>ug C/cm</t>
    </r>
    <r>
      <rPr>
        <vertAlign val="superscript"/>
        <sz val="11"/>
        <rFont val="맑은 고딕"/>
        <family val="3"/>
        <charset val="129"/>
      </rPr>
      <t>2</t>
    </r>
    <phoneticPr fontId="6" type="noConversion"/>
  </si>
  <si>
    <r>
      <t>kg CH</t>
    </r>
    <r>
      <rPr>
        <vertAlign val="subscript"/>
        <sz val="11"/>
        <rFont val="맑은 고딕"/>
        <family val="3"/>
        <charset val="129"/>
      </rPr>
      <t>4-C/ha</t>
    </r>
    <r>
      <rPr>
        <sz val="11"/>
        <rFont val="맑은 고딕"/>
        <family val="3"/>
        <charset val="129"/>
      </rPr>
      <t/>
    </r>
  </si>
  <si>
    <r>
      <t>kg CO</t>
    </r>
    <r>
      <rPr>
        <vertAlign val="subscript"/>
        <sz val="11"/>
        <rFont val="맑은 고딕"/>
        <family val="3"/>
        <charset val="129"/>
      </rPr>
      <t>2</t>
    </r>
    <r>
      <rPr>
        <sz val="11"/>
        <rFont val="맑은 고딕"/>
        <family val="3"/>
        <charset val="129"/>
      </rPr>
      <t>-eq/ha</t>
    </r>
    <phoneticPr fontId="6" type="noConversion"/>
  </si>
  <si>
    <t>Selected N application rates</t>
    <phoneticPr fontId="6" type="noConversion"/>
  </si>
  <si>
    <r>
      <t>kg/m</t>
    </r>
    <r>
      <rPr>
        <vertAlign val="superscript"/>
        <sz val="11"/>
        <rFont val="맑은 고딕"/>
        <family val="3"/>
        <charset val="129"/>
      </rPr>
      <t>2</t>
    </r>
    <phoneticPr fontId="6" type="noConversion"/>
  </si>
  <si>
    <r>
      <t>g/cm</t>
    </r>
    <r>
      <rPr>
        <vertAlign val="superscript"/>
        <sz val="11"/>
        <rFont val="맑은 고딕"/>
        <family val="3"/>
        <charset val="129"/>
      </rPr>
      <t>2</t>
    </r>
    <phoneticPr fontId="6" type="noConversion"/>
  </si>
  <si>
    <t>g/kg</t>
    <phoneticPr fontId="6" type="noConversion"/>
  </si>
  <si>
    <t>OM</t>
    <phoneticPr fontId="6" type="noConversion"/>
  </si>
  <si>
    <r>
      <t>kg CH</t>
    </r>
    <r>
      <rPr>
        <vertAlign val="subscript"/>
        <sz val="11"/>
        <rFont val="맑은 고딕"/>
        <family val="3"/>
        <charset val="129"/>
      </rPr>
      <t>4</t>
    </r>
    <r>
      <rPr>
        <sz val="11"/>
        <rFont val="맑은 고딕"/>
        <family val="3"/>
        <charset val="129"/>
      </rPr>
      <t>/ha</t>
    </r>
    <phoneticPr fontId="6" type="noConversion"/>
  </si>
  <si>
    <r>
      <t>mg/m</t>
    </r>
    <r>
      <rPr>
        <vertAlign val="superscript"/>
        <sz val="11"/>
        <rFont val="맑은 고딕"/>
        <family val="3"/>
        <charset val="129"/>
      </rPr>
      <t>2</t>
    </r>
    <phoneticPr fontId="6" type="noConversion"/>
  </si>
  <si>
    <r>
      <t>CH</t>
    </r>
    <r>
      <rPr>
        <b/>
        <vertAlign val="subscript"/>
        <sz val="11"/>
        <rFont val="맑은 고딕"/>
        <family val="3"/>
        <charset val="129"/>
      </rPr>
      <t>4</t>
    </r>
    <phoneticPr fontId="6" type="noConversion"/>
  </si>
  <si>
    <t>UNIT</t>
    <phoneticPr fontId="6" type="noConversion"/>
  </si>
  <si>
    <t>32°35'</t>
    <phoneticPr fontId="6" type="noConversion"/>
  </si>
  <si>
    <t>32°36'</t>
  </si>
  <si>
    <t>32°37'</t>
  </si>
  <si>
    <t>119°42'</t>
    <phoneticPr fontId="6" type="noConversion"/>
  </si>
  <si>
    <t>119°43'</t>
  </si>
  <si>
    <t>119°44'</t>
  </si>
  <si>
    <t>40°00'</t>
    <phoneticPr fontId="6" type="noConversion"/>
  </si>
  <si>
    <t>83°02'</t>
    <phoneticPr fontId="6" type="noConversion"/>
  </si>
  <si>
    <t>39°00'</t>
  </si>
  <si>
    <t>39°00'</t>
    <phoneticPr fontId="6" type="noConversion"/>
  </si>
  <si>
    <t>121°55'</t>
  </si>
  <si>
    <t>121°55'</t>
    <phoneticPr fontId="6" type="noConversion"/>
  </si>
  <si>
    <t>19°59'</t>
    <phoneticPr fontId="6" type="noConversion"/>
  </si>
  <si>
    <t>106°8'</t>
    <phoneticPr fontId="6" type="noConversion"/>
  </si>
  <si>
    <t>106°13'</t>
    <phoneticPr fontId="6" type="noConversion"/>
  </si>
  <si>
    <t>20°03'</t>
    <phoneticPr fontId="6" type="noConversion"/>
  </si>
  <si>
    <t>128°70′</t>
    <phoneticPr fontId="6" type="noConversion"/>
  </si>
  <si>
    <t>35°06’</t>
    <phoneticPr fontId="6" type="noConversion"/>
  </si>
  <si>
    <t>128°07’</t>
    <phoneticPr fontId="6" type="noConversion"/>
  </si>
  <si>
    <t>24°71'</t>
  </si>
  <si>
    <t>24°71'</t>
    <phoneticPr fontId="6" type="noConversion"/>
  </si>
  <si>
    <t>90°42'</t>
  </si>
  <si>
    <t>90°42'</t>
    <phoneticPr fontId="6" type="noConversion"/>
  </si>
  <si>
    <t>35°06'</t>
    <phoneticPr fontId="6" type="noConversion"/>
  </si>
  <si>
    <t>128°07'</t>
    <phoneticPr fontId="6" type="noConversion"/>
  </si>
  <si>
    <t>44°22'</t>
  </si>
  <si>
    <t>44°22'</t>
    <phoneticPr fontId="6" type="noConversion"/>
  </si>
  <si>
    <t>124°27'</t>
  </si>
  <si>
    <t>124°27'</t>
    <phoneticPr fontId="6" type="noConversion"/>
  </si>
  <si>
    <t>43°38'</t>
    <phoneticPr fontId="6" type="noConversion"/>
  </si>
  <si>
    <t>172°26'</t>
    <phoneticPr fontId="6" type="noConversion"/>
  </si>
  <si>
    <t>15°40'</t>
    <phoneticPr fontId="6" type="noConversion"/>
  </si>
  <si>
    <t>120°53'</t>
    <phoneticPr fontId="6" type="noConversion"/>
  </si>
  <si>
    <t>31°32'</t>
  </si>
  <si>
    <t>31°32'</t>
    <phoneticPr fontId="6" type="noConversion"/>
  </si>
  <si>
    <t>120°41'</t>
  </si>
  <si>
    <t>120°41'</t>
    <phoneticPr fontId="6" type="noConversion"/>
  </si>
  <si>
    <t>37°13'</t>
  </si>
  <si>
    <t>37°13'</t>
    <phoneticPr fontId="6" type="noConversion"/>
  </si>
  <si>
    <t>127°02'</t>
  </si>
  <si>
    <t>127°02'</t>
    <phoneticPr fontId="6" type="noConversion"/>
  </si>
  <si>
    <t>35°49′</t>
  </si>
  <si>
    <t>35°49′</t>
    <phoneticPr fontId="6" type="noConversion"/>
  </si>
  <si>
    <t>127°02′</t>
  </si>
  <si>
    <t>127°02′</t>
    <phoneticPr fontId="6" type="noConversion"/>
  </si>
  <si>
    <t>35°30′</t>
    <phoneticPr fontId="6" type="noConversion"/>
  </si>
  <si>
    <t>128°43′</t>
    <phoneticPr fontId="6" type="noConversion"/>
  </si>
  <si>
    <t>Total carbon</t>
    <phoneticPr fontId="6" type="noConversion"/>
  </si>
  <si>
    <t>Additional N application rate</t>
    <phoneticPr fontId="6" type="noConversion"/>
  </si>
  <si>
    <t>%</t>
    <phoneticPr fontId="6" type="noConversion"/>
  </si>
  <si>
    <t>CH4</t>
    <phoneticPr fontId="6" type="noConversion"/>
  </si>
  <si>
    <t>TN</t>
    <phoneticPr fontId="6" type="noConversion"/>
  </si>
  <si>
    <t>NF</t>
    <phoneticPr fontId="6" type="noConversion"/>
  </si>
  <si>
    <t>~1.1</t>
    <phoneticPr fontId="6" type="noConversion"/>
  </si>
  <si>
    <t>1.1~2</t>
    <phoneticPr fontId="6" type="noConversion"/>
  </si>
  <si>
    <t>2~</t>
    <phoneticPr fontId="6" type="noConversion"/>
  </si>
  <si>
    <t>Development of nitrous oxide emission factor of agricultural soil and advancement emission factor (Midland)</t>
    <phoneticPr fontId="6" type="noConversion"/>
  </si>
  <si>
    <t>Development of nitrous oxide emission factor of agricultural soil and advancement emission factor (Honam)</t>
    <phoneticPr fontId="6" type="noConversion"/>
  </si>
  <si>
    <t>Development of nitrous oxide emission factor of agricultural soil and advancement emission factor (Yeongnam)</t>
    <phoneticPr fontId="6" type="noConversion"/>
  </si>
  <si>
    <t>Correlations (Pearson)</t>
  </si>
  <si>
    <t xml:space="preserve">               TN</t>
  </si>
  <si>
    <t>CH4       -0.4885</t>
  </si>
  <si>
    <t xml:space="preserve">  P-VALUE  0.0000</t>
  </si>
  <si>
    <t>Cases Included 157    Missing Cases 0</t>
  </si>
  <si>
    <t>TN</t>
    <phoneticPr fontId="6" type="noConversion"/>
  </si>
  <si>
    <t>Student Edition of Statistix 9.0                       2024-11-15, 4:51:29 pm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</si>
</sst>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9C57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C000"/>
      <name val="맑은 고딕"/>
      <family val="3"/>
      <charset val="129"/>
    </font>
    <font>
      <vertAlign val="subscript"/>
      <sz val="11"/>
      <name val="맑은 고딕"/>
      <family val="3"/>
      <charset val="129"/>
    </font>
    <font>
      <vertAlign val="superscript"/>
      <sz val="11"/>
      <name val="맑은 고딕"/>
      <family val="3"/>
      <charset val="129"/>
    </font>
    <font>
      <b/>
      <vertAlign val="subscript"/>
      <sz val="11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0" xfId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2" fontId="8" fillId="0" borderId="0" xfId="0" applyNumberFormat="1" applyFont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0" xfId="0" applyNumberFormat="1" applyFont="1">
      <alignment vertical="center"/>
    </xf>
    <xf numFmtId="1" fontId="8" fillId="0" borderId="0" xfId="0" applyNumberFormat="1" applyFont="1">
      <alignment vertical="center"/>
    </xf>
    <xf numFmtId="0" fontId="9" fillId="0" borderId="0" xfId="0" applyFont="1">
      <alignment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quotePrefix="1" applyFont="1">
      <alignment vertical="center"/>
    </xf>
    <xf numFmtId="0" fontId="7" fillId="3" borderId="0" xfId="0" applyFont="1" applyFill="1">
      <alignment vertical="center"/>
    </xf>
    <xf numFmtId="1" fontId="8" fillId="3" borderId="0" xfId="0" applyNumberFormat="1" applyFont="1" applyFill="1">
      <alignment vertical="center"/>
    </xf>
    <xf numFmtId="0" fontId="8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176" fontId="8" fillId="4" borderId="0" xfId="0" applyNumberFormat="1" applyFont="1" applyFill="1">
      <alignment vertical="center"/>
    </xf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13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2">
    <cellStyle name="보통 2" xfId="1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&amp; Statistics'!$B$1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323709536307962E-2"/>
                  <c:y val="-0.50264545056867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'Graphs &amp; Statistics'!$A$2:$A$158</c:f>
              <c:numCache>
                <c:formatCode>General</c:formatCode>
                <c:ptCount val="15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1.06</c:v>
                </c:pt>
                <c:pt idx="15">
                  <c:v>1.06</c:v>
                </c:pt>
                <c:pt idx="16">
                  <c:v>1.3</c:v>
                </c:pt>
                <c:pt idx="17">
                  <c:v>1.3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1.0900000000000001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0.91</c:v>
                </c:pt>
                <c:pt idx="29">
                  <c:v>0.91</c:v>
                </c:pt>
                <c:pt idx="30">
                  <c:v>2.5499999999999998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0.33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1.28</c:v>
                </c:pt>
                <c:pt idx="39">
                  <c:v>1.18</c:v>
                </c:pt>
                <c:pt idx="40">
                  <c:v>1.18</c:v>
                </c:pt>
                <c:pt idx="41">
                  <c:v>1.98</c:v>
                </c:pt>
                <c:pt idx="42">
                  <c:v>1.98</c:v>
                </c:pt>
                <c:pt idx="43">
                  <c:v>1.32</c:v>
                </c:pt>
                <c:pt idx="44">
                  <c:v>1.32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0.9</c:v>
                </c:pt>
                <c:pt idx="52">
                  <c:v>0.9</c:v>
                </c:pt>
                <c:pt idx="53">
                  <c:v>0.81</c:v>
                </c:pt>
                <c:pt idx="54">
                  <c:v>0.75</c:v>
                </c:pt>
                <c:pt idx="55">
                  <c:v>0.71</c:v>
                </c:pt>
                <c:pt idx="56">
                  <c:v>0.71</c:v>
                </c:pt>
                <c:pt idx="57">
                  <c:v>2.5499999999999998</c:v>
                </c:pt>
                <c:pt idx="58">
                  <c:v>2.5499999999999998</c:v>
                </c:pt>
                <c:pt idx="59">
                  <c:v>3.1</c:v>
                </c:pt>
                <c:pt idx="60">
                  <c:v>3.1</c:v>
                </c:pt>
                <c:pt idx="61">
                  <c:v>2.5499999999999998</c:v>
                </c:pt>
                <c:pt idx="62">
                  <c:v>2.5499999999999998</c:v>
                </c:pt>
                <c:pt idx="63">
                  <c:v>1.6</c:v>
                </c:pt>
                <c:pt idx="64">
                  <c:v>1.6</c:v>
                </c:pt>
                <c:pt idx="65">
                  <c:v>1.45</c:v>
                </c:pt>
                <c:pt idx="66">
                  <c:v>1.45</c:v>
                </c:pt>
                <c:pt idx="67">
                  <c:v>1.45</c:v>
                </c:pt>
                <c:pt idx="68">
                  <c:v>1.45</c:v>
                </c:pt>
                <c:pt idx="69">
                  <c:v>1.45</c:v>
                </c:pt>
                <c:pt idx="70">
                  <c:v>1.45</c:v>
                </c:pt>
                <c:pt idx="71">
                  <c:v>1.45</c:v>
                </c:pt>
                <c:pt idx="72">
                  <c:v>1.2</c:v>
                </c:pt>
                <c:pt idx="73">
                  <c:v>1.2</c:v>
                </c:pt>
                <c:pt idx="74">
                  <c:v>0.8</c:v>
                </c:pt>
                <c:pt idx="75">
                  <c:v>0.8</c:v>
                </c:pt>
                <c:pt idx="76">
                  <c:v>1.4</c:v>
                </c:pt>
                <c:pt idx="77">
                  <c:v>1.4</c:v>
                </c:pt>
                <c:pt idx="78">
                  <c:v>1.5</c:v>
                </c:pt>
                <c:pt idx="79">
                  <c:v>1.5</c:v>
                </c:pt>
                <c:pt idx="80">
                  <c:v>3.19</c:v>
                </c:pt>
                <c:pt idx="81">
                  <c:v>3</c:v>
                </c:pt>
                <c:pt idx="82">
                  <c:v>2.75</c:v>
                </c:pt>
                <c:pt idx="83">
                  <c:v>2.65</c:v>
                </c:pt>
                <c:pt idx="84">
                  <c:v>2.65</c:v>
                </c:pt>
                <c:pt idx="85">
                  <c:v>2.65</c:v>
                </c:pt>
                <c:pt idx="86">
                  <c:v>2.65</c:v>
                </c:pt>
                <c:pt idx="87">
                  <c:v>2.65</c:v>
                </c:pt>
                <c:pt idx="88">
                  <c:v>2.65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2.0499999999999998</c:v>
                </c:pt>
                <c:pt idx="94">
                  <c:v>2.0499999999999998</c:v>
                </c:pt>
                <c:pt idx="95">
                  <c:v>2</c:v>
                </c:pt>
                <c:pt idx="96">
                  <c:v>1.98</c:v>
                </c:pt>
                <c:pt idx="97">
                  <c:v>1.98</c:v>
                </c:pt>
                <c:pt idx="98">
                  <c:v>1.45</c:v>
                </c:pt>
                <c:pt idx="99">
                  <c:v>1.45</c:v>
                </c:pt>
                <c:pt idx="100">
                  <c:v>1.35</c:v>
                </c:pt>
                <c:pt idx="101">
                  <c:v>1.35</c:v>
                </c:pt>
                <c:pt idx="102">
                  <c:v>1.32</c:v>
                </c:pt>
                <c:pt idx="103">
                  <c:v>1.32</c:v>
                </c:pt>
                <c:pt idx="104">
                  <c:v>1.28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0.81</c:v>
                </c:pt>
                <c:pt idx="108">
                  <c:v>0.8</c:v>
                </c:pt>
                <c:pt idx="109">
                  <c:v>0.75</c:v>
                </c:pt>
                <c:pt idx="110">
                  <c:v>0.71</c:v>
                </c:pt>
                <c:pt idx="111">
                  <c:v>0.71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2.2400000000000002</c:v>
                </c:pt>
                <c:pt idx="123">
                  <c:v>1.98</c:v>
                </c:pt>
                <c:pt idx="124">
                  <c:v>1.98</c:v>
                </c:pt>
                <c:pt idx="125">
                  <c:v>1.4</c:v>
                </c:pt>
                <c:pt idx="126">
                  <c:v>1.4</c:v>
                </c:pt>
                <c:pt idx="127">
                  <c:v>0.78</c:v>
                </c:pt>
                <c:pt idx="128">
                  <c:v>3.19</c:v>
                </c:pt>
                <c:pt idx="129">
                  <c:v>2.75</c:v>
                </c:pt>
                <c:pt idx="130">
                  <c:v>2.65</c:v>
                </c:pt>
                <c:pt idx="131">
                  <c:v>2.65</c:v>
                </c:pt>
                <c:pt idx="132">
                  <c:v>2.65</c:v>
                </c:pt>
                <c:pt idx="133">
                  <c:v>2.65</c:v>
                </c:pt>
                <c:pt idx="134">
                  <c:v>2.65</c:v>
                </c:pt>
                <c:pt idx="135">
                  <c:v>2.65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1.1000000000000001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1.4</c:v>
                </c:pt>
                <c:pt idx="148">
                  <c:v>1.4</c:v>
                </c:pt>
                <c:pt idx="149">
                  <c:v>2.75</c:v>
                </c:pt>
                <c:pt idx="150">
                  <c:v>2.0499999999999998</c:v>
                </c:pt>
                <c:pt idx="151">
                  <c:v>2.0499999999999998</c:v>
                </c:pt>
                <c:pt idx="152">
                  <c:v>2.2400000000000002</c:v>
                </c:pt>
                <c:pt idx="153">
                  <c:v>0.78</c:v>
                </c:pt>
                <c:pt idx="154">
                  <c:v>2.75</c:v>
                </c:pt>
                <c:pt idx="155">
                  <c:v>2.0499999999999998</c:v>
                </c:pt>
                <c:pt idx="156">
                  <c:v>2.0499999999999998</c:v>
                </c:pt>
              </c:numCache>
            </c:numRef>
          </c:xVal>
          <c:yVal>
            <c:numRef>
              <c:f>'Graphs &amp; Statistics'!$B$2:$B$158</c:f>
              <c:numCache>
                <c:formatCode>General</c:formatCode>
                <c:ptCount val="157"/>
                <c:pt idx="0">
                  <c:v>-12.889743589743658</c:v>
                </c:pt>
                <c:pt idx="1">
                  <c:v>-7.0769230769232196</c:v>
                </c:pt>
                <c:pt idx="2">
                  <c:v>97.014925373134332</c:v>
                </c:pt>
                <c:pt idx="3">
                  <c:v>131.79190751445086</c:v>
                </c:pt>
                <c:pt idx="4">
                  <c:v>-13.135946622185205</c:v>
                </c:pt>
                <c:pt idx="5">
                  <c:v>-7.1831708568495802</c:v>
                </c:pt>
                <c:pt idx="6">
                  <c:v>-12.487028709789085</c:v>
                </c:pt>
                <c:pt idx="7">
                  <c:v>-9.6346848655159185</c:v>
                </c:pt>
                <c:pt idx="8">
                  <c:v>-12.585034013605442</c:v>
                </c:pt>
                <c:pt idx="9">
                  <c:v>-9.8814229249011856</c:v>
                </c:pt>
                <c:pt idx="10">
                  <c:v>31.111111111111111</c:v>
                </c:pt>
                <c:pt idx="11">
                  <c:v>19.060773480662984</c:v>
                </c:pt>
                <c:pt idx="12">
                  <c:v>17.692307692307693</c:v>
                </c:pt>
                <c:pt idx="13">
                  <c:v>18.085106382978726</c:v>
                </c:pt>
                <c:pt idx="14">
                  <c:v>33.955448524984952</c:v>
                </c:pt>
                <c:pt idx="15">
                  <c:v>27.018822100789315</c:v>
                </c:pt>
                <c:pt idx="16">
                  <c:v>6.205673758865065</c:v>
                </c:pt>
                <c:pt idx="17">
                  <c:v>3.6821705426359022</c:v>
                </c:pt>
                <c:pt idx="18">
                  <c:v>22.857142857142858</c:v>
                </c:pt>
                <c:pt idx="19">
                  <c:v>11.602209944751381</c:v>
                </c:pt>
                <c:pt idx="20">
                  <c:v>3.8461538461538463</c:v>
                </c:pt>
                <c:pt idx="21">
                  <c:v>4.2553191489361701</c:v>
                </c:pt>
                <c:pt idx="22">
                  <c:v>45.304388862671061</c:v>
                </c:pt>
                <c:pt idx="23">
                  <c:v>61.766835626357718</c:v>
                </c:pt>
                <c:pt idx="24">
                  <c:v>8.8837516512549453</c:v>
                </c:pt>
                <c:pt idx="25">
                  <c:v>39.130434782608702</c:v>
                </c:pt>
                <c:pt idx="26">
                  <c:v>39.974565493853319</c:v>
                </c:pt>
                <c:pt idx="27">
                  <c:v>1.1559139784946266</c:v>
                </c:pt>
                <c:pt idx="28">
                  <c:v>30.901287553648189</c:v>
                </c:pt>
                <c:pt idx="29">
                  <c:v>7.5562218890556725</c:v>
                </c:pt>
                <c:pt idx="30">
                  <c:v>-17.711229193792452</c:v>
                </c:pt>
                <c:pt idx="31">
                  <c:v>-38.986741507790576</c:v>
                </c:pt>
                <c:pt idx="32">
                  <c:v>-29.982717385611796</c:v>
                </c:pt>
                <c:pt idx="33">
                  <c:v>-24.812859172551263</c:v>
                </c:pt>
                <c:pt idx="34">
                  <c:v>46.167557932263811</c:v>
                </c:pt>
                <c:pt idx="35">
                  <c:v>45.205479452054803</c:v>
                </c:pt>
                <c:pt idx="36">
                  <c:v>25.781250000000007</c:v>
                </c:pt>
                <c:pt idx="37">
                  <c:v>21.266968325791865</c:v>
                </c:pt>
                <c:pt idx="38">
                  <c:v>-1.3016411997737003</c:v>
                </c:pt>
                <c:pt idx="39">
                  <c:v>-19.5</c:v>
                </c:pt>
                <c:pt idx="40">
                  <c:v>31.920199501246881</c:v>
                </c:pt>
                <c:pt idx="41">
                  <c:v>3.6560263991897277</c:v>
                </c:pt>
                <c:pt idx="42">
                  <c:v>-5.1982292819477989</c:v>
                </c:pt>
                <c:pt idx="43">
                  <c:v>-34.806137390972168</c:v>
                </c:pt>
                <c:pt idx="44">
                  <c:v>-62.099909788001803</c:v>
                </c:pt>
                <c:pt idx="45">
                  <c:v>49.410099103350646</c:v>
                </c:pt>
                <c:pt idx="46">
                  <c:v>57.204923968139035</c:v>
                </c:pt>
                <c:pt idx="47">
                  <c:v>13.243064729194176</c:v>
                </c:pt>
                <c:pt idx="48">
                  <c:v>31.867588932806306</c:v>
                </c:pt>
                <c:pt idx="49">
                  <c:v>45.48537515896566</c:v>
                </c:pt>
                <c:pt idx="50">
                  <c:v>6.0752688172043072</c:v>
                </c:pt>
                <c:pt idx="51">
                  <c:v>11.76470588235294</c:v>
                </c:pt>
                <c:pt idx="52">
                  <c:v>2.5096525096525095</c:v>
                </c:pt>
                <c:pt idx="53">
                  <c:v>22.304526748971188</c:v>
                </c:pt>
                <c:pt idx="54">
                  <c:v>1.2459577705915943</c:v>
                </c:pt>
                <c:pt idx="55">
                  <c:v>7.0216441418554982</c:v>
                </c:pt>
                <c:pt idx="56">
                  <c:v>16.457811194653303</c:v>
                </c:pt>
                <c:pt idx="57">
                  <c:v>-23.742829996129085</c:v>
                </c:pt>
                <c:pt idx="58">
                  <c:v>-48.030581631665534</c:v>
                </c:pt>
                <c:pt idx="59">
                  <c:v>-1.639344262295082</c:v>
                </c:pt>
                <c:pt idx="60">
                  <c:v>-5.5172413793103452</c:v>
                </c:pt>
                <c:pt idx="61">
                  <c:v>-40.130579753155395</c:v>
                </c:pt>
                <c:pt idx="62">
                  <c:v>-29.976461606972453</c:v>
                </c:pt>
                <c:pt idx="63">
                  <c:v>-15.151515151515152</c:v>
                </c:pt>
                <c:pt idx="64">
                  <c:v>-10.317460317460316</c:v>
                </c:pt>
                <c:pt idx="65">
                  <c:v>-38.780694326841655</c:v>
                </c:pt>
                <c:pt idx="66">
                  <c:v>-25.025329280648435</c:v>
                </c:pt>
                <c:pt idx="67">
                  <c:v>-39.406099518459065</c:v>
                </c:pt>
                <c:pt idx="68">
                  <c:v>14.714047751249307</c:v>
                </c:pt>
                <c:pt idx="69">
                  <c:v>-45.475113122171948</c:v>
                </c:pt>
                <c:pt idx="70">
                  <c:v>-31.098696461824961</c:v>
                </c:pt>
                <c:pt idx="71">
                  <c:v>-24.077046548956663</c:v>
                </c:pt>
                <c:pt idx="72">
                  <c:v>9.0819929384072218</c:v>
                </c:pt>
                <c:pt idx="73">
                  <c:v>-7.9823788546255425</c:v>
                </c:pt>
                <c:pt idx="74">
                  <c:v>-17.543859649122805</c:v>
                </c:pt>
                <c:pt idx="75">
                  <c:v>72.222222222222214</c:v>
                </c:pt>
                <c:pt idx="76">
                  <c:v>15.306122448979592</c:v>
                </c:pt>
                <c:pt idx="77">
                  <c:v>11.731843575418994</c:v>
                </c:pt>
                <c:pt idx="78">
                  <c:v>-51.600512163892439</c:v>
                </c:pt>
                <c:pt idx="79">
                  <c:v>-54.387489139878362</c:v>
                </c:pt>
                <c:pt idx="80">
                  <c:v>5.112903225806452</c:v>
                </c:pt>
                <c:pt idx="81">
                  <c:v>-1.6528925619834804</c:v>
                </c:pt>
                <c:pt idx="82">
                  <c:v>-11.382113821138729</c:v>
                </c:pt>
                <c:pt idx="83">
                  <c:v>-21.333333333333329</c:v>
                </c:pt>
                <c:pt idx="84">
                  <c:v>-15.361445783132533</c:v>
                </c:pt>
                <c:pt idx="85">
                  <c:v>-14.34426229508197</c:v>
                </c:pt>
                <c:pt idx="86">
                  <c:v>-11.204481792717095</c:v>
                </c:pt>
                <c:pt idx="87">
                  <c:v>7.1428571428571352</c:v>
                </c:pt>
                <c:pt idx="88">
                  <c:v>-21.333333333333329</c:v>
                </c:pt>
                <c:pt idx="89">
                  <c:v>-62.937482685381788</c:v>
                </c:pt>
                <c:pt idx="90">
                  <c:v>-55.113192818110853</c:v>
                </c:pt>
                <c:pt idx="91">
                  <c:v>-38.106235565819858</c:v>
                </c:pt>
                <c:pt idx="92">
                  <c:v>-48.448309942676417</c:v>
                </c:pt>
                <c:pt idx="93">
                  <c:v>-0.60790273556279439</c:v>
                </c:pt>
                <c:pt idx="94">
                  <c:v>6.0855784469096674</c:v>
                </c:pt>
                <c:pt idx="95">
                  <c:v>7.2386058981233177</c:v>
                </c:pt>
                <c:pt idx="96">
                  <c:v>-5.9692227268271907</c:v>
                </c:pt>
                <c:pt idx="97">
                  <c:v>3.3949612655425914</c:v>
                </c:pt>
                <c:pt idx="98">
                  <c:v>13.888888888888889</c:v>
                </c:pt>
                <c:pt idx="99">
                  <c:v>9.7222222222222232</c:v>
                </c:pt>
                <c:pt idx="100">
                  <c:v>-11.032863849765258</c:v>
                </c:pt>
                <c:pt idx="101">
                  <c:v>8.2644628099173563</c:v>
                </c:pt>
                <c:pt idx="102">
                  <c:v>-46.329661934169479</c:v>
                </c:pt>
                <c:pt idx="103">
                  <c:v>-67.209873465802531</c:v>
                </c:pt>
                <c:pt idx="104">
                  <c:v>5.1499717034521</c:v>
                </c:pt>
                <c:pt idx="105">
                  <c:v>21.616871704745165</c:v>
                </c:pt>
                <c:pt idx="106">
                  <c:v>8.720930232558139</c:v>
                </c:pt>
                <c:pt idx="107">
                  <c:v>40.329218106995881</c:v>
                </c:pt>
                <c:pt idx="108">
                  <c:v>33.333333333333329</c:v>
                </c:pt>
                <c:pt idx="109">
                  <c:v>16.511318242343542</c:v>
                </c:pt>
                <c:pt idx="110">
                  <c:v>36.266639569149476</c:v>
                </c:pt>
                <c:pt idx="111">
                  <c:v>40.350877192982452</c:v>
                </c:pt>
                <c:pt idx="112">
                  <c:v>-7.5358974358976036</c:v>
                </c:pt>
                <c:pt idx="113">
                  <c:v>2.7692307692306644</c:v>
                </c:pt>
                <c:pt idx="114">
                  <c:v>134.32835820895522</c:v>
                </c:pt>
                <c:pt idx="115">
                  <c:v>21.96531791907514</c:v>
                </c:pt>
                <c:pt idx="116">
                  <c:v>-7.5062552126772504</c:v>
                </c:pt>
                <c:pt idx="117">
                  <c:v>2.8219599794768468</c:v>
                </c:pt>
                <c:pt idx="118">
                  <c:v>12.487028709788897</c:v>
                </c:pt>
                <c:pt idx="119">
                  <c:v>12.484945804897636</c:v>
                </c:pt>
                <c:pt idx="120">
                  <c:v>12.244897959183673</c:v>
                </c:pt>
                <c:pt idx="121">
                  <c:v>12.252964426877471</c:v>
                </c:pt>
                <c:pt idx="122">
                  <c:v>1.2345679012345716</c:v>
                </c:pt>
                <c:pt idx="123">
                  <c:v>-10.716502760806355</c:v>
                </c:pt>
                <c:pt idx="124">
                  <c:v>11.906776902545401</c:v>
                </c:pt>
                <c:pt idx="125">
                  <c:v>10.204081632653061</c:v>
                </c:pt>
                <c:pt idx="126">
                  <c:v>9.4972067039106136</c:v>
                </c:pt>
                <c:pt idx="127">
                  <c:v>6.077348066298379</c:v>
                </c:pt>
                <c:pt idx="128">
                  <c:v>5.338709677419355</c:v>
                </c:pt>
                <c:pt idx="129">
                  <c:v>-23.577235772357767</c:v>
                </c:pt>
                <c:pt idx="130">
                  <c:v>-22.000000000000007</c:v>
                </c:pt>
                <c:pt idx="131">
                  <c:v>-11.746987951807235</c:v>
                </c:pt>
                <c:pt idx="132">
                  <c:v>-20.901639344262289</c:v>
                </c:pt>
                <c:pt idx="133">
                  <c:v>-17.366946778711494</c:v>
                </c:pt>
                <c:pt idx="134">
                  <c:v>-2.0408163265306229</c:v>
                </c:pt>
                <c:pt idx="135">
                  <c:v>-22.000000000000007</c:v>
                </c:pt>
                <c:pt idx="136">
                  <c:v>-59.178132791578108</c:v>
                </c:pt>
                <c:pt idx="137">
                  <c:v>-52.537080405932869</c:v>
                </c:pt>
                <c:pt idx="138">
                  <c:v>-41.878367975365663</c:v>
                </c:pt>
                <c:pt idx="139">
                  <c:v>-39.533504645186795</c:v>
                </c:pt>
                <c:pt idx="140">
                  <c:v>2.4316109422485654</c:v>
                </c:pt>
                <c:pt idx="141">
                  <c:v>22.694136291600632</c:v>
                </c:pt>
                <c:pt idx="142">
                  <c:v>11.046511627906989</c:v>
                </c:pt>
                <c:pt idx="143">
                  <c:v>87.861271676301001</c:v>
                </c:pt>
                <c:pt idx="144">
                  <c:v>4.0000000000000018</c:v>
                </c:pt>
                <c:pt idx="145">
                  <c:v>148.45679012345707</c:v>
                </c:pt>
                <c:pt idx="146">
                  <c:v>22.45614035087727</c:v>
                </c:pt>
                <c:pt idx="147">
                  <c:v>12.244897959183673</c:v>
                </c:pt>
                <c:pt idx="148">
                  <c:v>5.5865921787709496</c:v>
                </c:pt>
                <c:pt idx="149">
                  <c:v>-50.4065040650407</c:v>
                </c:pt>
                <c:pt idx="150">
                  <c:v>-27.355623100303976</c:v>
                </c:pt>
                <c:pt idx="151">
                  <c:v>11.790808240887481</c:v>
                </c:pt>
                <c:pt idx="152">
                  <c:v>5.8641975308640619</c:v>
                </c:pt>
                <c:pt idx="153">
                  <c:v>22.651933701657239</c:v>
                </c:pt>
                <c:pt idx="154">
                  <c:v>-21.138211382114338</c:v>
                </c:pt>
                <c:pt idx="155">
                  <c:v>-18.541033434650426</c:v>
                </c:pt>
                <c:pt idx="156">
                  <c:v>0.82408874801901744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3-43AA-A4FD-2AF77D6A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69264"/>
        <c:axId val="1988981744"/>
      </c:scatterChart>
      <c:valAx>
        <c:axId val="19889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981744"/>
        <c:crosses val="autoZero"/>
        <c:crossBetween val="midCat"/>
      </c:valAx>
      <c:valAx>
        <c:axId val="19889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9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818030</xdr:colOff>
      <xdr:row>1</xdr:row>
      <xdr:rowOff>85165</xdr:rowOff>
    </xdr:from>
    <xdr:to>
      <xdr:col>10</xdr:col>
      <xdr:colOff>425823</xdr:colOff>
      <xdr:row>14</xdr:row>
      <xdr:rowOff>78442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83E0BAF-662C-2515-CCEC-65475F25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D7AF-C26D-4EA8-AD53-8146ED33A66B}">
  <dimension ref="A1:CO160"/>
  <sheetViews>
    <sheetView topLeftCell="X1" zoomScale="115" zoomScaleNormal="115" zoomScaleSheetLayoutView="80" workbookViewId="0">
      <pane ySplit="2" topLeftCell="A3" activePane="bottomLeft" state="frozen"/>
      <selection pane="bottomLeft" activeCell="AJ21" sqref="AJ21"/>
    </sheetView>
  </sheetViews>
  <sheetFormatPr defaultColWidth="9" defaultRowHeight="16.5" x14ac:dyDescent="0.3"/>
  <cols>
    <col min="1" max="1" width="14.625" customWidth="1"/>
    <col min="2" max="2" width="9.875" customWidth="1"/>
    <col min="3" max="3" width="31" style="4" customWidth="1"/>
    <col min="4" max="4" width="16.375" customWidth="1"/>
    <col min="5" max="5" width="16.5" bestFit="1" customWidth="1"/>
    <col min="8" max="8" width="16.75" bestFit="1" customWidth="1"/>
    <col min="9" max="9" width="20.125" bestFit="1" customWidth="1"/>
    <col min="10" max="10" width="7.875" customWidth="1"/>
    <col min="11" max="11" width="29" customWidth="1"/>
    <col min="12" max="12" width="14.25" bestFit="1" customWidth="1"/>
    <col min="13" max="13" width="12.875" bestFit="1" customWidth="1"/>
    <col min="14" max="14" width="16.25" customWidth="1"/>
    <col min="15" max="16" width="12.875" bestFit="1" customWidth="1"/>
    <col min="17" max="17" width="7.375" customWidth="1"/>
    <col min="18" max="18" width="8.625" customWidth="1"/>
    <col min="19" max="19" width="7.375" customWidth="1"/>
    <col min="20" max="20" width="17.125" bestFit="1" customWidth="1"/>
    <col min="21" max="21" width="13.75" bestFit="1" customWidth="1"/>
    <col min="22" max="22" width="12.125" customWidth="1"/>
    <col min="23" max="24" width="12.875" bestFit="1" customWidth="1"/>
    <col min="25" max="25" width="6.875" customWidth="1"/>
    <col min="26" max="27" width="13.625" bestFit="1" customWidth="1"/>
    <col min="28" max="28" width="9.125" bestFit="1" customWidth="1"/>
    <col min="29" max="29" width="15.25" bestFit="1" customWidth="1"/>
    <col min="30" max="30" width="14" bestFit="1" customWidth="1"/>
    <col min="31" max="31" width="9.125" bestFit="1" customWidth="1"/>
  </cols>
  <sheetData>
    <row r="1" spans="1:32" s="1" customFormat="1" ht="18" x14ac:dyDescent="0.3">
      <c r="A1" s="5" t="s">
        <v>144</v>
      </c>
      <c r="B1" s="5" t="s">
        <v>145</v>
      </c>
      <c r="C1" s="6" t="s">
        <v>146</v>
      </c>
      <c r="D1" s="5" t="s">
        <v>65</v>
      </c>
      <c r="E1" s="5" t="s">
        <v>148</v>
      </c>
      <c r="F1" s="32" t="s">
        <v>149</v>
      </c>
      <c r="G1" s="32"/>
      <c r="H1" s="5" t="s">
        <v>150</v>
      </c>
      <c r="I1" s="5" t="s">
        <v>151</v>
      </c>
      <c r="J1" s="5" t="s">
        <v>64</v>
      </c>
      <c r="K1" s="5" t="s">
        <v>153</v>
      </c>
      <c r="L1" s="31" t="s">
        <v>158</v>
      </c>
      <c r="M1" s="31"/>
      <c r="N1" s="31"/>
      <c r="O1" s="31" t="s">
        <v>159</v>
      </c>
      <c r="P1" s="31"/>
      <c r="Q1" s="31"/>
      <c r="R1" s="5" t="s">
        <v>64</v>
      </c>
      <c r="S1" s="5" t="s">
        <v>166</v>
      </c>
      <c r="T1" s="31" t="s">
        <v>158</v>
      </c>
      <c r="U1" s="31"/>
      <c r="V1" s="31"/>
      <c r="W1" s="5" t="s">
        <v>21</v>
      </c>
      <c r="X1" s="5" t="s">
        <v>62</v>
      </c>
      <c r="Y1" s="5" t="s">
        <v>174</v>
      </c>
      <c r="Z1" s="5" t="s">
        <v>84</v>
      </c>
      <c r="AA1" s="5"/>
      <c r="AB1" s="5" t="s">
        <v>143</v>
      </c>
      <c r="AC1" s="22" t="s">
        <v>152</v>
      </c>
      <c r="AD1" s="5" t="s">
        <v>222</v>
      </c>
      <c r="AE1" s="5" t="s">
        <v>170</v>
      </c>
      <c r="AF1" s="1" t="s">
        <v>223</v>
      </c>
    </row>
    <row r="2" spans="1:32" s="1" customFormat="1" ht="18" x14ac:dyDescent="0.3">
      <c r="A2" s="5"/>
      <c r="B2" s="5"/>
      <c r="C2" s="6"/>
      <c r="D2" s="5" t="s">
        <v>147</v>
      </c>
      <c r="E2" s="5"/>
      <c r="F2" s="5" t="s">
        <v>50</v>
      </c>
      <c r="G2" s="5" t="s">
        <v>49</v>
      </c>
      <c r="H2" s="5"/>
      <c r="I2" s="5"/>
      <c r="J2" s="5"/>
      <c r="K2" s="5" t="s">
        <v>16</v>
      </c>
      <c r="L2" s="5" t="s">
        <v>156</v>
      </c>
      <c r="M2" s="5" t="s">
        <v>157</v>
      </c>
      <c r="N2" s="5" t="s">
        <v>154</v>
      </c>
      <c r="O2" s="5" t="s">
        <v>156</v>
      </c>
      <c r="P2" s="5" t="s">
        <v>157</v>
      </c>
      <c r="Q2" s="5" t="s">
        <v>154</v>
      </c>
      <c r="R2" s="5"/>
      <c r="S2" s="5" t="s">
        <v>16</v>
      </c>
      <c r="T2" s="5" t="s">
        <v>156</v>
      </c>
      <c r="U2" s="5" t="s">
        <v>157</v>
      </c>
      <c r="V2" s="5" t="s">
        <v>154</v>
      </c>
      <c r="W2" s="5"/>
      <c r="X2" s="5"/>
      <c r="Y2" s="5" t="s">
        <v>48</v>
      </c>
      <c r="Z2" s="19" t="s">
        <v>173</v>
      </c>
      <c r="AA2" s="5" t="s">
        <v>21</v>
      </c>
      <c r="AB2" s="5"/>
      <c r="AC2" s="22" t="s">
        <v>18</v>
      </c>
      <c r="AD2" s="5" t="s">
        <v>169</v>
      </c>
      <c r="AE2" s="5" t="s">
        <v>169</v>
      </c>
      <c r="AF2" s="1" t="s">
        <v>224</v>
      </c>
    </row>
    <row r="3" spans="1:32" ht="18" x14ac:dyDescent="0.3">
      <c r="A3" s="7">
        <v>1</v>
      </c>
      <c r="B3" s="7">
        <v>1</v>
      </c>
      <c r="C3" s="30" t="s">
        <v>104</v>
      </c>
      <c r="D3" s="29" t="s">
        <v>71</v>
      </c>
      <c r="E3" s="29">
        <v>2013</v>
      </c>
      <c r="F3" s="7" t="s">
        <v>136</v>
      </c>
      <c r="G3" s="7" t="s">
        <v>137</v>
      </c>
      <c r="H3" s="7">
        <v>2011</v>
      </c>
      <c r="I3" s="7" t="s">
        <v>142</v>
      </c>
      <c r="J3" s="7">
        <v>3</v>
      </c>
      <c r="K3" s="7">
        <v>150</v>
      </c>
      <c r="L3" s="11">
        <v>0.13891509433962232</v>
      </c>
      <c r="M3" s="11">
        <v>8.7726280855637592E-2</v>
      </c>
      <c r="N3" s="7" t="s">
        <v>155</v>
      </c>
      <c r="O3" s="15">
        <v>6687.8136200716799</v>
      </c>
      <c r="P3" s="11" t="s">
        <v>46</v>
      </c>
      <c r="Q3" s="7" t="s">
        <v>3</v>
      </c>
      <c r="R3" s="7">
        <v>3</v>
      </c>
      <c r="S3" s="7">
        <v>210</v>
      </c>
      <c r="T3" s="11">
        <v>0.13710691823899329</v>
      </c>
      <c r="U3" s="11">
        <v>8.6794627958922538E-2</v>
      </c>
      <c r="V3" s="7" t="s">
        <v>155</v>
      </c>
      <c r="W3" s="11">
        <v>7744.0860215053699</v>
      </c>
      <c r="X3" s="11" t="s">
        <v>46</v>
      </c>
      <c r="Y3" s="7" t="s">
        <v>3</v>
      </c>
      <c r="Z3" s="20">
        <f t="shared" ref="Z3:Z66" si="0">(T3-L3)/L3*100</f>
        <v>-1.3016411997737003</v>
      </c>
      <c r="AA3" s="7">
        <f t="shared" ref="AA3:AA49" si="1">(W3-O3)/O3*100</f>
        <v>15.793986816013705</v>
      </c>
      <c r="AB3" s="7">
        <v>0</v>
      </c>
      <c r="AC3" s="23">
        <v>1.28</v>
      </c>
      <c r="AD3" s="7">
        <v>15.65</v>
      </c>
      <c r="AE3" s="7">
        <f>AD3*1.724</f>
        <v>26.980599999999999</v>
      </c>
      <c r="AF3" s="3">
        <f t="shared" ref="AF3:AF34" si="2">(S3-K3)/K3*100</f>
        <v>40</v>
      </c>
    </row>
    <row r="4" spans="1:32" ht="18" x14ac:dyDescent="0.3">
      <c r="A4" s="7">
        <v>2</v>
      </c>
      <c r="B4" s="7">
        <v>1</v>
      </c>
      <c r="C4" s="30"/>
      <c r="D4" s="29"/>
      <c r="E4" s="29"/>
      <c r="F4" s="7" t="s">
        <v>136</v>
      </c>
      <c r="G4" s="7" t="s">
        <v>137</v>
      </c>
      <c r="H4" s="7">
        <v>2011</v>
      </c>
      <c r="I4" s="7" t="s">
        <v>142</v>
      </c>
      <c r="J4" s="7">
        <v>3</v>
      </c>
      <c r="K4" s="7">
        <v>150</v>
      </c>
      <c r="L4" s="11">
        <v>0.13891509433962232</v>
      </c>
      <c r="M4" s="11">
        <v>8.7726280855637592E-2</v>
      </c>
      <c r="N4" s="7" t="s">
        <v>155</v>
      </c>
      <c r="O4" s="15">
        <v>6687.8136200716799</v>
      </c>
      <c r="P4" s="11" t="s">
        <v>46</v>
      </c>
      <c r="Q4" s="7" t="s">
        <v>3</v>
      </c>
      <c r="R4" s="7">
        <v>3</v>
      </c>
      <c r="S4" s="7">
        <v>300</v>
      </c>
      <c r="T4" s="11">
        <v>0.14606918238993666</v>
      </c>
      <c r="U4" s="11">
        <v>0.10530741810555135</v>
      </c>
      <c r="V4" s="7" t="s">
        <v>155</v>
      </c>
      <c r="W4" s="11">
        <v>7789.2473118279504</v>
      </c>
      <c r="X4" s="11" t="s">
        <v>46</v>
      </c>
      <c r="Y4" s="7" t="s">
        <v>3</v>
      </c>
      <c r="Z4" s="20">
        <f t="shared" si="0"/>
        <v>5.1499717034521</v>
      </c>
      <c r="AA4" s="7">
        <f t="shared" si="1"/>
        <v>16.469264162066548</v>
      </c>
      <c r="AB4" s="7">
        <v>0</v>
      </c>
      <c r="AC4" s="23">
        <v>1.28</v>
      </c>
      <c r="AD4" s="7">
        <v>15.65</v>
      </c>
      <c r="AE4" s="7">
        <f>AD4*1.724</f>
        <v>26.980599999999999</v>
      </c>
      <c r="AF4" s="3">
        <f t="shared" si="2"/>
        <v>100</v>
      </c>
    </row>
    <row r="5" spans="1:32" x14ac:dyDescent="0.3">
      <c r="A5" s="7">
        <v>3</v>
      </c>
      <c r="B5" s="7">
        <v>2</v>
      </c>
      <c r="C5" s="30" t="s">
        <v>105</v>
      </c>
      <c r="D5" s="29" t="s">
        <v>73</v>
      </c>
      <c r="E5" s="29">
        <v>2016</v>
      </c>
      <c r="F5" s="7" t="s">
        <v>138</v>
      </c>
      <c r="G5" s="7" t="s">
        <v>140</v>
      </c>
      <c r="H5" s="7">
        <v>2013</v>
      </c>
      <c r="I5" s="7" t="s">
        <v>142</v>
      </c>
      <c r="J5" s="7">
        <v>3</v>
      </c>
      <c r="K5" s="7">
        <v>75</v>
      </c>
      <c r="L5" s="11">
        <v>12.8125</v>
      </c>
      <c r="M5" s="11">
        <v>0.69444444444440023</v>
      </c>
      <c r="N5" s="7" t="s">
        <v>160</v>
      </c>
      <c r="O5" s="11">
        <v>6.8289655172413726</v>
      </c>
      <c r="P5" s="11">
        <v>0.37106524676973657</v>
      </c>
      <c r="Q5" s="7" t="s">
        <v>1</v>
      </c>
      <c r="R5" s="7">
        <v>3</v>
      </c>
      <c r="S5" s="7">
        <v>150</v>
      </c>
      <c r="T5" s="11">
        <v>11.3541666666666</v>
      </c>
      <c r="U5" s="11">
        <v>2.4652777777777999</v>
      </c>
      <c r="V5" s="7" t="s">
        <v>160</v>
      </c>
      <c r="W5" s="11">
        <v>7.6142528735632133</v>
      </c>
      <c r="X5" s="11">
        <v>0.44417291216563837</v>
      </c>
      <c r="Y5" s="7" t="s">
        <v>1</v>
      </c>
      <c r="Z5" s="20">
        <f t="shared" si="0"/>
        <v>-11.382113821138729</v>
      </c>
      <c r="AA5" s="7">
        <f t="shared" si="1"/>
        <v>11.499360398572716</v>
      </c>
      <c r="AB5" s="10">
        <v>0</v>
      </c>
      <c r="AC5" s="23">
        <v>2.75</v>
      </c>
      <c r="AD5" s="11">
        <f>AE5/1.724</f>
        <v>20.591647331786543</v>
      </c>
      <c r="AE5" s="11">
        <v>35.5</v>
      </c>
      <c r="AF5" s="3">
        <f t="shared" si="2"/>
        <v>100</v>
      </c>
    </row>
    <row r="6" spans="1:32" x14ac:dyDescent="0.3">
      <c r="A6" s="7">
        <v>4</v>
      </c>
      <c r="B6" s="7">
        <v>2</v>
      </c>
      <c r="C6" s="30"/>
      <c r="D6" s="29"/>
      <c r="E6" s="29"/>
      <c r="F6" s="7" t="s">
        <v>138</v>
      </c>
      <c r="G6" s="7" t="s">
        <v>140</v>
      </c>
      <c r="H6" s="7">
        <v>2013</v>
      </c>
      <c r="I6" s="7" t="s">
        <v>142</v>
      </c>
      <c r="J6" s="7">
        <v>3</v>
      </c>
      <c r="K6" s="7">
        <v>75</v>
      </c>
      <c r="L6" s="11">
        <v>12.8125</v>
      </c>
      <c r="M6" s="11">
        <v>0.69444444444440023</v>
      </c>
      <c r="N6" s="7" t="s">
        <v>160</v>
      </c>
      <c r="O6" s="11">
        <v>6.8289655172413726</v>
      </c>
      <c r="P6" s="11">
        <v>0.37106524676973657</v>
      </c>
      <c r="Q6" s="7" t="s">
        <v>1</v>
      </c>
      <c r="R6" s="7">
        <v>3</v>
      </c>
      <c r="S6" s="7">
        <v>225</v>
      </c>
      <c r="T6" s="11">
        <v>9.7916666666666607</v>
      </c>
      <c r="U6" s="11">
        <v>0.76388888888881112</v>
      </c>
      <c r="V6" s="7" t="s">
        <v>160</v>
      </c>
      <c r="W6" s="11">
        <v>8.5862068965517206</v>
      </c>
      <c r="X6" s="11">
        <v>0.1392488768455071</v>
      </c>
      <c r="Y6" s="7" t="s">
        <v>1</v>
      </c>
      <c r="Z6" s="20">
        <f t="shared" si="0"/>
        <v>-23.577235772357767</v>
      </c>
      <c r="AA6" s="7">
        <f t="shared" si="1"/>
        <v>25.732175318117623</v>
      </c>
      <c r="AB6" s="12">
        <v>0</v>
      </c>
      <c r="AC6" s="23">
        <v>2.75</v>
      </c>
      <c r="AD6" s="11">
        <f t="shared" ref="AD6:AD12" si="3">AE6/1.724</f>
        <v>20.591647331786543</v>
      </c>
      <c r="AE6" s="11">
        <v>35.5</v>
      </c>
      <c r="AF6" s="3">
        <f t="shared" si="2"/>
        <v>200</v>
      </c>
    </row>
    <row r="7" spans="1:32" x14ac:dyDescent="0.3">
      <c r="A7" s="7">
        <v>5</v>
      </c>
      <c r="B7" s="7">
        <v>2</v>
      </c>
      <c r="C7" s="30"/>
      <c r="D7" s="29"/>
      <c r="E7" s="29"/>
      <c r="F7" s="7" t="s">
        <v>138</v>
      </c>
      <c r="G7" s="7" t="s">
        <v>140</v>
      </c>
      <c r="H7" s="7">
        <v>2013</v>
      </c>
      <c r="I7" s="7" t="s">
        <v>142</v>
      </c>
      <c r="J7" s="7">
        <v>3</v>
      </c>
      <c r="K7" s="7">
        <v>75</v>
      </c>
      <c r="L7" s="11">
        <v>12.8125</v>
      </c>
      <c r="M7" s="11">
        <v>0.69444444444440023</v>
      </c>
      <c r="N7" s="7" t="s">
        <v>161</v>
      </c>
      <c r="O7" s="11">
        <v>6.8289655172413726</v>
      </c>
      <c r="P7" s="11">
        <v>0.37106524676973657</v>
      </c>
      <c r="Q7" s="7" t="s">
        <v>1</v>
      </c>
      <c r="R7" s="7">
        <v>3</v>
      </c>
      <c r="S7" s="7">
        <v>300</v>
      </c>
      <c r="T7" s="11">
        <v>6.3541666666666599</v>
      </c>
      <c r="U7" s="11">
        <v>0.52083333333334014</v>
      </c>
      <c r="V7" s="7" t="s">
        <v>161</v>
      </c>
      <c r="W7" s="11">
        <v>8.7471264367816062</v>
      </c>
      <c r="X7" s="11">
        <v>0.16223371425820562</v>
      </c>
      <c r="Y7" s="7" t="s">
        <v>1</v>
      </c>
      <c r="Z7" s="20">
        <f t="shared" si="0"/>
        <v>-50.4065040650407</v>
      </c>
      <c r="AA7" s="7">
        <f t="shared" si="1"/>
        <v>28.088601629300559</v>
      </c>
      <c r="AB7" s="12">
        <v>0</v>
      </c>
      <c r="AC7" s="23">
        <v>2.75</v>
      </c>
      <c r="AD7" s="11">
        <f t="shared" si="3"/>
        <v>20.591647331786543</v>
      </c>
      <c r="AE7" s="11">
        <v>35.5</v>
      </c>
      <c r="AF7" s="3">
        <f t="shared" si="2"/>
        <v>300</v>
      </c>
    </row>
    <row r="8" spans="1:32" x14ac:dyDescent="0.3">
      <c r="A8" s="7">
        <v>6</v>
      </c>
      <c r="B8" s="7">
        <v>2</v>
      </c>
      <c r="C8" s="30"/>
      <c r="D8" s="29"/>
      <c r="E8" s="29"/>
      <c r="F8" s="7" t="s">
        <v>138</v>
      </c>
      <c r="G8" s="7" t="s">
        <v>140</v>
      </c>
      <c r="H8" s="7">
        <v>2013</v>
      </c>
      <c r="I8" s="7" t="s">
        <v>142</v>
      </c>
      <c r="J8" s="7">
        <v>3</v>
      </c>
      <c r="K8" s="7">
        <v>75</v>
      </c>
      <c r="L8" s="11">
        <v>12.8125</v>
      </c>
      <c r="M8" s="11">
        <v>0.69444444444440023</v>
      </c>
      <c r="N8" s="7" t="s">
        <v>161</v>
      </c>
      <c r="O8" s="11">
        <v>6.8289655172413726</v>
      </c>
      <c r="P8" s="11">
        <v>0.37106524676973657</v>
      </c>
      <c r="Q8" s="7" t="s">
        <v>1</v>
      </c>
      <c r="R8" s="7">
        <v>3</v>
      </c>
      <c r="S8" s="7">
        <v>375</v>
      </c>
      <c r="T8" s="11">
        <v>10.1041666666666</v>
      </c>
      <c r="U8" s="11">
        <v>1.7013888888888999</v>
      </c>
      <c r="V8" s="7" t="s">
        <v>161</v>
      </c>
      <c r="W8" s="11">
        <v>8.8629885057471238</v>
      </c>
      <c r="X8" s="11">
        <v>0.53097596333778352</v>
      </c>
      <c r="Y8" s="7" t="s">
        <v>1</v>
      </c>
      <c r="Z8" s="20">
        <f t="shared" si="0"/>
        <v>-21.138211382114338</v>
      </c>
      <c r="AA8" s="7">
        <f t="shared" si="1"/>
        <v>29.785228573352274</v>
      </c>
      <c r="AB8" s="12">
        <v>0</v>
      </c>
      <c r="AC8" s="23">
        <v>2.75</v>
      </c>
      <c r="AD8" s="11">
        <f t="shared" si="3"/>
        <v>20.591647331786543</v>
      </c>
      <c r="AE8" s="11">
        <v>35.5</v>
      </c>
      <c r="AF8" s="3">
        <f t="shared" si="2"/>
        <v>400</v>
      </c>
    </row>
    <row r="9" spans="1:32" x14ac:dyDescent="0.3">
      <c r="A9" s="7">
        <v>7</v>
      </c>
      <c r="B9" s="7">
        <v>2</v>
      </c>
      <c r="C9" s="30"/>
      <c r="D9" s="29"/>
      <c r="E9" s="29"/>
      <c r="F9" s="7" t="s">
        <v>139</v>
      </c>
      <c r="G9" s="7" t="s">
        <v>140</v>
      </c>
      <c r="H9" s="7">
        <v>2014</v>
      </c>
      <c r="I9" s="7" t="s">
        <v>142</v>
      </c>
      <c r="J9" s="7">
        <v>3</v>
      </c>
      <c r="K9" s="7">
        <v>75</v>
      </c>
      <c r="L9" s="11">
        <v>11.4236111111111</v>
      </c>
      <c r="M9" s="11">
        <v>2.3263888888888999</v>
      </c>
      <c r="N9" s="7" t="s">
        <v>161</v>
      </c>
      <c r="O9" s="11">
        <v>8.5443678160919507</v>
      </c>
      <c r="P9" s="11">
        <v>0.18251425866906487</v>
      </c>
      <c r="Q9" s="7" t="s">
        <v>1</v>
      </c>
      <c r="R9" s="7">
        <v>3</v>
      </c>
      <c r="S9" s="7">
        <v>150</v>
      </c>
      <c r="T9" s="11">
        <v>11.3541666666666</v>
      </c>
      <c r="U9" s="11">
        <v>0.76388888888889994</v>
      </c>
      <c r="V9" s="7" t="s">
        <v>161</v>
      </c>
      <c r="W9" s="11">
        <v>8.7825287356321802</v>
      </c>
      <c r="X9" s="11">
        <v>0.33811489251294335</v>
      </c>
      <c r="Y9" s="7" t="s">
        <v>1</v>
      </c>
      <c r="Z9" s="20">
        <f t="shared" si="0"/>
        <v>-0.60790273556279439</v>
      </c>
      <c r="AA9" s="7">
        <f t="shared" si="1"/>
        <v>2.7873439517864789</v>
      </c>
      <c r="AB9" s="12">
        <v>0</v>
      </c>
      <c r="AC9" s="23">
        <v>2.0499999999999998</v>
      </c>
      <c r="AD9" s="11">
        <f t="shared" si="3"/>
        <v>7.0533642691415315</v>
      </c>
      <c r="AE9" s="11">
        <v>12.16</v>
      </c>
      <c r="AF9" s="3">
        <f t="shared" si="2"/>
        <v>100</v>
      </c>
    </row>
    <row r="10" spans="1:32" x14ac:dyDescent="0.3">
      <c r="A10" s="7">
        <v>8</v>
      </c>
      <c r="B10" s="7">
        <v>2</v>
      </c>
      <c r="C10" s="30"/>
      <c r="D10" s="29"/>
      <c r="E10" s="29"/>
      <c r="F10" s="7" t="s">
        <v>139</v>
      </c>
      <c r="G10" s="7" t="s">
        <v>140</v>
      </c>
      <c r="H10" s="7">
        <v>2014</v>
      </c>
      <c r="I10" s="7" t="s">
        <v>142</v>
      </c>
      <c r="J10" s="7">
        <v>3</v>
      </c>
      <c r="K10" s="7">
        <v>75</v>
      </c>
      <c r="L10" s="11">
        <v>11.4236111111111</v>
      </c>
      <c r="M10" s="11">
        <v>2.3263888888888999</v>
      </c>
      <c r="N10" s="7" t="s">
        <v>161</v>
      </c>
      <c r="O10" s="11">
        <v>8.5443678160919507</v>
      </c>
      <c r="P10" s="11">
        <v>0.18251425866906487</v>
      </c>
      <c r="Q10" s="7" t="s">
        <v>1</v>
      </c>
      <c r="R10" s="7">
        <v>3</v>
      </c>
      <c r="S10" s="7">
        <v>225</v>
      </c>
      <c r="T10" s="11">
        <v>11.7013888888888</v>
      </c>
      <c r="U10" s="11">
        <v>0.38194444444449971</v>
      </c>
      <c r="V10" s="7" t="s">
        <v>161</v>
      </c>
      <c r="W10" s="11">
        <v>9.2105747126436697</v>
      </c>
      <c r="X10" s="11">
        <v>0.26518055978997818</v>
      </c>
      <c r="Y10" s="7" t="s">
        <v>1</v>
      </c>
      <c r="Z10" s="20">
        <f t="shared" si="0"/>
        <v>2.4316109422485654</v>
      </c>
      <c r="AA10" s="7">
        <f t="shared" si="1"/>
        <v>7.7970297029702387</v>
      </c>
      <c r="AB10" s="12">
        <v>0</v>
      </c>
      <c r="AC10" s="23">
        <v>2.0499999999999998</v>
      </c>
      <c r="AD10" s="11">
        <f t="shared" si="3"/>
        <v>7.0533642691415315</v>
      </c>
      <c r="AE10" s="11">
        <v>12.16</v>
      </c>
      <c r="AF10" s="3">
        <f t="shared" si="2"/>
        <v>200</v>
      </c>
    </row>
    <row r="11" spans="1:32" x14ac:dyDescent="0.3">
      <c r="A11" s="7">
        <v>9</v>
      </c>
      <c r="B11" s="7">
        <v>2</v>
      </c>
      <c r="C11" s="30"/>
      <c r="D11" s="29"/>
      <c r="E11" s="29"/>
      <c r="F11" s="7" t="s">
        <v>139</v>
      </c>
      <c r="G11" s="7" t="s">
        <v>140</v>
      </c>
      <c r="H11" s="7">
        <v>2014</v>
      </c>
      <c r="I11" s="7" t="s">
        <v>142</v>
      </c>
      <c r="J11" s="7">
        <v>3</v>
      </c>
      <c r="K11" s="7">
        <v>75</v>
      </c>
      <c r="L11" s="11">
        <v>11.4236111111111</v>
      </c>
      <c r="M11" s="11">
        <v>2.3263888888888999</v>
      </c>
      <c r="N11" s="7" t="s">
        <v>161</v>
      </c>
      <c r="O11" s="11">
        <v>8.5443678160919507</v>
      </c>
      <c r="P11" s="11">
        <v>0.18251425866906487</v>
      </c>
      <c r="Q11" s="7" t="s">
        <v>1</v>
      </c>
      <c r="R11" s="7">
        <v>3</v>
      </c>
      <c r="S11" s="7">
        <v>300</v>
      </c>
      <c r="T11" s="11">
        <v>8.2986111111111001</v>
      </c>
      <c r="U11" s="11">
        <v>0.90277777777778034</v>
      </c>
      <c r="V11" s="7" t="s">
        <v>161</v>
      </c>
      <c r="W11" s="11">
        <v>9.3232183908045929</v>
      </c>
      <c r="X11" s="11">
        <v>0.59926920748196699</v>
      </c>
      <c r="Y11" s="7" t="s">
        <v>1</v>
      </c>
      <c r="Z11" s="20">
        <f t="shared" si="0"/>
        <v>-27.355623100303976</v>
      </c>
      <c r="AA11" s="7">
        <f t="shared" si="1"/>
        <v>9.1153680585449699</v>
      </c>
      <c r="AB11" s="12">
        <v>0</v>
      </c>
      <c r="AC11" s="23">
        <v>2.0499999999999998</v>
      </c>
      <c r="AD11" s="11">
        <f t="shared" si="3"/>
        <v>7.0533642691415315</v>
      </c>
      <c r="AE11" s="11">
        <v>12.16</v>
      </c>
      <c r="AF11" s="3">
        <f t="shared" si="2"/>
        <v>300</v>
      </c>
    </row>
    <row r="12" spans="1:32" x14ac:dyDescent="0.3">
      <c r="A12" s="7">
        <v>10</v>
      </c>
      <c r="B12" s="7">
        <v>2</v>
      </c>
      <c r="C12" s="30"/>
      <c r="D12" s="29"/>
      <c r="E12" s="29"/>
      <c r="F12" s="7" t="s">
        <v>139</v>
      </c>
      <c r="G12" s="7" t="s">
        <v>140</v>
      </c>
      <c r="H12" s="7">
        <v>2014</v>
      </c>
      <c r="I12" s="7" t="s">
        <v>142</v>
      </c>
      <c r="J12" s="7">
        <v>3</v>
      </c>
      <c r="K12" s="7">
        <v>75</v>
      </c>
      <c r="L12" s="11">
        <v>11.4236111111111</v>
      </c>
      <c r="M12" s="11">
        <v>2.3263888888888999</v>
      </c>
      <c r="N12" s="7" t="s">
        <v>161</v>
      </c>
      <c r="O12" s="11">
        <v>8.5443678160919507</v>
      </c>
      <c r="P12" s="11">
        <v>0.18251425866906487</v>
      </c>
      <c r="Q12" s="7" t="s">
        <v>1</v>
      </c>
      <c r="R12" s="7">
        <v>3</v>
      </c>
      <c r="S12" s="7">
        <v>375</v>
      </c>
      <c r="T12" s="11">
        <v>9.30555555555555</v>
      </c>
      <c r="U12" s="11">
        <v>0.97222222222215038</v>
      </c>
      <c r="V12" s="7" t="s">
        <v>161</v>
      </c>
      <c r="W12" s="11">
        <v>9.0367816091953994</v>
      </c>
      <c r="X12" s="11">
        <v>8.2116281154216139E-2</v>
      </c>
      <c r="Y12" s="7" t="s">
        <v>1</v>
      </c>
      <c r="Z12" s="20">
        <f t="shared" si="0"/>
        <v>-18.541033434650426</v>
      </c>
      <c r="AA12" s="7">
        <f t="shared" si="1"/>
        <v>5.763021954369357</v>
      </c>
      <c r="AB12" s="13">
        <v>0</v>
      </c>
      <c r="AC12" s="23">
        <v>2.0499999999999998</v>
      </c>
      <c r="AD12" s="11">
        <f t="shared" si="3"/>
        <v>7.0533642691415315</v>
      </c>
      <c r="AE12" s="11">
        <v>12.16</v>
      </c>
      <c r="AF12" s="3">
        <f t="shared" si="2"/>
        <v>400</v>
      </c>
    </row>
    <row r="13" spans="1:32" x14ac:dyDescent="0.3">
      <c r="A13" s="7">
        <v>11</v>
      </c>
      <c r="B13" s="7">
        <v>3</v>
      </c>
      <c r="C13" s="30" t="s">
        <v>106</v>
      </c>
      <c r="D13" s="29" t="s">
        <v>74</v>
      </c>
      <c r="E13" s="29">
        <v>2012</v>
      </c>
      <c r="F13" s="7" t="s">
        <v>175</v>
      </c>
      <c r="G13" s="7" t="s">
        <v>178</v>
      </c>
      <c r="H13" s="7">
        <v>2005</v>
      </c>
      <c r="I13" s="7" t="s">
        <v>142</v>
      </c>
      <c r="J13" s="7">
        <v>3</v>
      </c>
      <c r="K13" s="7">
        <v>150</v>
      </c>
      <c r="L13" s="11">
        <v>118.1</v>
      </c>
      <c r="M13" s="11">
        <v>6</v>
      </c>
      <c r="N13" s="7" t="s">
        <v>3</v>
      </c>
      <c r="O13" s="11">
        <v>6.4116985376827103</v>
      </c>
      <c r="P13" s="11">
        <v>1.0348706411699009</v>
      </c>
      <c r="Q13" s="7" t="s">
        <v>135</v>
      </c>
      <c r="R13" s="7">
        <v>3</v>
      </c>
      <c r="S13" s="7">
        <v>250</v>
      </c>
      <c r="T13" s="11">
        <v>72.3</v>
      </c>
      <c r="U13" s="11">
        <v>24.3</v>
      </c>
      <c r="V13" s="7" t="s">
        <v>3</v>
      </c>
      <c r="W13" s="11">
        <v>5.4893138357704796</v>
      </c>
      <c r="X13" s="11">
        <v>1.597300337457801</v>
      </c>
      <c r="Y13" s="7" t="s">
        <v>135</v>
      </c>
      <c r="Z13" s="20">
        <f t="shared" si="0"/>
        <v>-38.780694326841655</v>
      </c>
      <c r="AA13" s="7">
        <f t="shared" si="1"/>
        <v>-14.385964912280407</v>
      </c>
      <c r="AB13" s="7">
        <v>1</v>
      </c>
      <c r="AC13" s="23">
        <v>1.45</v>
      </c>
      <c r="AD13" s="7">
        <v>18.399999999999999</v>
      </c>
      <c r="AE13" s="14">
        <f>AD13*1.724</f>
        <v>31.721599999999999</v>
      </c>
      <c r="AF13" s="3">
        <f t="shared" si="2"/>
        <v>66.666666666666657</v>
      </c>
    </row>
    <row r="14" spans="1:32" x14ac:dyDescent="0.3">
      <c r="A14" s="7">
        <v>12</v>
      </c>
      <c r="B14" s="7">
        <v>3</v>
      </c>
      <c r="C14" s="30"/>
      <c r="D14" s="29"/>
      <c r="E14" s="29"/>
      <c r="F14" s="7" t="s">
        <v>176</v>
      </c>
      <c r="G14" s="7" t="s">
        <v>179</v>
      </c>
      <c r="H14" s="7">
        <v>2006</v>
      </c>
      <c r="I14" s="7" t="s">
        <v>142</v>
      </c>
      <c r="J14" s="7">
        <v>3</v>
      </c>
      <c r="K14" s="7">
        <v>150</v>
      </c>
      <c r="L14" s="11">
        <v>98.7</v>
      </c>
      <c r="M14" s="11">
        <v>16.100000000000001</v>
      </c>
      <c r="N14" s="7" t="s">
        <v>3</v>
      </c>
      <c r="O14" s="11">
        <v>5.0843644544431097</v>
      </c>
      <c r="P14" s="11">
        <v>0.49493813273340059</v>
      </c>
      <c r="Q14" s="7" t="s">
        <v>135</v>
      </c>
      <c r="R14" s="7">
        <v>3</v>
      </c>
      <c r="S14" s="7">
        <v>250</v>
      </c>
      <c r="T14" s="11">
        <v>74</v>
      </c>
      <c r="U14" s="11">
        <v>8</v>
      </c>
      <c r="V14" s="7" t="s">
        <v>3</v>
      </c>
      <c r="W14" s="11">
        <v>6.9516310461191502</v>
      </c>
      <c r="X14" s="11">
        <v>0.76490438695169871</v>
      </c>
      <c r="Y14" s="7" t="s">
        <v>135</v>
      </c>
      <c r="Z14" s="20">
        <f t="shared" si="0"/>
        <v>-25.025329280648435</v>
      </c>
      <c r="AA14" s="7">
        <f t="shared" si="1"/>
        <v>36.725663716814772</v>
      </c>
      <c r="AB14" s="7">
        <v>1</v>
      </c>
      <c r="AC14" s="23">
        <v>1.45</v>
      </c>
      <c r="AD14" s="7">
        <v>18.399999999999999</v>
      </c>
      <c r="AE14" s="14">
        <f>AD14*1.724</f>
        <v>31.721599999999999</v>
      </c>
      <c r="AF14" s="3">
        <f t="shared" si="2"/>
        <v>66.666666666666657</v>
      </c>
    </row>
    <row r="15" spans="1:32" x14ac:dyDescent="0.3">
      <c r="A15" s="7">
        <v>13</v>
      </c>
      <c r="B15" s="7">
        <v>3</v>
      </c>
      <c r="C15" s="30"/>
      <c r="D15" s="29"/>
      <c r="E15" s="29"/>
      <c r="F15" s="7" t="s">
        <v>177</v>
      </c>
      <c r="G15" s="7" t="s">
        <v>180</v>
      </c>
      <c r="H15" s="7">
        <v>2007</v>
      </c>
      <c r="I15" s="7" t="s">
        <v>142</v>
      </c>
      <c r="J15" s="7">
        <v>3</v>
      </c>
      <c r="K15" s="7">
        <v>150</v>
      </c>
      <c r="L15" s="11">
        <v>124.6</v>
      </c>
      <c r="M15" s="11">
        <v>35</v>
      </c>
      <c r="N15" s="7" t="s">
        <v>3</v>
      </c>
      <c r="O15" s="11">
        <v>7.3115860517434896</v>
      </c>
      <c r="P15" s="11">
        <v>0.67491563554560052</v>
      </c>
      <c r="Q15" s="7" t="s">
        <v>135</v>
      </c>
      <c r="R15" s="7">
        <v>3</v>
      </c>
      <c r="S15" s="7">
        <v>250</v>
      </c>
      <c r="T15" s="11">
        <v>75.5</v>
      </c>
      <c r="U15" s="11">
        <v>23.6</v>
      </c>
      <c r="V15" s="7" t="s">
        <v>3</v>
      </c>
      <c r="W15" s="11">
        <v>7.1316085489313306</v>
      </c>
      <c r="X15" s="11">
        <v>1.7547806524184999</v>
      </c>
      <c r="Y15" s="7" t="s">
        <v>135</v>
      </c>
      <c r="Z15" s="20">
        <f t="shared" si="0"/>
        <v>-39.406099518459065</v>
      </c>
      <c r="AA15" s="7">
        <f t="shared" si="1"/>
        <v>-2.4615384615386207</v>
      </c>
      <c r="AB15" s="7">
        <v>1</v>
      </c>
      <c r="AC15" s="23">
        <v>1.45</v>
      </c>
      <c r="AD15" s="7">
        <v>18.399999999999999</v>
      </c>
      <c r="AE15" s="14">
        <f>AD15*1.724</f>
        <v>31.721599999999999</v>
      </c>
      <c r="AF15" s="3">
        <f t="shared" si="2"/>
        <v>66.666666666666657</v>
      </c>
    </row>
    <row r="16" spans="1:32" x14ac:dyDescent="0.3">
      <c r="A16" s="7">
        <v>14</v>
      </c>
      <c r="B16" s="7">
        <v>4</v>
      </c>
      <c r="C16" s="30" t="s">
        <v>107</v>
      </c>
      <c r="D16" s="29" t="s">
        <v>72</v>
      </c>
      <c r="E16" s="29">
        <v>2018</v>
      </c>
      <c r="F16" s="7" t="s">
        <v>28</v>
      </c>
      <c r="G16" s="7" t="s">
        <v>11</v>
      </c>
      <c r="H16" s="7">
        <v>2004</v>
      </c>
      <c r="I16" s="7" t="s">
        <v>142</v>
      </c>
      <c r="J16" s="7">
        <v>3</v>
      </c>
      <c r="K16" s="7">
        <v>150</v>
      </c>
      <c r="L16" s="11">
        <v>509.8</v>
      </c>
      <c r="M16" s="11">
        <v>41.1</v>
      </c>
      <c r="N16" s="7" t="s">
        <v>7</v>
      </c>
      <c r="O16" s="11">
        <v>6.49</v>
      </c>
      <c r="P16" s="11">
        <v>0.61</v>
      </c>
      <c r="Q16" s="7" t="s">
        <v>4</v>
      </c>
      <c r="R16" s="7">
        <v>3</v>
      </c>
      <c r="S16" s="7">
        <v>250</v>
      </c>
      <c r="T16" s="11">
        <v>556.1</v>
      </c>
      <c r="U16" s="11">
        <v>31.5</v>
      </c>
      <c r="V16" s="7" t="s">
        <v>7</v>
      </c>
      <c r="W16" s="11">
        <v>6.98</v>
      </c>
      <c r="X16" s="11">
        <v>0.77</v>
      </c>
      <c r="Y16" s="7" t="s">
        <v>4</v>
      </c>
      <c r="Z16" s="20">
        <f t="shared" si="0"/>
        <v>9.0819929384072218</v>
      </c>
      <c r="AA16" s="7">
        <f t="shared" si="1"/>
        <v>7.5500770416024681</v>
      </c>
      <c r="AB16" s="7">
        <v>0</v>
      </c>
      <c r="AC16" s="23">
        <v>1.2</v>
      </c>
      <c r="AD16" s="11" t="s">
        <v>46</v>
      </c>
      <c r="AE16" s="11" t="s">
        <v>46</v>
      </c>
      <c r="AF16" s="3">
        <f t="shared" si="2"/>
        <v>66.666666666666657</v>
      </c>
    </row>
    <row r="17" spans="1:32" x14ac:dyDescent="0.3">
      <c r="A17" s="7">
        <v>15</v>
      </c>
      <c r="B17" s="7">
        <v>4</v>
      </c>
      <c r="C17" s="30"/>
      <c r="D17" s="29"/>
      <c r="E17" s="29"/>
      <c r="F17" s="7" t="s">
        <v>28</v>
      </c>
      <c r="G17" s="7" t="s">
        <v>11</v>
      </c>
      <c r="H17" s="7">
        <v>2006</v>
      </c>
      <c r="I17" s="7" t="s">
        <v>142</v>
      </c>
      <c r="J17" s="7">
        <v>3</v>
      </c>
      <c r="K17" s="7">
        <v>150</v>
      </c>
      <c r="L17" s="11">
        <v>567.5</v>
      </c>
      <c r="M17" s="11">
        <v>77.2</v>
      </c>
      <c r="N17" s="7" t="s">
        <v>7</v>
      </c>
      <c r="O17" s="11">
        <v>6.91</v>
      </c>
      <c r="P17" s="11">
        <v>0.51</v>
      </c>
      <c r="Q17" s="7" t="s">
        <v>4</v>
      </c>
      <c r="R17" s="7">
        <v>3</v>
      </c>
      <c r="S17" s="7">
        <v>250</v>
      </c>
      <c r="T17" s="11">
        <v>522.20000000000005</v>
      </c>
      <c r="U17" s="11">
        <v>18.399999999999999</v>
      </c>
      <c r="V17" s="7" t="s">
        <v>7</v>
      </c>
      <c r="W17" s="11">
        <v>8.75</v>
      </c>
      <c r="X17" s="11">
        <v>0.55000000000000004</v>
      </c>
      <c r="Y17" s="7" t="s">
        <v>4</v>
      </c>
      <c r="Z17" s="20">
        <f t="shared" si="0"/>
        <v>-7.9823788546255425</v>
      </c>
      <c r="AA17" s="7">
        <f t="shared" si="1"/>
        <v>26.628075253256149</v>
      </c>
      <c r="AB17" s="7">
        <v>0</v>
      </c>
      <c r="AC17" s="23">
        <v>1.2</v>
      </c>
      <c r="AD17" s="11" t="s">
        <v>46</v>
      </c>
      <c r="AE17" s="11" t="s">
        <v>46</v>
      </c>
      <c r="AF17" s="3">
        <f t="shared" si="2"/>
        <v>66.666666666666657</v>
      </c>
    </row>
    <row r="18" spans="1:32" x14ac:dyDescent="0.3">
      <c r="A18" s="7">
        <v>16</v>
      </c>
      <c r="B18" s="7">
        <v>5</v>
      </c>
      <c r="C18" s="30" t="s">
        <v>108</v>
      </c>
      <c r="D18" s="29" t="s">
        <v>54</v>
      </c>
      <c r="E18" s="29">
        <v>2020</v>
      </c>
      <c r="F18" s="7" t="s">
        <v>0</v>
      </c>
      <c r="G18" s="7" t="s">
        <v>25</v>
      </c>
      <c r="H18" s="7">
        <v>2013</v>
      </c>
      <c r="I18" s="7" t="s">
        <v>142</v>
      </c>
      <c r="J18" s="7">
        <v>3</v>
      </c>
      <c r="K18" s="7">
        <v>180</v>
      </c>
      <c r="L18" s="11">
        <v>33.176470588235297</v>
      </c>
      <c r="M18" s="11">
        <v>5.2941176470588047</v>
      </c>
      <c r="N18" s="7" t="s">
        <v>161</v>
      </c>
      <c r="O18" s="15">
        <v>7250</v>
      </c>
      <c r="P18" s="11">
        <v>127.3</v>
      </c>
      <c r="Q18" s="7" t="s">
        <v>167</v>
      </c>
      <c r="R18" s="7">
        <v>3</v>
      </c>
      <c r="S18" s="7">
        <v>225</v>
      </c>
      <c r="T18" s="11">
        <v>35.235294117647001</v>
      </c>
      <c r="U18" s="11">
        <v>3.176470588235297</v>
      </c>
      <c r="V18" s="7" t="s">
        <v>161</v>
      </c>
      <c r="W18" s="11">
        <v>7611.1</v>
      </c>
      <c r="X18" s="11">
        <v>111.1</v>
      </c>
      <c r="Y18" s="7" t="s">
        <v>167</v>
      </c>
      <c r="Z18" s="20">
        <f t="shared" si="0"/>
        <v>6.205673758865065</v>
      </c>
      <c r="AA18" s="7">
        <f t="shared" si="1"/>
        <v>4.9806896551724194</v>
      </c>
      <c r="AB18" s="7">
        <v>1</v>
      </c>
      <c r="AC18" s="23">
        <v>1.3</v>
      </c>
      <c r="AD18" s="11">
        <f>AE18/1.724</f>
        <v>13.712296983758701</v>
      </c>
      <c r="AE18" s="7">
        <v>23.64</v>
      </c>
      <c r="AF18" s="3">
        <f t="shared" si="2"/>
        <v>25</v>
      </c>
    </row>
    <row r="19" spans="1:32" x14ac:dyDescent="0.3">
      <c r="A19" s="7">
        <v>17</v>
      </c>
      <c r="B19" s="7">
        <v>5</v>
      </c>
      <c r="C19" s="30"/>
      <c r="D19" s="29"/>
      <c r="E19" s="29"/>
      <c r="F19" s="7" t="s">
        <v>0</v>
      </c>
      <c r="G19" s="7" t="s">
        <v>25</v>
      </c>
      <c r="H19" s="7">
        <v>2014</v>
      </c>
      <c r="I19" s="7" t="s">
        <v>142</v>
      </c>
      <c r="J19" s="7">
        <v>3</v>
      </c>
      <c r="K19" s="7">
        <v>180</v>
      </c>
      <c r="L19" s="11">
        <v>30.352941176470502</v>
      </c>
      <c r="M19" s="11">
        <v>2.2941176470588971</v>
      </c>
      <c r="N19" s="7" t="s">
        <v>161</v>
      </c>
      <c r="O19" s="15">
        <v>8376.7000000000007</v>
      </c>
      <c r="P19" s="11">
        <v>189.6</v>
      </c>
      <c r="Q19" s="7" t="s">
        <v>167</v>
      </c>
      <c r="R19" s="7">
        <v>3</v>
      </c>
      <c r="S19" s="7">
        <v>225</v>
      </c>
      <c r="T19" s="11">
        <v>31.470588235294102</v>
      </c>
      <c r="U19" s="11">
        <v>5.2941176470587976</v>
      </c>
      <c r="V19" s="7" t="s">
        <v>161</v>
      </c>
      <c r="W19" s="11">
        <v>8670.2999999999993</v>
      </c>
      <c r="X19" s="11">
        <v>111.1</v>
      </c>
      <c r="Y19" s="7" t="s">
        <v>167</v>
      </c>
      <c r="Z19" s="20">
        <f t="shared" si="0"/>
        <v>3.6821705426359022</v>
      </c>
      <c r="AA19" s="7">
        <f t="shared" si="1"/>
        <v>3.5049601871858669</v>
      </c>
      <c r="AB19" s="7">
        <v>1</v>
      </c>
      <c r="AC19" s="23">
        <v>1.3</v>
      </c>
      <c r="AD19" s="11">
        <f>AE19/1.724</f>
        <v>13.712296983758701</v>
      </c>
      <c r="AE19" s="7">
        <v>23.64</v>
      </c>
      <c r="AF19" s="3">
        <f t="shared" si="2"/>
        <v>25</v>
      </c>
    </row>
    <row r="20" spans="1:32" ht="18" x14ac:dyDescent="0.3">
      <c r="A20" s="7">
        <v>18</v>
      </c>
      <c r="B20" s="7">
        <v>6</v>
      </c>
      <c r="C20" s="30" t="s">
        <v>109</v>
      </c>
      <c r="D20" s="29" t="s">
        <v>55</v>
      </c>
      <c r="E20" s="29">
        <v>2012</v>
      </c>
      <c r="F20" s="7" t="s">
        <v>29</v>
      </c>
      <c r="G20" s="7" t="s">
        <v>8</v>
      </c>
      <c r="H20" s="7">
        <v>2004</v>
      </c>
      <c r="I20" s="7" t="s">
        <v>142</v>
      </c>
      <c r="J20" s="7">
        <v>3</v>
      </c>
      <c r="K20" s="7">
        <v>125</v>
      </c>
      <c r="L20" s="11">
        <v>180</v>
      </c>
      <c r="M20" s="11">
        <v>51</v>
      </c>
      <c r="N20" s="7" t="s">
        <v>162</v>
      </c>
      <c r="O20" s="15">
        <v>1451.38888888888</v>
      </c>
      <c r="P20" s="11">
        <v>62.5</v>
      </c>
      <c r="Q20" s="7" t="s">
        <v>167</v>
      </c>
      <c r="R20" s="7">
        <v>3</v>
      </c>
      <c r="S20" s="7">
        <v>250</v>
      </c>
      <c r="T20" s="11">
        <v>205</v>
      </c>
      <c r="U20" s="11">
        <v>52</v>
      </c>
      <c r="V20" s="7" t="s">
        <v>162</v>
      </c>
      <c r="W20" s="11">
        <v>1513.88888888888</v>
      </c>
      <c r="X20" s="11">
        <v>48.611111111109949</v>
      </c>
      <c r="Y20" s="7" t="s">
        <v>160</v>
      </c>
      <c r="Z20" s="20">
        <f t="shared" si="0"/>
        <v>13.888888888888889</v>
      </c>
      <c r="AA20" s="7">
        <f t="shared" si="1"/>
        <v>4.3062200956938055</v>
      </c>
      <c r="AB20" s="7">
        <v>1</v>
      </c>
      <c r="AC20" s="23">
        <v>1.45</v>
      </c>
      <c r="AD20" s="11">
        <f>AE20/1.724</f>
        <v>10.672853828306264</v>
      </c>
      <c r="AE20" s="7">
        <v>18.399999999999999</v>
      </c>
      <c r="AF20" s="3">
        <f t="shared" si="2"/>
        <v>100</v>
      </c>
    </row>
    <row r="21" spans="1:32" ht="18" x14ac:dyDescent="0.3">
      <c r="A21" s="7">
        <v>19</v>
      </c>
      <c r="B21" s="7">
        <v>6</v>
      </c>
      <c r="C21" s="30"/>
      <c r="D21" s="29"/>
      <c r="E21" s="29"/>
      <c r="F21" s="7" t="s">
        <v>29</v>
      </c>
      <c r="G21" s="7" t="s">
        <v>8</v>
      </c>
      <c r="H21" s="7">
        <v>2005</v>
      </c>
      <c r="I21" s="7" t="s">
        <v>142</v>
      </c>
      <c r="J21" s="7">
        <v>3</v>
      </c>
      <c r="K21" s="7">
        <v>125</v>
      </c>
      <c r="L21" s="11">
        <v>72</v>
      </c>
      <c r="M21" s="11">
        <v>24</v>
      </c>
      <c r="N21" s="7" t="s">
        <v>162</v>
      </c>
      <c r="O21" s="15">
        <v>1375</v>
      </c>
      <c r="P21" s="11">
        <v>83.333333333330074</v>
      </c>
      <c r="Q21" s="7" t="s">
        <v>167</v>
      </c>
      <c r="R21" s="7">
        <v>3</v>
      </c>
      <c r="S21" s="7">
        <v>250</v>
      </c>
      <c r="T21" s="11">
        <v>79</v>
      </c>
      <c r="U21" s="11">
        <v>16</v>
      </c>
      <c r="V21" s="7" t="s">
        <v>162</v>
      </c>
      <c r="W21" s="11">
        <v>1465.2777777777701</v>
      </c>
      <c r="X21" s="11">
        <v>62.5</v>
      </c>
      <c r="Y21" s="7" t="s">
        <v>160</v>
      </c>
      <c r="Z21" s="20">
        <f t="shared" si="0"/>
        <v>9.7222222222222232</v>
      </c>
      <c r="AA21" s="7">
        <f t="shared" si="1"/>
        <v>6.5656565656560071</v>
      </c>
      <c r="AB21" s="7">
        <v>1</v>
      </c>
      <c r="AC21" s="23">
        <v>1.45</v>
      </c>
      <c r="AD21" s="11">
        <f>AE21/1.724</f>
        <v>10.672853828306264</v>
      </c>
      <c r="AE21" s="7">
        <v>18.399999999999999</v>
      </c>
      <c r="AF21" s="3">
        <f t="shared" si="2"/>
        <v>100</v>
      </c>
    </row>
    <row r="22" spans="1:32" x14ac:dyDescent="0.3">
      <c r="A22" s="7">
        <v>20</v>
      </c>
      <c r="B22" s="7">
        <v>7</v>
      </c>
      <c r="C22" s="30" t="s">
        <v>110</v>
      </c>
      <c r="D22" s="29" t="s">
        <v>55</v>
      </c>
      <c r="E22" s="29">
        <v>2009</v>
      </c>
      <c r="F22" s="7" t="s">
        <v>31</v>
      </c>
      <c r="G22" s="7" t="s">
        <v>33</v>
      </c>
      <c r="H22" s="7">
        <v>2002</v>
      </c>
      <c r="I22" s="7" t="s">
        <v>142</v>
      </c>
      <c r="J22" s="7">
        <v>5</v>
      </c>
      <c r="K22" s="7">
        <v>150</v>
      </c>
      <c r="L22" s="11">
        <v>66</v>
      </c>
      <c r="M22" s="11">
        <v>13</v>
      </c>
      <c r="N22" s="7" t="s">
        <v>7</v>
      </c>
      <c r="O22" s="15">
        <v>1690</v>
      </c>
      <c r="P22" s="11">
        <v>75</v>
      </c>
      <c r="Q22" s="7" t="s">
        <v>167</v>
      </c>
      <c r="R22" s="7">
        <v>3</v>
      </c>
      <c r="S22" s="7">
        <v>250</v>
      </c>
      <c r="T22" s="11">
        <v>56</v>
      </c>
      <c r="U22" s="11">
        <v>22</v>
      </c>
      <c r="V22" s="7" t="s">
        <v>7</v>
      </c>
      <c r="W22" s="11">
        <v>1722</v>
      </c>
      <c r="X22" s="11">
        <v>64</v>
      </c>
      <c r="Y22" s="7" t="s">
        <v>161</v>
      </c>
      <c r="Z22" s="20">
        <f t="shared" si="0"/>
        <v>-15.151515151515152</v>
      </c>
      <c r="AA22" s="7">
        <f t="shared" si="1"/>
        <v>1.8934911242603552</v>
      </c>
      <c r="AB22" s="7">
        <v>1</v>
      </c>
      <c r="AC22" s="23">
        <v>1.6</v>
      </c>
      <c r="AD22" s="7">
        <v>15</v>
      </c>
      <c r="AE22" s="14">
        <f t="shared" ref="AE22:AE61" si="4">AD22*1.724</f>
        <v>25.86</v>
      </c>
      <c r="AF22" s="3">
        <f t="shared" si="2"/>
        <v>66.666666666666657</v>
      </c>
    </row>
    <row r="23" spans="1:32" x14ac:dyDescent="0.3">
      <c r="A23" s="7">
        <v>21</v>
      </c>
      <c r="B23" s="7">
        <v>7</v>
      </c>
      <c r="C23" s="30"/>
      <c r="D23" s="29"/>
      <c r="E23" s="29"/>
      <c r="F23" s="7" t="s">
        <v>31</v>
      </c>
      <c r="G23" s="7" t="s">
        <v>33</v>
      </c>
      <c r="H23" s="7">
        <v>2003</v>
      </c>
      <c r="I23" s="7" t="s">
        <v>142</v>
      </c>
      <c r="J23" s="7">
        <v>5</v>
      </c>
      <c r="K23" s="7">
        <v>150</v>
      </c>
      <c r="L23" s="11">
        <v>126</v>
      </c>
      <c r="M23" s="11">
        <v>26</v>
      </c>
      <c r="N23" s="7" t="s">
        <v>7</v>
      </c>
      <c r="O23" s="15">
        <v>1647</v>
      </c>
      <c r="P23" s="11">
        <v>128</v>
      </c>
      <c r="Q23" s="7" t="s">
        <v>167</v>
      </c>
      <c r="R23" s="7">
        <v>3</v>
      </c>
      <c r="S23" s="7">
        <v>250</v>
      </c>
      <c r="T23" s="11">
        <v>113</v>
      </c>
      <c r="U23" s="11">
        <v>14</v>
      </c>
      <c r="V23" s="7" t="s">
        <v>7</v>
      </c>
      <c r="W23" s="11">
        <v>1765</v>
      </c>
      <c r="X23" s="11">
        <v>128</v>
      </c>
      <c r="Y23" s="7" t="s">
        <v>161</v>
      </c>
      <c r="Z23" s="20">
        <f t="shared" si="0"/>
        <v>-10.317460317460316</v>
      </c>
      <c r="AA23" s="7">
        <f t="shared" si="1"/>
        <v>7.1645415907710994</v>
      </c>
      <c r="AB23" s="7">
        <v>1</v>
      </c>
      <c r="AC23" s="23">
        <v>1.6</v>
      </c>
      <c r="AD23" s="7">
        <v>15</v>
      </c>
      <c r="AE23" s="14">
        <f t="shared" si="4"/>
        <v>25.86</v>
      </c>
      <c r="AF23" s="3">
        <f t="shared" si="2"/>
        <v>66.666666666666657</v>
      </c>
    </row>
    <row r="24" spans="1:32" x14ac:dyDescent="0.3">
      <c r="A24" s="7">
        <v>22</v>
      </c>
      <c r="B24" s="7">
        <v>7</v>
      </c>
      <c r="C24" s="30"/>
      <c r="D24" s="29"/>
      <c r="E24" s="29"/>
      <c r="F24" s="7" t="s">
        <v>30</v>
      </c>
      <c r="G24" s="7" t="s">
        <v>32</v>
      </c>
      <c r="H24" s="7">
        <v>2005</v>
      </c>
      <c r="I24" s="7" t="s">
        <v>142</v>
      </c>
      <c r="J24" s="7">
        <v>3</v>
      </c>
      <c r="K24" s="7">
        <v>150</v>
      </c>
      <c r="L24" s="11">
        <v>57</v>
      </c>
      <c r="M24" s="11">
        <v>5</v>
      </c>
      <c r="N24" s="7" t="s">
        <v>7</v>
      </c>
      <c r="O24" s="15">
        <v>1748</v>
      </c>
      <c r="P24" s="11">
        <v>125</v>
      </c>
      <c r="Q24" s="7" t="s">
        <v>167</v>
      </c>
      <c r="R24" s="7">
        <v>3</v>
      </c>
      <c r="S24" s="7">
        <v>250</v>
      </c>
      <c r="T24" s="11">
        <v>47</v>
      </c>
      <c r="U24" s="11">
        <v>2</v>
      </c>
      <c r="V24" s="7" t="s">
        <v>7</v>
      </c>
      <c r="W24" s="11">
        <v>2070</v>
      </c>
      <c r="X24" s="11">
        <v>160</v>
      </c>
      <c r="Y24" s="7" t="s">
        <v>161</v>
      </c>
      <c r="Z24" s="20">
        <f t="shared" si="0"/>
        <v>-17.543859649122805</v>
      </c>
      <c r="AA24" s="7">
        <f t="shared" si="1"/>
        <v>18.421052631578945</v>
      </c>
      <c r="AB24" s="7">
        <v>1</v>
      </c>
      <c r="AC24" s="23">
        <v>0.8</v>
      </c>
      <c r="AD24" s="7">
        <v>9.4</v>
      </c>
      <c r="AE24" s="14">
        <f t="shared" si="4"/>
        <v>16.2056</v>
      </c>
      <c r="AF24" s="3">
        <f t="shared" si="2"/>
        <v>66.666666666666657</v>
      </c>
    </row>
    <row r="25" spans="1:32" x14ac:dyDescent="0.3">
      <c r="A25" s="7">
        <v>23</v>
      </c>
      <c r="B25" s="7">
        <v>7</v>
      </c>
      <c r="C25" s="30"/>
      <c r="D25" s="29"/>
      <c r="E25" s="29"/>
      <c r="F25" s="7" t="s">
        <v>30</v>
      </c>
      <c r="G25" s="7" t="s">
        <v>32</v>
      </c>
      <c r="H25" s="7">
        <v>2006</v>
      </c>
      <c r="I25" s="7" t="s">
        <v>142</v>
      </c>
      <c r="J25" s="7">
        <v>3</v>
      </c>
      <c r="K25" s="7">
        <v>150</v>
      </c>
      <c r="L25" s="11">
        <v>18</v>
      </c>
      <c r="M25" s="11">
        <v>1</v>
      </c>
      <c r="N25" s="7" t="s">
        <v>7</v>
      </c>
      <c r="O25" s="15">
        <v>1136</v>
      </c>
      <c r="P25" s="11">
        <v>116</v>
      </c>
      <c r="Q25" s="7" t="s">
        <v>167</v>
      </c>
      <c r="R25" s="7">
        <v>3</v>
      </c>
      <c r="S25" s="7">
        <v>250</v>
      </c>
      <c r="T25" s="11">
        <v>31</v>
      </c>
      <c r="U25" s="11">
        <v>7</v>
      </c>
      <c r="V25" s="7" t="s">
        <v>7</v>
      </c>
      <c r="W25" s="11">
        <v>1423</v>
      </c>
      <c r="X25" s="11">
        <v>166</v>
      </c>
      <c r="Y25" s="7" t="s">
        <v>161</v>
      </c>
      <c r="Z25" s="20">
        <f t="shared" si="0"/>
        <v>72.222222222222214</v>
      </c>
      <c r="AA25" s="7">
        <f t="shared" si="1"/>
        <v>25.264084507042256</v>
      </c>
      <c r="AB25" s="7">
        <v>1</v>
      </c>
      <c r="AC25" s="23">
        <v>0.8</v>
      </c>
      <c r="AD25" s="7">
        <v>9.4</v>
      </c>
      <c r="AE25" s="14">
        <f t="shared" si="4"/>
        <v>16.2056</v>
      </c>
      <c r="AF25" s="3">
        <f t="shared" si="2"/>
        <v>66.666666666666657</v>
      </c>
    </row>
    <row r="26" spans="1:32" x14ac:dyDescent="0.3">
      <c r="A26" s="7">
        <v>24</v>
      </c>
      <c r="B26" s="7">
        <v>7</v>
      </c>
      <c r="C26" s="30"/>
      <c r="D26" s="29"/>
      <c r="E26" s="29"/>
      <c r="F26" s="7" t="s">
        <v>38</v>
      </c>
      <c r="G26" s="7" t="s">
        <v>23</v>
      </c>
      <c r="H26" s="7">
        <v>2005</v>
      </c>
      <c r="I26" s="7" t="s">
        <v>142</v>
      </c>
      <c r="J26" s="7">
        <v>3</v>
      </c>
      <c r="K26" s="7">
        <v>150</v>
      </c>
      <c r="L26" s="11">
        <v>122</v>
      </c>
      <c r="M26" s="11">
        <v>4</v>
      </c>
      <c r="N26" s="7" t="s">
        <v>7</v>
      </c>
      <c r="O26" s="15">
        <v>1479</v>
      </c>
      <c r="P26" s="11">
        <v>91</v>
      </c>
      <c r="Q26" s="7" t="s">
        <v>167</v>
      </c>
      <c r="R26" s="7">
        <v>3</v>
      </c>
      <c r="S26" s="7">
        <v>250</v>
      </c>
      <c r="T26" s="11">
        <v>120</v>
      </c>
      <c r="U26" s="11">
        <v>12</v>
      </c>
      <c r="V26" s="7" t="s">
        <v>7</v>
      </c>
      <c r="W26" s="11">
        <v>1330</v>
      </c>
      <c r="X26" s="11">
        <v>124</v>
      </c>
      <c r="Y26" s="7" t="s">
        <v>161</v>
      </c>
      <c r="Z26" s="20">
        <f t="shared" si="0"/>
        <v>-1.639344262295082</v>
      </c>
      <c r="AA26" s="7">
        <f t="shared" si="1"/>
        <v>-10.074374577417174</v>
      </c>
      <c r="AB26" s="7">
        <v>1</v>
      </c>
      <c r="AC26" s="23">
        <v>3.1</v>
      </c>
      <c r="AD26" s="7">
        <v>30.8</v>
      </c>
      <c r="AE26" s="14">
        <f t="shared" si="4"/>
        <v>53.099200000000003</v>
      </c>
      <c r="AF26" s="3">
        <f t="shared" si="2"/>
        <v>66.666666666666657</v>
      </c>
    </row>
    <row r="27" spans="1:32" x14ac:dyDescent="0.3">
      <c r="A27" s="7">
        <v>25</v>
      </c>
      <c r="B27" s="7">
        <v>7</v>
      </c>
      <c r="C27" s="30"/>
      <c r="D27" s="29"/>
      <c r="E27" s="29"/>
      <c r="F27" s="7" t="s">
        <v>38</v>
      </c>
      <c r="G27" s="7" t="s">
        <v>23</v>
      </c>
      <c r="H27" s="7">
        <v>2006</v>
      </c>
      <c r="I27" s="7" t="s">
        <v>142</v>
      </c>
      <c r="J27" s="7">
        <v>3</v>
      </c>
      <c r="K27" s="7">
        <v>150</v>
      </c>
      <c r="L27" s="11">
        <v>145</v>
      </c>
      <c r="M27" s="11">
        <v>9</v>
      </c>
      <c r="N27" s="7" t="s">
        <v>7</v>
      </c>
      <c r="O27" s="15">
        <v>1051</v>
      </c>
      <c r="P27" s="11">
        <v>69</v>
      </c>
      <c r="Q27" s="7" t="s">
        <v>167</v>
      </c>
      <c r="R27" s="7">
        <v>3</v>
      </c>
      <c r="S27" s="7">
        <v>250</v>
      </c>
      <c r="T27" s="11">
        <v>137</v>
      </c>
      <c r="U27" s="11">
        <v>12</v>
      </c>
      <c r="V27" s="7" t="s">
        <v>7</v>
      </c>
      <c r="W27" s="11">
        <v>1234</v>
      </c>
      <c r="X27" s="11">
        <v>169</v>
      </c>
      <c r="Y27" s="7" t="s">
        <v>161</v>
      </c>
      <c r="Z27" s="20">
        <f t="shared" si="0"/>
        <v>-5.5172413793103452</v>
      </c>
      <c r="AA27" s="7">
        <f t="shared" si="1"/>
        <v>17.411988582302566</v>
      </c>
      <c r="AB27" s="7">
        <v>1</v>
      </c>
      <c r="AC27" s="23">
        <v>3.1</v>
      </c>
      <c r="AD27" s="7">
        <v>30.8</v>
      </c>
      <c r="AE27" s="14">
        <f t="shared" si="4"/>
        <v>53.099200000000003</v>
      </c>
      <c r="AF27" s="3">
        <f t="shared" si="2"/>
        <v>66.666666666666657</v>
      </c>
    </row>
    <row r="28" spans="1:32" x14ac:dyDescent="0.3">
      <c r="A28" s="7">
        <v>26</v>
      </c>
      <c r="B28" s="7">
        <v>8</v>
      </c>
      <c r="C28" s="30" t="s">
        <v>113</v>
      </c>
      <c r="D28" s="29" t="s">
        <v>63</v>
      </c>
      <c r="E28" s="29">
        <v>2013</v>
      </c>
      <c r="F28" s="7" t="s">
        <v>15</v>
      </c>
      <c r="G28" s="7" t="s">
        <v>10</v>
      </c>
      <c r="H28" s="7">
        <v>2005</v>
      </c>
      <c r="I28" s="7" t="s">
        <v>142</v>
      </c>
      <c r="J28" s="7">
        <v>3</v>
      </c>
      <c r="K28" s="7">
        <v>90</v>
      </c>
      <c r="L28" s="11">
        <v>15</v>
      </c>
      <c r="M28" s="11" t="s">
        <v>46</v>
      </c>
      <c r="N28" s="7" t="s">
        <v>3</v>
      </c>
      <c r="O28" s="15">
        <v>6517</v>
      </c>
      <c r="P28" s="11" t="s">
        <v>46</v>
      </c>
      <c r="Q28" s="7" t="s">
        <v>3</v>
      </c>
      <c r="R28" s="7">
        <v>3</v>
      </c>
      <c r="S28" s="7">
        <v>180</v>
      </c>
      <c r="T28" s="11">
        <v>11.8</v>
      </c>
      <c r="U28" s="11" t="s">
        <v>46</v>
      </c>
      <c r="V28" s="7" t="s">
        <v>3</v>
      </c>
      <c r="W28" s="11">
        <v>6627</v>
      </c>
      <c r="X28" s="11" t="s">
        <v>46</v>
      </c>
      <c r="Y28" s="7" t="s">
        <v>3</v>
      </c>
      <c r="Z28" s="20">
        <f t="shared" si="0"/>
        <v>-21.333333333333329</v>
      </c>
      <c r="AA28" s="7">
        <f t="shared" si="1"/>
        <v>1.6878932023937394</v>
      </c>
      <c r="AB28" s="7">
        <v>0</v>
      </c>
      <c r="AC28" s="23">
        <v>2.65</v>
      </c>
      <c r="AD28" s="7">
        <v>18.2</v>
      </c>
      <c r="AE28" s="14">
        <f t="shared" si="4"/>
        <v>31.376799999999999</v>
      </c>
      <c r="AF28" s="3">
        <f t="shared" si="2"/>
        <v>100</v>
      </c>
    </row>
    <row r="29" spans="1:32" x14ac:dyDescent="0.3">
      <c r="A29" s="7">
        <v>27</v>
      </c>
      <c r="B29" s="7">
        <v>8</v>
      </c>
      <c r="C29" s="30"/>
      <c r="D29" s="29"/>
      <c r="E29" s="29"/>
      <c r="F29" s="7" t="s">
        <v>15</v>
      </c>
      <c r="G29" s="7" t="s">
        <v>10</v>
      </c>
      <c r="H29" s="7">
        <v>2005</v>
      </c>
      <c r="I29" s="7" t="s">
        <v>142</v>
      </c>
      <c r="J29" s="7">
        <v>3</v>
      </c>
      <c r="K29" s="7">
        <v>90</v>
      </c>
      <c r="L29" s="11">
        <v>15</v>
      </c>
      <c r="M29" s="11" t="s">
        <v>46</v>
      </c>
      <c r="N29" s="7" t="s">
        <v>3</v>
      </c>
      <c r="O29" s="15">
        <v>6517</v>
      </c>
      <c r="P29" s="11" t="s">
        <v>46</v>
      </c>
      <c r="Q29" s="7" t="s">
        <v>3</v>
      </c>
      <c r="R29" s="7">
        <v>3</v>
      </c>
      <c r="S29" s="7">
        <v>270</v>
      </c>
      <c r="T29" s="11">
        <v>11.7</v>
      </c>
      <c r="U29" s="11" t="s">
        <v>46</v>
      </c>
      <c r="V29" s="7" t="s">
        <v>3</v>
      </c>
      <c r="W29" s="11">
        <v>6393</v>
      </c>
      <c r="X29" s="11" t="s">
        <v>46</v>
      </c>
      <c r="Y29" s="7" t="s">
        <v>3</v>
      </c>
      <c r="Z29" s="20">
        <f t="shared" si="0"/>
        <v>-22.000000000000007</v>
      </c>
      <c r="AA29" s="7">
        <f t="shared" si="1"/>
        <v>-1.9027159736074879</v>
      </c>
      <c r="AB29" s="7">
        <v>0</v>
      </c>
      <c r="AC29" s="23">
        <v>2.65</v>
      </c>
      <c r="AD29" s="7">
        <v>18.2</v>
      </c>
      <c r="AE29" s="14">
        <f t="shared" si="4"/>
        <v>31.376799999999999</v>
      </c>
      <c r="AF29" s="3">
        <f t="shared" si="2"/>
        <v>200</v>
      </c>
    </row>
    <row r="30" spans="1:32" x14ac:dyDescent="0.3">
      <c r="A30" s="7">
        <v>28</v>
      </c>
      <c r="B30" s="7">
        <v>8</v>
      </c>
      <c r="C30" s="30"/>
      <c r="D30" s="29"/>
      <c r="E30" s="29"/>
      <c r="F30" s="7" t="s">
        <v>15</v>
      </c>
      <c r="G30" s="7" t="s">
        <v>10</v>
      </c>
      <c r="H30" s="7">
        <v>2006</v>
      </c>
      <c r="I30" s="7" t="s">
        <v>142</v>
      </c>
      <c r="J30" s="7">
        <v>3</v>
      </c>
      <c r="K30" s="7">
        <v>90</v>
      </c>
      <c r="L30" s="11">
        <v>33.200000000000003</v>
      </c>
      <c r="M30" s="11" t="s">
        <v>46</v>
      </c>
      <c r="N30" s="7" t="s">
        <v>3</v>
      </c>
      <c r="O30" s="15">
        <v>6647</v>
      </c>
      <c r="P30" s="11" t="s">
        <v>46</v>
      </c>
      <c r="Q30" s="7" t="s">
        <v>3</v>
      </c>
      <c r="R30" s="7">
        <v>3</v>
      </c>
      <c r="S30" s="7">
        <v>180</v>
      </c>
      <c r="T30" s="11">
        <v>28.1</v>
      </c>
      <c r="U30" s="11" t="s">
        <v>46</v>
      </c>
      <c r="V30" s="7" t="s">
        <v>3</v>
      </c>
      <c r="W30" s="11">
        <v>6915</v>
      </c>
      <c r="X30" s="11" t="s">
        <v>46</v>
      </c>
      <c r="Y30" s="7" t="s">
        <v>3</v>
      </c>
      <c r="Z30" s="20">
        <f t="shared" si="0"/>
        <v>-15.361445783132533</v>
      </c>
      <c r="AA30" s="7">
        <f t="shared" si="1"/>
        <v>4.0318940875582969</v>
      </c>
      <c r="AB30" s="7">
        <v>0</v>
      </c>
      <c r="AC30" s="23">
        <v>2.65</v>
      </c>
      <c r="AD30" s="7">
        <v>18.2</v>
      </c>
      <c r="AE30" s="14">
        <f t="shared" si="4"/>
        <v>31.376799999999999</v>
      </c>
      <c r="AF30" s="3">
        <f t="shared" si="2"/>
        <v>100</v>
      </c>
    </row>
    <row r="31" spans="1:32" x14ac:dyDescent="0.3">
      <c r="A31" s="7">
        <v>29</v>
      </c>
      <c r="B31" s="7">
        <v>8</v>
      </c>
      <c r="C31" s="30"/>
      <c r="D31" s="29"/>
      <c r="E31" s="29"/>
      <c r="F31" s="7" t="s">
        <v>15</v>
      </c>
      <c r="G31" s="7" t="s">
        <v>10</v>
      </c>
      <c r="H31" s="7">
        <v>2006</v>
      </c>
      <c r="I31" s="7" t="s">
        <v>142</v>
      </c>
      <c r="J31" s="7">
        <v>3</v>
      </c>
      <c r="K31" s="7">
        <v>90</v>
      </c>
      <c r="L31" s="11">
        <v>33.200000000000003</v>
      </c>
      <c r="M31" s="11" t="s">
        <v>46</v>
      </c>
      <c r="N31" s="7" t="s">
        <v>3</v>
      </c>
      <c r="O31" s="15">
        <v>6647</v>
      </c>
      <c r="P31" s="11" t="s">
        <v>46</v>
      </c>
      <c r="Q31" s="7" t="s">
        <v>3</v>
      </c>
      <c r="R31" s="7">
        <v>3</v>
      </c>
      <c r="S31" s="7">
        <v>270</v>
      </c>
      <c r="T31" s="11">
        <v>29.3</v>
      </c>
      <c r="U31" s="11" t="s">
        <v>46</v>
      </c>
      <c r="V31" s="7" t="s">
        <v>3</v>
      </c>
      <c r="W31" s="11">
        <v>6770</v>
      </c>
      <c r="X31" s="11" t="s">
        <v>46</v>
      </c>
      <c r="Y31" s="7" t="s">
        <v>3</v>
      </c>
      <c r="Z31" s="20">
        <f t="shared" si="0"/>
        <v>-11.746987951807235</v>
      </c>
      <c r="AA31" s="7">
        <f t="shared" si="1"/>
        <v>1.8504588536181736</v>
      </c>
      <c r="AB31" s="7">
        <v>0</v>
      </c>
      <c r="AC31" s="23">
        <v>2.65</v>
      </c>
      <c r="AD31" s="7">
        <v>18.2</v>
      </c>
      <c r="AE31" s="14">
        <f t="shared" si="4"/>
        <v>31.376799999999999</v>
      </c>
      <c r="AF31" s="3">
        <f t="shared" si="2"/>
        <v>200</v>
      </c>
    </row>
    <row r="32" spans="1:32" x14ac:dyDescent="0.3">
      <c r="A32" s="7">
        <v>30</v>
      </c>
      <c r="B32" s="7">
        <v>8</v>
      </c>
      <c r="C32" s="30"/>
      <c r="D32" s="29"/>
      <c r="E32" s="29"/>
      <c r="F32" s="7" t="s">
        <v>15</v>
      </c>
      <c r="G32" s="7" t="s">
        <v>10</v>
      </c>
      <c r="H32" s="7">
        <v>2007</v>
      </c>
      <c r="I32" s="7" t="s">
        <v>142</v>
      </c>
      <c r="J32" s="7">
        <v>3</v>
      </c>
      <c r="K32" s="7">
        <v>90</v>
      </c>
      <c r="L32" s="11">
        <v>24.4</v>
      </c>
      <c r="M32" s="11" t="s">
        <v>46</v>
      </c>
      <c r="N32" s="7" t="s">
        <v>3</v>
      </c>
      <c r="O32" s="15">
        <v>6513</v>
      </c>
      <c r="P32" s="11" t="s">
        <v>46</v>
      </c>
      <c r="Q32" s="7" t="s">
        <v>3</v>
      </c>
      <c r="R32" s="7">
        <v>3</v>
      </c>
      <c r="S32" s="7">
        <v>180</v>
      </c>
      <c r="T32" s="11">
        <v>20.9</v>
      </c>
      <c r="U32" s="11" t="s">
        <v>46</v>
      </c>
      <c r="V32" s="7" t="s">
        <v>3</v>
      </c>
      <c r="W32" s="11">
        <v>6736</v>
      </c>
      <c r="X32" s="11" t="s">
        <v>46</v>
      </c>
      <c r="Y32" s="7" t="s">
        <v>3</v>
      </c>
      <c r="Z32" s="20">
        <f t="shared" si="0"/>
        <v>-14.34426229508197</v>
      </c>
      <c r="AA32" s="7">
        <f t="shared" si="1"/>
        <v>3.4239213879932442</v>
      </c>
      <c r="AB32" s="7">
        <v>0</v>
      </c>
      <c r="AC32" s="23">
        <v>2.65</v>
      </c>
      <c r="AD32" s="7">
        <v>18.2</v>
      </c>
      <c r="AE32" s="14">
        <f t="shared" si="4"/>
        <v>31.376799999999999</v>
      </c>
      <c r="AF32" s="3">
        <f t="shared" si="2"/>
        <v>100</v>
      </c>
    </row>
    <row r="33" spans="1:93" x14ac:dyDescent="0.3">
      <c r="A33" s="7">
        <v>31</v>
      </c>
      <c r="B33" s="7">
        <v>8</v>
      </c>
      <c r="C33" s="30"/>
      <c r="D33" s="29"/>
      <c r="E33" s="29"/>
      <c r="F33" s="7" t="s">
        <v>15</v>
      </c>
      <c r="G33" s="7" t="s">
        <v>10</v>
      </c>
      <c r="H33" s="7">
        <v>2007</v>
      </c>
      <c r="I33" s="7" t="s">
        <v>142</v>
      </c>
      <c r="J33" s="7">
        <v>3</v>
      </c>
      <c r="K33" s="7">
        <v>90</v>
      </c>
      <c r="L33" s="11">
        <v>24.4</v>
      </c>
      <c r="M33" s="11" t="s">
        <v>46</v>
      </c>
      <c r="N33" s="7" t="s">
        <v>3</v>
      </c>
      <c r="O33" s="15">
        <v>6513</v>
      </c>
      <c r="P33" s="11" t="s">
        <v>46</v>
      </c>
      <c r="Q33" s="7" t="s">
        <v>3</v>
      </c>
      <c r="R33" s="7">
        <v>3</v>
      </c>
      <c r="S33" s="7">
        <v>270</v>
      </c>
      <c r="T33" s="11">
        <v>19.3</v>
      </c>
      <c r="U33" s="11" t="s">
        <v>46</v>
      </c>
      <c r="V33" s="7" t="s">
        <v>3</v>
      </c>
      <c r="W33" s="11">
        <v>6361</v>
      </c>
      <c r="X33" s="11" t="s">
        <v>46</v>
      </c>
      <c r="Y33" s="7" t="s">
        <v>3</v>
      </c>
      <c r="Z33" s="20">
        <f t="shared" si="0"/>
        <v>-20.901639344262289</v>
      </c>
      <c r="AA33" s="7">
        <f t="shared" si="1"/>
        <v>-2.3337939505604175</v>
      </c>
      <c r="AB33" s="7">
        <v>0</v>
      </c>
      <c r="AC33" s="23">
        <v>2.65</v>
      </c>
      <c r="AD33" s="7">
        <v>18.2</v>
      </c>
      <c r="AE33" s="14">
        <f t="shared" si="4"/>
        <v>31.376799999999999</v>
      </c>
      <c r="AF33" s="3">
        <f t="shared" si="2"/>
        <v>200</v>
      </c>
    </row>
    <row r="34" spans="1:93" x14ac:dyDescent="0.3">
      <c r="A34" s="7">
        <v>32</v>
      </c>
      <c r="B34" s="7">
        <v>8</v>
      </c>
      <c r="C34" s="30"/>
      <c r="D34" s="29"/>
      <c r="E34" s="29"/>
      <c r="F34" s="7" t="s">
        <v>15</v>
      </c>
      <c r="G34" s="7" t="s">
        <v>10</v>
      </c>
      <c r="H34" s="7">
        <v>2008</v>
      </c>
      <c r="I34" s="7" t="s">
        <v>142</v>
      </c>
      <c r="J34" s="7">
        <v>3</v>
      </c>
      <c r="K34" s="7">
        <v>90</v>
      </c>
      <c r="L34" s="11">
        <v>35.700000000000003</v>
      </c>
      <c r="M34" s="11" t="s">
        <v>46</v>
      </c>
      <c r="N34" s="7" t="s">
        <v>3</v>
      </c>
      <c r="O34" s="15">
        <v>6781</v>
      </c>
      <c r="P34" s="11" t="s">
        <v>46</v>
      </c>
      <c r="Q34" s="7" t="s">
        <v>3</v>
      </c>
      <c r="R34" s="7">
        <v>3</v>
      </c>
      <c r="S34" s="7">
        <v>180</v>
      </c>
      <c r="T34" s="11">
        <v>31.7</v>
      </c>
      <c r="U34" s="11" t="s">
        <v>46</v>
      </c>
      <c r="V34" s="7" t="s">
        <v>3</v>
      </c>
      <c r="W34" s="11">
        <v>7140</v>
      </c>
      <c r="X34" s="11" t="s">
        <v>46</v>
      </c>
      <c r="Y34" s="7" t="s">
        <v>3</v>
      </c>
      <c r="Z34" s="20">
        <f t="shared" si="0"/>
        <v>-11.204481792717095</v>
      </c>
      <c r="AA34" s="7">
        <f t="shared" si="1"/>
        <v>5.2942043946320601</v>
      </c>
      <c r="AB34" s="7">
        <v>0</v>
      </c>
      <c r="AC34" s="23">
        <v>2.65</v>
      </c>
      <c r="AD34" s="7">
        <v>18.2</v>
      </c>
      <c r="AE34" s="14">
        <f t="shared" si="4"/>
        <v>31.376799999999999</v>
      </c>
      <c r="AF34" s="3">
        <f t="shared" si="2"/>
        <v>100</v>
      </c>
    </row>
    <row r="35" spans="1:93" x14ac:dyDescent="0.3">
      <c r="A35" s="7">
        <v>33</v>
      </c>
      <c r="B35" s="7">
        <v>8</v>
      </c>
      <c r="C35" s="30"/>
      <c r="D35" s="29"/>
      <c r="E35" s="29"/>
      <c r="F35" s="7" t="s">
        <v>15</v>
      </c>
      <c r="G35" s="7" t="s">
        <v>10</v>
      </c>
      <c r="H35" s="7">
        <v>2008</v>
      </c>
      <c r="I35" s="7" t="s">
        <v>142</v>
      </c>
      <c r="J35" s="7">
        <v>3</v>
      </c>
      <c r="K35" s="7">
        <v>90</v>
      </c>
      <c r="L35" s="11">
        <v>35.700000000000003</v>
      </c>
      <c r="M35" s="11" t="s">
        <v>46</v>
      </c>
      <c r="N35" s="7" t="s">
        <v>3</v>
      </c>
      <c r="O35" s="15">
        <v>6781</v>
      </c>
      <c r="P35" s="11" t="s">
        <v>46</v>
      </c>
      <c r="Q35" s="7" t="s">
        <v>3</v>
      </c>
      <c r="R35" s="7">
        <v>3</v>
      </c>
      <c r="S35" s="7">
        <v>270</v>
      </c>
      <c r="T35" s="11">
        <v>29.5</v>
      </c>
      <c r="U35" s="11" t="s">
        <v>46</v>
      </c>
      <c r="V35" s="7" t="s">
        <v>3</v>
      </c>
      <c r="W35" s="11">
        <v>6907</v>
      </c>
      <c r="X35" s="11" t="s">
        <v>46</v>
      </c>
      <c r="Y35" s="7" t="s">
        <v>3</v>
      </c>
      <c r="Z35" s="20">
        <f t="shared" si="0"/>
        <v>-17.366946778711494</v>
      </c>
      <c r="AA35" s="7">
        <f t="shared" si="1"/>
        <v>1.8581330187288012</v>
      </c>
      <c r="AB35" s="7">
        <v>0</v>
      </c>
      <c r="AC35" s="23">
        <v>2.65</v>
      </c>
      <c r="AD35" s="7">
        <v>18.2</v>
      </c>
      <c r="AE35" s="14">
        <f t="shared" si="4"/>
        <v>31.376799999999999</v>
      </c>
      <c r="AF35" s="3">
        <f t="shared" ref="AF35:AF66" si="5">(S35-K35)/K35*100</f>
        <v>200</v>
      </c>
    </row>
    <row r="36" spans="1:93" x14ac:dyDescent="0.3">
      <c r="A36" s="7">
        <v>34</v>
      </c>
      <c r="B36" s="7">
        <v>8</v>
      </c>
      <c r="C36" s="30"/>
      <c r="D36" s="29"/>
      <c r="E36" s="29"/>
      <c r="F36" s="7" t="s">
        <v>15</v>
      </c>
      <c r="G36" s="7" t="s">
        <v>10</v>
      </c>
      <c r="H36" s="7">
        <v>2009</v>
      </c>
      <c r="I36" s="7" t="s">
        <v>142</v>
      </c>
      <c r="J36" s="7">
        <v>3</v>
      </c>
      <c r="K36" s="7">
        <v>90</v>
      </c>
      <c r="L36" s="11">
        <v>19.600000000000001</v>
      </c>
      <c r="M36" s="11" t="s">
        <v>46</v>
      </c>
      <c r="N36" s="7" t="s">
        <v>3</v>
      </c>
      <c r="O36" s="15">
        <v>6136</v>
      </c>
      <c r="P36" s="11" t="s">
        <v>46</v>
      </c>
      <c r="Q36" s="7" t="s">
        <v>3</v>
      </c>
      <c r="R36" s="7">
        <v>3</v>
      </c>
      <c r="S36" s="7">
        <v>180</v>
      </c>
      <c r="T36" s="11">
        <v>21</v>
      </c>
      <c r="U36" s="11" t="s">
        <v>46</v>
      </c>
      <c r="V36" s="7" t="s">
        <v>3</v>
      </c>
      <c r="W36" s="11">
        <v>6611</v>
      </c>
      <c r="X36" s="11" t="s">
        <v>46</v>
      </c>
      <c r="Y36" s="7" t="s">
        <v>3</v>
      </c>
      <c r="Z36" s="20">
        <f t="shared" si="0"/>
        <v>7.1428571428571352</v>
      </c>
      <c r="AA36" s="7">
        <f t="shared" si="1"/>
        <v>7.741199478487613</v>
      </c>
      <c r="AB36" s="7">
        <v>0</v>
      </c>
      <c r="AC36" s="23">
        <v>2.65</v>
      </c>
      <c r="AD36" s="7">
        <v>18.2</v>
      </c>
      <c r="AE36" s="14">
        <f t="shared" si="4"/>
        <v>31.376799999999999</v>
      </c>
      <c r="AF36" s="3">
        <f t="shared" si="5"/>
        <v>100</v>
      </c>
    </row>
    <row r="37" spans="1:93" x14ac:dyDescent="0.3">
      <c r="A37" s="7">
        <v>35</v>
      </c>
      <c r="B37" s="7">
        <v>8</v>
      </c>
      <c r="C37" s="30"/>
      <c r="D37" s="29"/>
      <c r="E37" s="29"/>
      <c r="F37" s="7" t="s">
        <v>15</v>
      </c>
      <c r="G37" s="7" t="s">
        <v>10</v>
      </c>
      <c r="H37" s="7">
        <v>2009</v>
      </c>
      <c r="I37" s="7" t="s">
        <v>142</v>
      </c>
      <c r="J37" s="7">
        <v>3</v>
      </c>
      <c r="K37" s="7">
        <v>90</v>
      </c>
      <c r="L37" s="11">
        <v>19.600000000000001</v>
      </c>
      <c r="M37" s="11" t="s">
        <v>46</v>
      </c>
      <c r="N37" s="7" t="s">
        <v>3</v>
      </c>
      <c r="O37" s="15">
        <v>6136</v>
      </c>
      <c r="P37" s="11" t="s">
        <v>46</v>
      </c>
      <c r="Q37" s="7" t="s">
        <v>3</v>
      </c>
      <c r="R37" s="7">
        <v>3</v>
      </c>
      <c r="S37" s="7">
        <v>270</v>
      </c>
      <c r="T37" s="11">
        <v>19.2</v>
      </c>
      <c r="U37" s="11" t="s">
        <v>46</v>
      </c>
      <c r="V37" s="7" t="s">
        <v>3</v>
      </c>
      <c r="W37" s="11">
        <v>6534</v>
      </c>
      <c r="X37" s="11" t="s">
        <v>46</v>
      </c>
      <c r="Y37" s="7" t="s">
        <v>3</v>
      </c>
      <c r="Z37" s="20">
        <f t="shared" si="0"/>
        <v>-2.0408163265306229</v>
      </c>
      <c r="AA37" s="7">
        <f t="shared" si="1"/>
        <v>6.4863102998696212</v>
      </c>
      <c r="AB37" s="7">
        <v>0</v>
      </c>
      <c r="AC37" s="23">
        <v>2.65</v>
      </c>
      <c r="AD37" s="7">
        <v>18.2</v>
      </c>
      <c r="AE37" s="14">
        <f t="shared" si="4"/>
        <v>31.376799999999999</v>
      </c>
      <c r="AF37" s="3">
        <f t="shared" si="5"/>
        <v>200</v>
      </c>
    </row>
    <row r="38" spans="1:93" x14ac:dyDescent="0.3">
      <c r="A38" s="7">
        <v>36</v>
      </c>
      <c r="B38" s="7">
        <v>8</v>
      </c>
      <c r="C38" s="30"/>
      <c r="D38" s="29"/>
      <c r="E38" s="29"/>
      <c r="F38" s="7" t="s">
        <v>15</v>
      </c>
      <c r="G38" s="7" t="s">
        <v>10</v>
      </c>
      <c r="H38" s="7">
        <v>2010</v>
      </c>
      <c r="I38" s="7" t="s">
        <v>142</v>
      </c>
      <c r="J38" s="7">
        <v>3</v>
      </c>
      <c r="K38" s="7">
        <v>90</v>
      </c>
      <c r="L38" s="11">
        <v>15</v>
      </c>
      <c r="M38" s="11" t="s">
        <v>46</v>
      </c>
      <c r="N38" s="7" t="s">
        <v>3</v>
      </c>
      <c r="O38" s="15">
        <v>6352</v>
      </c>
      <c r="P38" s="11" t="s">
        <v>46</v>
      </c>
      <c r="Q38" s="7" t="s">
        <v>3</v>
      </c>
      <c r="R38" s="7">
        <v>3</v>
      </c>
      <c r="S38" s="7">
        <v>180</v>
      </c>
      <c r="T38" s="11">
        <v>11.8</v>
      </c>
      <c r="U38" s="11" t="s">
        <v>46</v>
      </c>
      <c r="V38" s="7" t="s">
        <v>3</v>
      </c>
      <c r="W38" s="11">
        <v>6896</v>
      </c>
      <c r="X38" s="11" t="s">
        <v>46</v>
      </c>
      <c r="Y38" s="7" t="s">
        <v>3</v>
      </c>
      <c r="Z38" s="20">
        <f t="shared" si="0"/>
        <v>-21.333333333333329</v>
      </c>
      <c r="AA38" s="7">
        <f t="shared" si="1"/>
        <v>8.5642317380352644</v>
      </c>
      <c r="AB38" s="7">
        <v>0</v>
      </c>
      <c r="AC38" s="23">
        <v>2.65</v>
      </c>
      <c r="AD38" s="7">
        <v>18.2</v>
      </c>
      <c r="AE38" s="14">
        <f t="shared" si="4"/>
        <v>31.376799999999999</v>
      </c>
      <c r="AF38" s="3">
        <f t="shared" si="5"/>
        <v>100</v>
      </c>
    </row>
    <row r="39" spans="1:93" x14ac:dyDescent="0.3">
      <c r="A39" s="7">
        <v>37</v>
      </c>
      <c r="B39" s="7">
        <v>8</v>
      </c>
      <c r="C39" s="30"/>
      <c r="D39" s="29"/>
      <c r="E39" s="29"/>
      <c r="F39" s="7" t="s">
        <v>15</v>
      </c>
      <c r="G39" s="7" t="s">
        <v>10</v>
      </c>
      <c r="H39" s="7">
        <v>2010</v>
      </c>
      <c r="I39" s="7" t="s">
        <v>142</v>
      </c>
      <c r="J39" s="7">
        <v>3</v>
      </c>
      <c r="K39" s="7">
        <v>90</v>
      </c>
      <c r="L39" s="11">
        <v>15</v>
      </c>
      <c r="M39" s="11" t="s">
        <v>46</v>
      </c>
      <c r="N39" s="7" t="s">
        <v>3</v>
      </c>
      <c r="O39" s="15">
        <v>6352</v>
      </c>
      <c r="P39" s="11" t="s">
        <v>46</v>
      </c>
      <c r="Q39" s="7" t="s">
        <v>3</v>
      </c>
      <c r="R39" s="7">
        <v>3</v>
      </c>
      <c r="S39" s="7">
        <v>270</v>
      </c>
      <c r="T39" s="11">
        <v>11.7</v>
      </c>
      <c r="U39" s="11" t="s">
        <v>46</v>
      </c>
      <c r="V39" s="7" t="s">
        <v>3</v>
      </c>
      <c r="W39" s="11">
        <v>6818</v>
      </c>
      <c r="X39" s="11" t="s">
        <v>46</v>
      </c>
      <c r="Y39" s="7" t="s">
        <v>3</v>
      </c>
      <c r="Z39" s="20">
        <f t="shared" si="0"/>
        <v>-22.000000000000007</v>
      </c>
      <c r="AA39" s="7">
        <f t="shared" si="1"/>
        <v>7.3362720403022665</v>
      </c>
      <c r="AB39" s="7">
        <v>0</v>
      </c>
      <c r="AC39" s="23">
        <v>2.65</v>
      </c>
      <c r="AD39" s="7">
        <v>18.2</v>
      </c>
      <c r="AE39" s="14">
        <f t="shared" si="4"/>
        <v>31.376799999999999</v>
      </c>
      <c r="AF39" s="3">
        <f t="shared" si="5"/>
        <v>200</v>
      </c>
    </row>
    <row r="40" spans="1:93" ht="18" x14ac:dyDescent="0.3">
      <c r="A40" s="7">
        <v>38</v>
      </c>
      <c r="B40" s="7">
        <v>9</v>
      </c>
      <c r="C40" s="30" t="s">
        <v>114</v>
      </c>
      <c r="D40" s="29" t="s">
        <v>22</v>
      </c>
      <c r="E40" s="29">
        <v>2007</v>
      </c>
      <c r="F40" s="7" t="s">
        <v>24</v>
      </c>
      <c r="G40" s="7" t="s">
        <v>6</v>
      </c>
      <c r="H40" s="7">
        <v>2003</v>
      </c>
      <c r="I40" s="7" t="s">
        <v>142</v>
      </c>
      <c r="J40" s="7">
        <v>3</v>
      </c>
      <c r="K40" s="7">
        <v>200</v>
      </c>
      <c r="L40" s="11">
        <v>0.73</v>
      </c>
      <c r="M40" s="11">
        <v>0.66</v>
      </c>
      <c r="N40" s="7" t="s">
        <v>155</v>
      </c>
      <c r="O40" s="11">
        <v>7.42</v>
      </c>
      <c r="P40" s="11">
        <v>0.27</v>
      </c>
      <c r="Q40" s="7" t="s">
        <v>1</v>
      </c>
      <c r="R40" s="7">
        <v>3</v>
      </c>
      <c r="S40" s="7">
        <v>270</v>
      </c>
      <c r="T40" s="11">
        <v>1.06</v>
      </c>
      <c r="U40" s="11">
        <v>0.39</v>
      </c>
      <c r="V40" s="7" t="s">
        <v>155</v>
      </c>
      <c r="W40" s="11">
        <v>7.69</v>
      </c>
      <c r="X40" s="11">
        <v>0.46</v>
      </c>
      <c r="Y40" s="7" t="s">
        <v>1</v>
      </c>
      <c r="Z40" s="20">
        <f t="shared" si="0"/>
        <v>45.205479452054803</v>
      </c>
      <c r="AA40" s="7">
        <f t="shared" si="1"/>
        <v>3.6388140161725131</v>
      </c>
      <c r="AB40" s="7">
        <v>1</v>
      </c>
      <c r="AC40" s="23">
        <v>1.3</v>
      </c>
      <c r="AD40" s="7">
        <v>12.6</v>
      </c>
      <c r="AE40" s="7">
        <f t="shared" si="4"/>
        <v>21.7224</v>
      </c>
      <c r="AF40" s="3">
        <f t="shared" si="5"/>
        <v>35</v>
      </c>
    </row>
    <row r="41" spans="1:93" ht="18" x14ac:dyDescent="0.3">
      <c r="A41" s="7">
        <v>39</v>
      </c>
      <c r="B41" s="7">
        <v>9</v>
      </c>
      <c r="C41" s="30"/>
      <c r="D41" s="29"/>
      <c r="E41" s="29"/>
      <c r="F41" s="7" t="s">
        <v>24</v>
      </c>
      <c r="G41" s="7" t="s">
        <v>6</v>
      </c>
      <c r="H41" s="7">
        <v>2004</v>
      </c>
      <c r="I41" s="7" t="s">
        <v>142</v>
      </c>
      <c r="J41" s="7">
        <v>3</v>
      </c>
      <c r="K41" s="7">
        <v>200</v>
      </c>
      <c r="L41" s="11">
        <v>1.28</v>
      </c>
      <c r="M41" s="11">
        <v>1.17</v>
      </c>
      <c r="N41" s="7" t="s">
        <v>155</v>
      </c>
      <c r="O41" s="11">
        <v>7.18</v>
      </c>
      <c r="P41" s="11">
        <v>0.31</v>
      </c>
      <c r="Q41" s="7" t="s">
        <v>1</v>
      </c>
      <c r="R41" s="7">
        <v>3</v>
      </c>
      <c r="S41" s="7">
        <v>270</v>
      </c>
      <c r="T41" s="11">
        <v>1.61</v>
      </c>
      <c r="U41" s="11">
        <v>0.99</v>
      </c>
      <c r="V41" s="7" t="s">
        <v>155</v>
      </c>
      <c r="W41" s="11">
        <v>7.24</v>
      </c>
      <c r="X41" s="11">
        <v>0.48</v>
      </c>
      <c r="Y41" s="7" t="s">
        <v>1</v>
      </c>
      <c r="Z41" s="20">
        <f t="shared" si="0"/>
        <v>25.781250000000007</v>
      </c>
      <c r="AA41" s="7">
        <f t="shared" si="1"/>
        <v>0.83565459610028558</v>
      </c>
      <c r="AB41" s="7">
        <v>1</v>
      </c>
      <c r="AC41" s="23">
        <v>1.3</v>
      </c>
      <c r="AD41" s="7">
        <v>12.6</v>
      </c>
      <c r="AE41" s="7">
        <f t="shared" si="4"/>
        <v>21.7224</v>
      </c>
      <c r="AF41" s="3">
        <f t="shared" si="5"/>
        <v>35</v>
      </c>
    </row>
    <row r="42" spans="1:93" ht="18" x14ac:dyDescent="0.3">
      <c r="A42" s="7">
        <v>40</v>
      </c>
      <c r="B42" s="7">
        <v>9</v>
      </c>
      <c r="C42" s="30"/>
      <c r="D42" s="29"/>
      <c r="E42" s="29"/>
      <c r="F42" s="7" t="s">
        <v>24</v>
      </c>
      <c r="G42" s="7" t="s">
        <v>6</v>
      </c>
      <c r="H42" s="7">
        <v>2005</v>
      </c>
      <c r="I42" s="7" t="s">
        <v>142</v>
      </c>
      <c r="J42" s="7">
        <v>3</v>
      </c>
      <c r="K42" s="7">
        <v>200</v>
      </c>
      <c r="L42" s="11">
        <v>2.21</v>
      </c>
      <c r="M42" s="11">
        <v>1.1399999999999999</v>
      </c>
      <c r="N42" s="7" t="s">
        <v>155</v>
      </c>
      <c r="O42" s="11">
        <v>7.04</v>
      </c>
      <c r="P42" s="11">
        <v>0.45</v>
      </c>
      <c r="Q42" s="7" t="s">
        <v>1</v>
      </c>
      <c r="R42" s="7">
        <v>3</v>
      </c>
      <c r="S42" s="7">
        <v>270</v>
      </c>
      <c r="T42" s="11">
        <v>2.68</v>
      </c>
      <c r="U42" s="11">
        <v>0.84</v>
      </c>
      <c r="V42" s="7" t="s">
        <v>155</v>
      </c>
      <c r="W42" s="11">
        <v>6.68</v>
      </c>
      <c r="X42" s="11">
        <v>0.5</v>
      </c>
      <c r="Y42" s="7" t="s">
        <v>1</v>
      </c>
      <c r="Z42" s="20">
        <f t="shared" si="0"/>
        <v>21.266968325791865</v>
      </c>
      <c r="AA42" s="7">
        <f t="shared" si="1"/>
        <v>-5.1136363636363678</v>
      </c>
      <c r="AB42" s="7">
        <v>1</v>
      </c>
      <c r="AC42" s="23">
        <v>1.3</v>
      </c>
      <c r="AD42" s="7">
        <v>12.6</v>
      </c>
      <c r="AE42" s="7">
        <f t="shared" si="4"/>
        <v>21.7224</v>
      </c>
      <c r="AF42" s="3">
        <f t="shared" si="5"/>
        <v>35</v>
      </c>
    </row>
    <row r="43" spans="1:93" x14ac:dyDescent="0.3">
      <c r="A43" s="7">
        <v>41</v>
      </c>
      <c r="B43" s="7">
        <v>10</v>
      </c>
      <c r="C43" s="8" t="s">
        <v>115</v>
      </c>
      <c r="D43" s="9" t="s">
        <v>51</v>
      </c>
      <c r="E43" s="9">
        <v>2019</v>
      </c>
      <c r="F43" s="7" t="s">
        <v>181</v>
      </c>
      <c r="G43" s="7" t="s">
        <v>182</v>
      </c>
      <c r="H43" s="7">
        <v>2017</v>
      </c>
      <c r="I43" s="7" t="s">
        <v>142</v>
      </c>
      <c r="J43" s="7">
        <v>3</v>
      </c>
      <c r="K43" s="7">
        <v>70</v>
      </c>
      <c r="L43" s="11">
        <v>70.87</v>
      </c>
      <c r="M43" s="11"/>
      <c r="N43" s="7" t="s">
        <v>163</v>
      </c>
      <c r="O43" s="11">
        <v>0.52100000000000002</v>
      </c>
      <c r="P43" s="11"/>
      <c r="Q43" s="7" t="s">
        <v>168</v>
      </c>
      <c r="R43" s="7">
        <v>3</v>
      </c>
      <c r="S43" s="7">
        <v>140</v>
      </c>
      <c r="T43" s="11">
        <v>76</v>
      </c>
      <c r="U43" s="11"/>
      <c r="V43" s="7" t="s">
        <v>163</v>
      </c>
      <c r="W43" s="11">
        <v>0.63900000000000001</v>
      </c>
      <c r="X43" s="11" t="s">
        <v>46</v>
      </c>
      <c r="Y43" s="7" t="s">
        <v>168</v>
      </c>
      <c r="Z43" s="20">
        <f t="shared" si="0"/>
        <v>7.2386058981233177</v>
      </c>
      <c r="AA43" s="7">
        <f t="shared" si="1"/>
        <v>22.648752399232244</v>
      </c>
      <c r="AB43" s="7">
        <v>0</v>
      </c>
      <c r="AC43" s="24">
        <v>2</v>
      </c>
      <c r="AD43" s="14">
        <v>7.86</v>
      </c>
      <c r="AE43" s="7">
        <f t="shared" si="4"/>
        <v>13.55064</v>
      </c>
      <c r="AF43" s="3">
        <f t="shared" si="5"/>
        <v>100</v>
      </c>
    </row>
    <row r="44" spans="1:93" ht="18" x14ac:dyDescent="0.3">
      <c r="A44" s="7">
        <v>42</v>
      </c>
      <c r="B44" s="7">
        <v>11</v>
      </c>
      <c r="C44" s="30" t="s">
        <v>116</v>
      </c>
      <c r="D44" s="29" t="s">
        <v>66</v>
      </c>
      <c r="E44" s="29">
        <v>2013</v>
      </c>
      <c r="F44" s="7" t="s">
        <v>184</v>
      </c>
      <c r="G44" s="7" t="s">
        <v>186</v>
      </c>
      <c r="H44" s="7">
        <v>2010</v>
      </c>
      <c r="I44" s="7" t="s">
        <v>142</v>
      </c>
      <c r="J44" s="7">
        <v>3</v>
      </c>
      <c r="K44" s="7">
        <v>80</v>
      </c>
      <c r="L44" s="11">
        <v>98</v>
      </c>
      <c r="M44" s="11"/>
      <c r="N44" s="7" t="s">
        <v>162</v>
      </c>
      <c r="O44" s="11">
        <v>8.5</v>
      </c>
      <c r="P44" s="11"/>
      <c r="Q44" s="7" t="s">
        <v>1</v>
      </c>
      <c r="R44" s="7">
        <v>3</v>
      </c>
      <c r="S44" s="7">
        <v>140</v>
      </c>
      <c r="T44" s="11">
        <v>113</v>
      </c>
      <c r="U44" s="11"/>
      <c r="V44" s="7" t="s">
        <v>162</v>
      </c>
      <c r="W44" s="11">
        <v>12</v>
      </c>
      <c r="X44" s="11" t="s">
        <v>46</v>
      </c>
      <c r="Y44" s="7" t="s">
        <v>4</v>
      </c>
      <c r="Z44" s="20">
        <f t="shared" si="0"/>
        <v>15.306122448979592</v>
      </c>
      <c r="AA44" s="7">
        <f t="shared" si="1"/>
        <v>41.17647058823529</v>
      </c>
      <c r="AB44" s="7">
        <v>0</v>
      </c>
      <c r="AC44" s="23">
        <v>1.4</v>
      </c>
      <c r="AD44" s="14">
        <v>17.5</v>
      </c>
      <c r="AE44" s="14">
        <f t="shared" si="4"/>
        <v>30.169999999999998</v>
      </c>
      <c r="AF44" s="3">
        <f t="shared" si="5"/>
        <v>75</v>
      </c>
    </row>
    <row r="45" spans="1:93" ht="18" x14ac:dyDescent="0.3">
      <c r="A45" s="7">
        <v>43</v>
      </c>
      <c r="B45" s="7">
        <v>11</v>
      </c>
      <c r="C45" s="30"/>
      <c r="D45" s="29"/>
      <c r="E45" s="29"/>
      <c r="F45" s="7" t="s">
        <v>184</v>
      </c>
      <c r="G45" s="7" t="s">
        <v>186</v>
      </c>
      <c r="H45" s="7">
        <v>2010</v>
      </c>
      <c r="I45" s="7" t="s">
        <v>142</v>
      </c>
      <c r="J45" s="7">
        <v>3</v>
      </c>
      <c r="K45" s="7">
        <v>80</v>
      </c>
      <c r="L45" s="11">
        <v>98</v>
      </c>
      <c r="M45" s="11"/>
      <c r="N45" s="7" t="s">
        <v>162</v>
      </c>
      <c r="O45" s="11">
        <v>8.5</v>
      </c>
      <c r="P45" s="11"/>
      <c r="Q45" s="7" t="s">
        <v>1</v>
      </c>
      <c r="R45" s="7">
        <v>3</v>
      </c>
      <c r="S45" s="7">
        <v>200</v>
      </c>
      <c r="T45" s="11">
        <v>108</v>
      </c>
      <c r="U45" s="11"/>
      <c r="V45" s="7" t="s">
        <v>162</v>
      </c>
      <c r="W45" s="11">
        <v>13.1</v>
      </c>
      <c r="X45" s="11" t="s">
        <v>46</v>
      </c>
      <c r="Y45" s="7" t="s">
        <v>4</v>
      </c>
      <c r="Z45" s="20">
        <f t="shared" si="0"/>
        <v>10.204081632653061</v>
      </c>
      <c r="AA45" s="7">
        <f t="shared" si="1"/>
        <v>54.117647058823529</v>
      </c>
      <c r="AB45" s="7">
        <v>0</v>
      </c>
      <c r="AC45" s="23">
        <v>1.4</v>
      </c>
      <c r="AD45" s="14">
        <v>17.5</v>
      </c>
      <c r="AE45" s="14">
        <f t="shared" si="4"/>
        <v>30.169999999999998</v>
      </c>
      <c r="AF45" s="3">
        <f t="shared" si="5"/>
        <v>150</v>
      </c>
    </row>
    <row r="46" spans="1:93" ht="18" x14ac:dyDescent="0.3">
      <c r="A46" s="7">
        <v>44</v>
      </c>
      <c r="B46" s="7">
        <v>11</v>
      </c>
      <c r="C46" s="30"/>
      <c r="D46" s="29"/>
      <c r="E46" s="29"/>
      <c r="F46" s="7" t="s">
        <v>183</v>
      </c>
      <c r="G46" s="7" t="s">
        <v>185</v>
      </c>
      <c r="H46" s="7">
        <v>2010</v>
      </c>
      <c r="I46" s="7" t="s">
        <v>142</v>
      </c>
      <c r="J46" s="7">
        <v>3</v>
      </c>
      <c r="K46" s="7">
        <v>80</v>
      </c>
      <c r="L46" s="11">
        <v>98</v>
      </c>
      <c r="M46" s="11"/>
      <c r="N46" s="7" t="s">
        <v>164</v>
      </c>
      <c r="O46" s="11">
        <v>8.5</v>
      </c>
      <c r="P46" s="11"/>
      <c r="Q46" s="7" t="s">
        <v>1</v>
      </c>
      <c r="R46" s="7">
        <v>3</v>
      </c>
      <c r="S46" s="7">
        <v>260</v>
      </c>
      <c r="T46" s="11">
        <v>110</v>
      </c>
      <c r="U46" s="11"/>
      <c r="V46" s="7" t="s">
        <v>164</v>
      </c>
      <c r="W46" s="11">
        <v>13.1</v>
      </c>
      <c r="X46" s="11" t="s">
        <v>46</v>
      </c>
      <c r="Y46" s="7" t="s">
        <v>4</v>
      </c>
      <c r="Z46" s="20">
        <f t="shared" si="0"/>
        <v>12.244897959183673</v>
      </c>
      <c r="AA46" s="7">
        <f t="shared" si="1"/>
        <v>54.117647058823529</v>
      </c>
      <c r="AB46" s="7">
        <v>0</v>
      </c>
      <c r="AC46" s="23">
        <v>1.4</v>
      </c>
      <c r="AD46" s="14">
        <v>17.5</v>
      </c>
      <c r="AE46" s="14">
        <f t="shared" si="4"/>
        <v>30.169999999999998</v>
      </c>
      <c r="AF46" s="3">
        <f t="shared" si="5"/>
        <v>225</v>
      </c>
    </row>
    <row r="47" spans="1:93" s="2" customFormat="1" ht="18" x14ac:dyDescent="0.3">
      <c r="A47" s="7">
        <v>45</v>
      </c>
      <c r="B47" s="7">
        <v>11</v>
      </c>
      <c r="C47" s="30"/>
      <c r="D47" s="29"/>
      <c r="E47" s="29"/>
      <c r="F47" s="7" t="s">
        <v>183</v>
      </c>
      <c r="G47" s="7" t="s">
        <v>185</v>
      </c>
      <c r="H47" s="7">
        <v>2011</v>
      </c>
      <c r="I47" s="7" t="s">
        <v>142</v>
      </c>
      <c r="J47" s="7">
        <v>3</v>
      </c>
      <c r="K47" s="7">
        <v>80</v>
      </c>
      <c r="L47" s="11">
        <v>179</v>
      </c>
      <c r="M47" s="11"/>
      <c r="N47" s="7" t="s">
        <v>164</v>
      </c>
      <c r="O47" s="11">
        <v>9.1</v>
      </c>
      <c r="P47" s="11"/>
      <c r="Q47" s="7" t="s">
        <v>1</v>
      </c>
      <c r="R47" s="7">
        <v>3</v>
      </c>
      <c r="S47" s="7">
        <v>140</v>
      </c>
      <c r="T47" s="11">
        <v>200</v>
      </c>
      <c r="U47" s="11"/>
      <c r="V47" s="7" t="s">
        <v>164</v>
      </c>
      <c r="W47" s="11">
        <v>11.7</v>
      </c>
      <c r="X47" s="11" t="s">
        <v>46</v>
      </c>
      <c r="Y47" s="7" t="s">
        <v>4</v>
      </c>
      <c r="Z47" s="20">
        <f t="shared" si="0"/>
        <v>11.731843575418994</v>
      </c>
      <c r="AA47" s="7">
        <f t="shared" si="1"/>
        <v>28.571428571428569</v>
      </c>
      <c r="AB47" s="7">
        <v>0</v>
      </c>
      <c r="AC47" s="23">
        <v>1.4</v>
      </c>
      <c r="AD47" s="14">
        <v>17.5</v>
      </c>
      <c r="AE47" s="14">
        <f t="shared" si="4"/>
        <v>30.169999999999998</v>
      </c>
      <c r="AF47" s="3">
        <f t="shared" si="5"/>
        <v>75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</row>
    <row r="48" spans="1:93" ht="18" x14ac:dyDescent="0.3">
      <c r="A48" s="7">
        <v>46</v>
      </c>
      <c r="B48" s="7">
        <v>11</v>
      </c>
      <c r="C48" s="30"/>
      <c r="D48" s="29"/>
      <c r="E48" s="29"/>
      <c r="F48" s="7" t="s">
        <v>183</v>
      </c>
      <c r="G48" s="7" t="s">
        <v>185</v>
      </c>
      <c r="H48" s="7">
        <v>2011</v>
      </c>
      <c r="I48" s="7" t="s">
        <v>142</v>
      </c>
      <c r="J48" s="7">
        <v>3</v>
      </c>
      <c r="K48" s="7">
        <v>80</v>
      </c>
      <c r="L48" s="11">
        <v>179</v>
      </c>
      <c r="M48" s="11"/>
      <c r="N48" s="7" t="s">
        <v>164</v>
      </c>
      <c r="O48" s="11">
        <v>9.1</v>
      </c>
      <c r="P48" s="11"/>
      <c r="Q48" s="7" t="s">
        <v>1</v>
      </c>
      <c r="R48" s="7">
        <v>3</v>
      </c>
      <c r="S48" s="7">
        <v>200</v>
      </c>
      <c r="T48" s="11">
        <v>196</v>
      </c>
      <c r="U48" s="11"/>
      <c r="V48" s="7" t="s">
        <v>164</v>
      </c>
      <c r="W48" s="11">
        <v>13.1</v>
      </c>
      <c r="X48" s="11" t="s">
        <v>46</v>
      </c>
      <c r="Y48" s="7" t="s">
        <v>4</v>
      </c>
      <c r="Z48" s="20">
        <f t="shared" si="0"/>
        <v>9.4972067039106136</v>
      </c>
      <c r="AA48" s="7">
        <f t="shared" si="1"/>
        <v>43.956043956043956</v>
      </c>
      <c r="AB48" s="7">
        <v>0</v>
      </c>
      <c r="AC48" s="23">
        <v>1.4</v>
      </c>
      <c r="AD48" s="14">
        <v>17.5</v>
      </c>
      <c r="AE48" s="14">
        <f t="shared" si="4"/>
        <v>30.169999999999998</v>
      </c>
      <c r="AF48" s="3">
        <f t="shared" si="5"/>
        <v>150</v>
      </c>
    </row>
    <row r="49" spans="1:32" ht="18" x14ac:dyDescent="0.3">
      <c r="A49" s="7">
        <v>47</v>
      </c>
      <c r="B49" s="7">
        <v>11</v>
      </c>
      <c r="C49" s="30"/>
      <c r="D49" s="29"/>
      <c r="E49" s="29"/>
      <c r="F49" s="7" t="s">
        <v>183</v>
      </c>
      <c r="G49" s="7" t="s">
        <v>185</v>
      </c>
      <c r="H49" s="7">
        <v>2011</v>
      </c>
      <c r="I49" s="7" t="s">
        <v>142</v>
      </c>
      <c r="J49" s="7">
        <v>3</v>
      </c>
      <c r="K49" s="7">
        <v>80</v>
      </c>
      <c r="L49" s="11">
        <v>179</v>
      </c>
      <c r="M49" s="11"/>
      <c r="N49" s="7" t="s">
        <v>164</v>
      </c>
      <c r="O49" s="11">
        <v>9.1</v>
      </c>
      <c r="P49" s="11"/>
      <c r="Q49" s="7" t="s">
        <v>1</v>
      </c>
      <c r="R49" s="7">
        <v>3</v>
      </c>
      <c r="S49" s="7">
        <v>260</v>
      </c>
      <c r="T49" s="11">
        <v>189</v>
      </c>
      <c r="U49" s="11"/>
      <c r="V49" s="7" t="s">
        <v>164</v>
      </c>
      <c r="W49" s="11">
        <v>12</v>
      </c>
      <c r="X49" s="11" t="s">
        <v>46</v>
      </c>
      <c r="Y49" s="7" t="s">
        <v>4</v>
      </c>
      <c r="Z49" s="20">
        <f t="shared" si="0"/>
        <v>5.5865921787709496</v>
      </c>
      <c r="AA49" s="7">
        <f t="shared" si="1"/>
        <v>31.868131868131872</v>
      </c>
      <c r="AB49" s="7">
        <v>0</v>
      </c>
      <c r="AC49" s="23">
        <v>1.4</v>
      </c>
      <c r="AD49" s="14">
        <v>17.5</v>
      </c>
      <c r="AE49" s="14">
        <f t="shared" si="4"/>
        <v>30.169999999999998</v>
      </c>
      <c r="AF49" s="3">
        <f t="shared" si="5"/>
        <v>225</v>
      </c>
    </row>
    <row r="50" spans="1:32" x14ac:dyDescent="0.3">
      <c r="A50" s="7">
        <v>48</v>
      </c>
      <c r="B50" s="7">
        <v>12</v>
      </c>
      <c r="C50" s="30" t="s">
        <v>117</v>
      </c>
      <c r="D50" s="29" t="s">
        <v>77</v>
      </c>
      <c r="E50" s="29">
        <v>2017</v>
      </c>
      <c r="F50" s="7" t="s">
        <v>187</v>
      </c>
      <c r="G50" s="7" t="s">
        <v>188</v>
      </c>
      <c r="H50" s="7">
        <v>2014</v>
      </c>
      <c r="I50" s="7" t="s">
        <v>142</v>
      </c>
      <c r="J50" s="7">
        <v>3</v>
      </c>
      <c r="K50" s="7">
        <v>55</v>
      </c>
      <c r="L50" s="11">
        <v>569</v>
      </c>
      <c r="M50" s="11"/>
      <c r="N50" s="7" t="s">
        <v>7</v>
      </c>
      <c r="O50" s="15" t="s">
        <v>46</v>
      </c>
      <c r="P50" s="11" t="s">
        <v>46</v>
      </c>
      <c r="Q50" s="7" t="s">
        <v>46</v>
      </c>
      <c r="R50" s="7">
        <v>3</v>
      </c>
      <c r="S50" s="7">
        <v>110</v>
      </c>
      <c r="T50" s="11">
        <v>692</v>
      </c>
      <c r="U50" s="11"/>
      <c r="V50" s="7" t="s">
        <v>7</v>
      </c>
      <c r="W50" s="11" t="s">
        <v>46</v>
      </c>
      <c r="X50" s="11" t="s">
        <v>46</v>
      </c>
      <c r="Y50" s="7" t="s">
        <v>46</v>
      </c>
      <c r="Z50" s="20">
        <f t="shared" si="0"/>
        <v>21.616871704745165</v>
      </c>
      <c r="AA50" s="7" t="s">
        <v>46</v>
      </c>
      <c r="AB50" s="7">
        <v>0</v>
      </c>
      <c r="AC50" s="23">
        <v>1.1000000000000001</v>
      </c>
      <c r="AD50" s="14">
        <v>4</v>
      </c>
      <c r="AE50" s="14">
        <f t="shared" si="4"/>
        <v>6.8959999999999999</v>
      </c>
      <c r="AF50" s="3">
        <f t="shared" si="5"/>
        <v>100</v>
      </c>
    </row>
    <row r="51" spans="1:32" x14ac:dyDescent="0.3">
      <c r="A51" s="7">
        <v>49</v>
      </c>
      <c r="B51" s="7">
        <v>12</v>
      </c>
      <c r="C51" s="30"/>
      <c r="D51" s="29"/>
      <c r="E51" s="29"/>
      <c r="F51" s="7" t="s">
        <v>190</v>
      </c>
      <c r="G51" s="7" t="s">
        <v>189</v>
      </c>
      <c r="H51" s="7">
        <v>2014</v>
      </c>
      <c r="I51" s="7" t="s">
        <v>142</v>
      </c>
      <c r="J51" s="7">
        <v>3</v>
      </c>
      <c r="K51" s="7">
        <v>55</v>
      </c>
      <c r="L51" s="11">
        <v>507</v>
      </c>
      <c r="M51" s="11"/>
      <c r="N51" s="7" t="s">
        <v>7</v>
      </c>
      <c r="O51" s="15" t="s">
        <v>46</v>
      </c>
      <c r="P51" s="11" t="s">
        <v>46</v>
      </c>
      <c r="Q51" s="7" t="s">
        <v>46</v>
      </c>
      <c r="R51" s="7">
        <v>3</v>
      </c>
      <c r="S51" s="7">
        <v>110</v>
      </c>
      <c r="T51" s="11">
        <v>676</v>
      </c>
      <c r="U51" s="11"/>
      <c r="V51" s="7" t="s">
        <v>7</v>
      </c>
      <c r="W51" s="11" t="s">
        <v>46</v>
      </c>
      <c r="X51" s="11" t="s">
        <v>46</v>
      </c>
      <c r="Y51" s="7" t="s">
        <v>46</v>
      </c>
      <c r="Z51" s="20">
        <f t="shared" si="0"/>
        <v>33.333333333333329</v>
      </c>
      <c r="AA51" s="7" t="s">
        <v>46</v>
      </c>
      <c r="AB51" s="7">
        <v>0</v>
      </c>
      <c r="AC51" s="23">
        <v>0.8</v>
      </c>
      <c r="AD51" s="14">
        <v>9</v>
      </c>
      <c r="AE51" s="14">
        <f t="shared" si="4"/>
        <v>15.516</v>
      </c>
      <c r="AF51" s="3">
        <f t="shared" si="5"/>
        <v>100</v>
      </c>
    </row>
    <row r="52" spans="1:32" ht="18" x14ac:dyDescent="0.3">
      <c r="A52" s="7">
        <v>50</v>
      </c>
      <c r="B52" s="7">
        <v>13</v>
      </c>
      <c r="C52" s="30" t="s">
        <v>118</v>
      </c>
      <c r="D52" s="29" t="s">
        <v>78</v>
      </c>
      <c r="E52" s="29">
        <v>2019</v>
      </c>
      <c r="F52" s="7" t="s">
        <v>35</v>
      </c>
      <c r="G52" s="7" t="s">
        <v>20</v>
      </c>
      <c r="H52" s="7">
        <v>2014</v>
      </c>
      <c r="I52" s="7" t="s">
        <v>142</v>
      </c>
      <c r="J52" s="7">
        <v>3</v>
      </c>
      <c r="K52" s="7">
        <v>75</v>
      </c>
      <c r="L52" s="11">
        <v>3155</v>
      </c>
      <c r="M52" s="11"/>
      <c r="N52" s="7" t="s">
        <v>165</v>
      </c>
      <c r="O52" s="11">
        <v>8.5500000000000007</v>
      </c>
      <c r="P52" s="11"/>
      <c r="Q52" s="7" t="s">
        <v>4</v>
      </c>
      <c r="R52" s="7">
        <v>3</v>
      </c>
      <c r="S52" s="7">
        <v>150</v>
      </c>
      <c r="T52" s="11">
        <v>3347</v>
      </c>
      <c r="U52" s="11"/>
      <c r="V52" s="7" t="s">
        <v>165</v>
      </c>
      <c r="W52" s="11">
        <v>8.66</v>
      </c>
      <c r="X52" s="11" t="s">
        <v>46</v>
      </c>
      <c r="Y52" s="7" t="s">
        <v>4</v>
      </c>
      <c r="Z52" s="20">
        <f t="shared" si="0"/>
        <v>6.0855784469096674</v>
      </c>
      <c r="AA52" s="7">
        <f t="shared" ref="AA52:AA57" si="6">(W52-O52)/O52*100</f>
        <v>1.2865497076023324</v>
      </c>
      <c r="AB52" s="7">
        <v>0</v>
      </c>
      <c r="AC52" s="23">
        <v>2.0499999999999998</v>
      </c>
      <c r="AD52" s="7">
        <v>12.16</v>
      </c>
      <c r="AE52" s="14">
        <f t="shared" si="4"/>
        <v>20.963840000000001</v>
      </c>
      <c r="AF52" s="3">
        <f t="shared" si="5"/>
        <v>100</v>
      </c>
    </row>
    <row r="53" spans="1:32" ht="18" x14ac:dyDescent="0.3">
      <c r="A53" s="7">
        <v>51</v>
      </c>
      <c r="B53" s="7">
        <v>13</v>
      </c>
      <c r="C53" s="30"/>
      <c r="D53" s="29"/>
      <c r="E53" s="29"/>
      <c r="F53" s="7" t="s">
        <v>35</v>
      </c>
      <c r="G53" s="7" t="s">
        <v>20</v>
      </c>
      <c r="H53" s="7">
        <v>2014</v>
      </c>
      <c r="I53" s="7" t="s">
        <v>142</v>
      </c>
      <c r="J53" s="7">
        <v>3</v>
      </c>
      <c r="K53" s="7">
        <v>75</v>
      </c>
      <c r="L53" s="11">
        <v>3155</v>
      </c>
      <c r="M53" s="11"/>
      <c r="N53" s="7" t="s">
        <v>165</v>
      </c>
      <c r="O53" s="11">
        <v>8.5500000000000007</v>
      </c>
      <c r="P53" s="11"/>
      <c r="Q53" s="7" t="s">
        <v>4</v>
      </c>
      <c r="R53" s="7">
        <v>3</v>
      </c>
      <c r="S53" s="7">
        <v>225</v>
      </c>
      <c r="T53" s="11">
        <v>3871</v>
      </c>
      <c r="U53" s="11"/>
      <c r="V53" s="7" t="s">
        <v>165</v>
      </c>
      <c r="W53" s="11">
        <v>9.35</v>
      </c>
      <c r="X53" s="11" t="s">
        <v>46</v>
      </c>
      <c r="Y53" s="7" t="s">
        <v>4</v>
      </c>
      <c r="Z53" s="20">
        <f t="shared" si="0"/>
        <v>22.694136291600632</v>
      </c>
      <c r="AA53" s="7">
        <f t="shared" si="6"/>
        <v>9.3567251461988175</v>
      </c>
      <c r="AB53" s="7">
        <v>0</v>
      </c>
      <c r="AC53" s="23">
        <v>2.0499999999999998</v>
      </c>
      <c r="AD53" s="7">
        <v>12.16</v>
      </c>
      <c r="AE53" s="14">
        <f t="shared" si="4"/>
        <v>20.963840000000001</v>
      </c>
      <c r="AF53" s="3">
        <f t="shared" si="5"/>
        <v>200</v>
      </c>
    </row>
    <row r="54" spans="1:32" ht="18" x14ac:dyDescent="0.3">
      <c r="A54" s="7">
        <v>52</v>
      </c>
      <c r="B54" s="7">
        <v>13</v>
      </c>
      <c r="C54" s="30"/>
      <c r="D54" s="29"/>
      <c r="E54" s="29"/>
      <c r="F54" s="7" t="s">
        <v>35</v>
      </c>
      <c r="G54" s="7" t="s">
        <v>20</v>
      </c>
      <c r="H54" s="7">
        <v>2014</v>
      </c>
      <c r="I54" s="7" t="s">
        <v>142</v>
      </c>
      <c r="J54" s="7">
        <v>3</v>
      </c>
      <c r="K54" s="7">
        <v>75</v>
      </c>
      <c r="L54" s="11">
        <v>3155</v>
      </c>
      <c r="M54" s="11"/>
      <c r="N54" s="7" t="s">
        <v>165</v>
      </c>
      <c r="O54" s="11">
        <v>8.5500000000000007</v>
      </c>
      <c r="P54" s="11"/>
      <c r="Q54" s="7" t="s">
        <v>4</v>
      </c>
      <c r="R54" s="7">
        <v>3</v>
      </c>
      <c r="S54" s="7">
        <v>300</v>
      </c>
      <c r="T54" s="11">
        <v>3527</v>
      </c>
      <c r="U54" s="11"/>
      <c r="V54" s="7" t="s">
        <v>165</v>
      </c>
      <c r="W54" s="11">
        <v>9.6</v>
      </c>
      <c r="X54" s="11" t="s">
        <v>46</v>
      </c>
      <c r="Y54" s="7" t="s">
        <v>4</v>
      </c>
      <c r="Z54" s="20">
        <f t="shared" si="0"/>
        <v>11.790808240887481</v>
      </c>
      <c r="AA54" s="7">
        <f t="shared" si="6"/>
        <v>12.280701754385952</v>
      </c>
      <c r="AB54" s="7">
        <v>0</v>
      </c>
      <c r="AC54" s="23">
        <v>2.0499999999999998</v>
      </c>
      <c r="AD54" s="7">
        <v>12.16</v>
      </c>
      <c r="AE54" s="14">
        <f t="shared" si="4"/>
        <v>20.963840000000001</v>
      </c>
      <c r="AF54" s="3">
        <f t="shared" si="5"/>
        <v>300</v>
      </c>
    </row>
    <row r="55" spans="1:32" ht="18" x14ac:dyDescent="0.3">
      <c r="A55" s="7">
        <v>53</v>
      </c>
      <c r="B55" s="7">
        <v>13</v>
      </c>
      <c r="C55" s="30"/>
      <c r="D55" s="29"/>
      <c r="E55" s="29"/>
      <c r="F55" s="7" t="s">
        <v>35</v>
      </c>
      <c r="G55" s="7" t="s">
        <v>20</v>
      </c>
      <c r="H55" s="7">
        <v>2014</v>
      </c>
      <c r="I55" s="7" t="s">
        <v>142</v>
      </c>
      <c r="J55" s="7">
        <v>3</v>
      </c>
      <c r="K55" s="7">
        <v>75</v>
      </c>
      <c r="L55" s="11">
        <v>3155</v>
      </c>
      <c r="M55" s="11"/>
      <c r="N55" s="7" t="s">
        <v>165</v>
      </c>
      <c r="O55" s="11">
        <v>8.5500000000000007</v>
      </c>
      <c r="P55" s="11"/>
      <c r="Q55" s="7" t="s">
        <v>4</v>
      </c>
      <c r="R55" s="7">
        <v>3</v>
      </c>
      <c r="S55" s="7">
        <v>375</v>
      </c>
      <c r="T55" s="11">
        <v>3181</v>
      </c>
      <c r="U55" s="11"/>
      <c r="V55" s="7" t="s">
        <v>165</v>
      </c>
      <c r="W55" s="11">
        <v>9.01</v>
      </c>
      <c r="X55" s="11" t="s">
        <v>46</v>
      </c>
      <c r="Y55" s="7" t="s">
        <v>4</v>
      </c>
      <c r="Z55" s="20">
        <f t="shared" si="0"/>
        <v>0.82408874801901744</v>
      </c>
      <c r="AA55" s="7">
        <f t="shared" si="6"/>
        <v>5.3801169590643161</v>
      </c>
      <c r="AB55" s="7">
        <v>0</v>
      </c>
      <c r="AC55" s="23">
        <v>2.0499999999999998</v>
      </c>
      <c r="AD55" s="7">
        <v>12.16</v>
      </c>
      <c r="AE55" s="14">
        <f t="shared" si="4"/>
        <v>20.963840000000001</v>
      </c>
      <c r="AF55" s="3">
        <f t="shared" si="5"/>
        <v>400</v>
      </c>
    </row>
    <row r="56" spans="1:32" x14ac:dyDescent="0.3">
      <c r="A56" s="7">
        <v>54</v>
      </c>
      <c r="B56" s="7">
        <v>14</v>
      </c>
      <c r="C56" s="29" t="s">
        <v>119</v>
      </c>
      <c r="D56" s="29" t="s">
        <v>76</v>
      </c>
      <c r="E56" s="29">
        <v>2016</v>
      </c>
      <c r="F56" s="7" t="s">
        <v>26</v>
      </c>
      <c r="G56" s="7" t="s">
        <v>36</v>
      </c>
      <c r="H56" s="7">
        <v>2013</v>
      </c>
      <c r="I56" s="7" t="s">
        <v>142</v>
      </c>
      <c r="J56" s="7">
        <v>3</v>
      </c>
      <c r="K56" s="7">
        <v>60</v>
      </c>
      <c r="L56" s="11">
        <v>17.2</v>
      </c>
      <c r="M56" s="11">
        <v>0.4</v>
      </c>
      <c r="N56" s="7" t="s">
        <v>160</v>
      </c>
      <c r="O56" s="11">
        <v>9.44</v>
      </c>
      <c r="P56" s="11"/>
      <c r="Q56" s="7" t="s">
        <v>1</v>
      </c>
      <c r="R56" s="7">
        <v>3</v>
      </c>
      <c r="S56" s="7">
        <v>120</v>
      </c>
      <c r="T56" s="11">
        <v>18.7</v>
      </c>
      <c r="U56" s="11">
        <v>0.7</v>
      </c>
      <c r="V56" s="7" t="s">
        <v>160</v>
      </c>
      <c r="W56" s="11">
        <v>10.69</v>
      </c>
      <c r="X56" s="11" t="s">
        <v>46</v>
      </c>
      <c r="Y56" s="7" t="s">
        <v>1</v>
      </c>
      <c r="Z56" s="20">
        <f t="shared" si="0"/>
        <v>8.720930232558139</v>
      </c>
      <c r="AA56" s="7">
        <f t="shared" si="6"/>
        <v>13.241525423728815</v>
      </c>
      <c r="AB56" s="7">
        <v>0</v>
      </c>
      <c r="AC56" s="23">
        <v>1.1000000000000001</v>
      </c>
      <c r="AD56" s="7">
        <v>11.6</v>
      </c>
      <c r="AE56" s="14">
        <f t="shared" si="4"/>
        <v>19.9984</v>
      </c>
      <c r="AF56" s="3">
        <f t="shared" si="5"/>
        <v>100</v>
      </c>
    </row>
    <row r="57" spans="1:32" x14ac:dyDescent="0.3">
      <c r="A57" s="7">
        <v>55</v>
      </c>
      <c r="B57" s="7">
        <v>14</v>
      </c>
      <c r="C57" s="29"/>
      <c r="D57" s="29"/>
      <c r="E57" s="29"/>
      <c r="F57" s="7" t="s">
        <v>26</v>
      </c>
      <c r="G57" s="7" t="s">
        <v>36</v>
      </c>
      <c r="H57" s="7">
        <v>2013</v>
      </c>
      <c r="I57" s="7" t="s">
        <v>142</v>
      </c>
      <c r="J57" s="7">
        <v>3</v>
      </c>
      <c r="K57" s="7">
        <v>60</v>
      </c>
      <c r="L57" s="11">
        <v>17.2</v>
      </c>
      <c r="M57" s="11">
        <v>0.4</v>
      </c>
      <c r="N57" s="7" t="s">
        <v>160</v>
      </c>
      <c r="O57" s="11">
        <v>9.44</v>
      </c>
      <c r="P57" s="11"/>
      <c r="Q57" s="7" t="s">
        <v>1</v>
      </c>
      <c r="R57" s="7">
        <v>3</v>
      </c>
      <c r="S57" s="7">
        <v>180</v>
      </c>
      <c r="T57" s="11">
        <v>19.100000000000001</v>
      </c>
      <c r="U57" s="11">
        <v>0.5</v>
      </c>
      <c r="V57" s="7" t="s">
        <v>160</v>
      </c>
      <c r="W57" s="11">
        <v>9.99</v>
      </c>
      <c r="X57" s="11" t="s">
        <v>46</v>
      </c>
      <c r="Y57" s="7" t="s">
        <v>1</v>
      </c>
      <c r="Z57" s="20">
        <f t="shared" si="0"/>
        <v>11.046511627906989</v>
      </c>
      <c r="AA57" s="7">
        <f t="shared" si="6"/>
        <v>5.8262711864406862</v>
      </c>
      <c r="AB57" s="7">
        <v>0</v>
      </c>
      <c r="AC57" s="23">
        <v>1.1000000000000001</v>
      </c>
      <c r="AD57" s="7">
        <v>11.6</v>
      </c>
      <c r="AE57" s="14">
        <f t="shared" si="4"/>
        <v>19.9984</v>
      </c>
      <c r="AF57" s="3">
        <f t="shared" si="5"/>
        <v>200</v>
      </c>
    </row>
    <row r="58" spans="1:32" x14ac:dyDescent="0.3">
      <c r="A58" s="7">
        <v>56</v>
      </c>
      <c r="B58" s="7">
        <v>15</v>
      </c>
      <c r="C58" s="30" t="s">
        <v>121</v>
      </c>
      <c r="D58" s="29" t="s">
        <v>68</v>
      </c>
      <c r="E58" s="29">
        <v>2022</v>
      </c>
      <c r="F58" s="7" t="s">
        <v>87</v>
      </c>
      <c r="G58" s="7" t="s">
        <v>191</v>
      </c>
      <c r="H58" s="7">
        <v>2014</v>
      </c>
      <c r="I58" s="7" t="s">
        <v>142</v>
      </c>
      <c r="J58" s="7">
        <v>3</v>
      </c>
      <c r="K58" s="7">
        <v>90</v>
      </c>
      <c r="L58" s="11">
        <v>324.32432432432398</v>
      </c>
      <c r="M58" s="11">
        <v>34.054054054053999</v>
      </c>
      <c r="N58" s="7" t="s">
        <v>3</v>
      </c>
      <c r="O58" s="15" t="s">
        <v>46</v>
      </c>
      <c r="P58" s="11" t="s">
        <v>46</v>
      </c>
      <c r="Q58" s="7" t="s">
        <v>46</v>
      </c>
      <c r="R58" s="7">
        <v>3</v>
      </c>
      <c r="S58" s="7">
        <v>45</v>
      </c>
      <c r="T58" s="11">
        <v>282.51975051975</v>
      </c>
      <c r="U58" s="11">
        <v>28.831600831601001</v>
      </c>
      <c r="V58" s="7" t="s">
        <v>3</v>
      </c>
      <c r="W58" s="11" t="s">
        <v>46</v>
      </c>
      <c r="X58" s="11" t="s">
        <v>46</v>
      </c>
      <c r="Y58" s="7" t="s">
        <v>46</v>
      </c>
      <c r="Z58" s="20">
        <f t="shared" si="0"/>
        <v>-12.889743589743658</v>
      </c>
      <c r="AA58" s="11" t="s">
        <v>46</v>
      </c>
      <c r="AB58" s="7">
        <v>0</v>
      </c>
      <c r="AC58" s="23">
        <v>0.65</v>
      </c>
      <c r="AD58" s="7">
        <v>8.9</v>
      </c>
      <c r="AE58" s="14">
        <f t="shared" si="4"/>
        <v>15.3436</v>
      </c>
      <c r="AF58" s="3">
        <f t="shared" si="5"/>
        <v>-50</v>
      </c>
    </row>
    <row r="59" spans="1:32" x14ac:dyDescent="0.3">
      <c r="A59" s="7">
        <v>57</v>
      </c>
      <c r="B59" s="7">
        <v>15</v>
      </c>
      <c r="C59" s="30"/>
      <c r="D59" s="29"/>
      <c r="E59" s="29"/>
      <c r="F59" s="7" t="s">
        <v>87</v>
      </c>
      <c r="G59" s="7" t="s">
        <v>191</v>
      </c>
      <c r="H59" s="7">
        <v>2014</v>
      </c>
      <c r="I59" s="7" t="s">
        <v>142</v>
      </c>
      <c r="J59" s="7">
        <v>3</v>
      </c>
      <c r="K59" s="7">
        <v>90</v>
      </c>
      <c r="L59" s="11">
        <v>324.32432432432398</v>
      </c>
      <c r="M59" s="11">
        <v>34.054054054053999</v>
      </c>
      <c r="N59" s="7" t="s">
        <v>3</v>
      </c>
      <c r="O59" s="15" t="s">
        <v>46</v>
      </c>
      <c r="P59" s="11" t="s">
        <v>46</v>
      </c>
      <c r="Q59" s="7" t="s">
        <v>46</v>
      </c>
      <c r="R59" s="7">
        <v>3</v>
      </c>
      <c r="S59" s="7">
        <v>180</v>
      </c>
      <c r="T59" s="11">
        <v>299.88357588357502</v>
      </c>
      <c r="U59" s="11">
        <v>40.656964656965002</v>
      </c>
      <c r="V59" s="7" t="s">
        <v>3</v>
      </c>
      <c r="W59" s="11" t="s">
        <v>46</v>
      </c>
      <c r="X59" s="11" t="s">
        <v>46</v>
      </c>
      <c r="Y59" s="7" t="s">
        <v>46</v>
      </c>
      <c r="Z59" s="20">
        <f t="shared" si="0"/>
        <v>-7.5358974358976036</v>
      </c>
      <c r="AA59" s="11" t="s">
        <v>46</v>
      </c>
      <c r="AB59" s="7">
        <v>0</v>
      </c>
      <c r="AC59" s="23">
        <v>0.65</v>
      </c>
      <c r="AD59" s="7">
        <v>8.9</v>
      </c>
      <c r="AE59" s="14">
        <f t="shared" si="4"/>
        <v>15.3436</v>
      </c>
      <c r="AF59" s="3">
        <f t="shared" si="5"/>
        <v>100</v>
      </c>
    </row>
    <row r="60" spans="1:32" x14ac:dyDescent="0.3">
      <c r="A60" s="7">
        <v>58</v>
      </c>
      <c r="B60" s="7">
        <v>15</v>
      </c>
      <c r="C60" s="30"/>
      <c r="D60" s="29"/>
      <c r="E60" s="29"/>
      <c r="F60" s="7" t="s">
        <v>87</v>
      </c>
      <c r="G60" s="7" t="s">
        <v>191</v>
      </c>
      <c r="H60" s="7">
        <v>2015</v>
      </c>
      <c r="I60" s="7" t="s">
        <v>142</v>
      </c>
      <c r="J60" s="7">
        <v>3</v>
      </c>
      <c r="K60" s="7">
        <v>90</v>
      </c>
      <c r="L60" s="11">
        <v>263.51351351351298</v>
      </c>
      <c r="M60" s="11">
        <v>13.243243243242972</v>
      </c>
      <c r="N60" s="7" t="s">
        <v>3</v>
      </c>
      <c r="O60" s="15" t="s">
        <v>46</v>
      </c>
      <c r="P60" s="11" t="s">
        <v>46</v>
      </c>
      <c r="Q60" s="7" t="s">
        <v>46</v>
      </c>
      <c r="R60" s="7">
        <v>3</v>
      </c>
      <c r="S60" s="7">
        <v>45</v>
      </c>
      <c r="T60" s="11">
        <v>244.86486486486399</v>
      </c>
      <c r="U60" s="11">
        <v>41.081081081080981</v>
      </c>
      <c r="V60" s="7" t="s">
        <v>3</v>
      </c>
      <c r="W60" s="11" t="s">
        <v>46</v>
      </c>
      <c r="X60" s="11" t="s">
        <v>46</v>
      </c>
      <c r="Y60" s="7" t="s">
        <v>46</v>
      </c>
      <c r="Z60" s="20">
        <f t="shared" si="0"/>
        <v>-7.0769230769232196</v>
      </c>
      <c r="AA60" s="11" t="s">
        <v>46</v>
      </c>
      <c r="AB60" s="7">
        <v>0</v>
      </c>
      <c r="AC60" s="23">
        <v>0.65</v>
      </c>
      <c r="AD60" s="7">
        <v>8.9</v>
      </c>
      <c r="AE60" s="14">
        <f t="shared" si="4"/>
        <v>15.3436</v>
      </c>
      <c r="AF60" s="3">
        <f t="shared" si="5"/>
        <v>-50</v>
      </c>
    </row>
    <row r="61" spans="1:32" x14ac:dyDescent="0.3">
      <c r="A61" s="7">
        <v>59</v>
      </c>
      <c r="B61" s="7">
        <v>15</v>
      </c>
      <c r="C61" s="30"/>
      <c r="D61" s="29"/>
      <c r="E61" s="29"/>
      <c r="F61" s="7" t="s">
        <v>87</v>
      </c>
      <c r="G61" s="7" t="s">
        <v>191</v>
      </c>
      <c r="H61" s="7">
        <v>2015</v>
      </c>
      <c r="I61" s="7" t="s">
        <v>142</v>
      </c>
      <c r="J61" s="7">
        <v>3</v>
      </c>
      <c r="K61" s="7">
        <v>90</v>
      </c>
      <c r="L61" s="11">
        <v>263.51351351351298</v>
      </c>
      <c r="M61" s="11">
        <v>13.243243243242972</v>
      </c>
      <c r="N61" s="7" t="s">
        <v>3</v>
      </c>
      <c r="O61" s="15" t="s">
        <v>46</v>
      </c>
      <c r="P61" s="11" t="s">
        <v>46</v>
      </c>
      <c r="Q61" s="7" t="s">
        <v>46</v>
      </c>
      <c r="R61" s="7">
        <v>3</v>
      </c>
      <c r="S61" s="7">
        <v>180</v>
      </c>
      <c r="T61" s="11">
        <v>270.81081081080998</v>
      </c>
      <c r="U61" s="11">
        <v>24.864864864864984</v>
      </c>
      <c r="V61" s="7" t="s">
        <v>3</v>
      </c>
      <c r="W61" s="11" t="s">
        <v>46</v>
      </c>
      <c r="X61" s="11" t="s">
        <v>46</v>
      </c>
      <c r="Y61" s="7" t="s">
        <v>46</v>
      </c>
      <c r="Z61" s="20">
        <f t="shared" si="0"/>
        <v>2.7692307692306644</v>
      </c>
      <c r="AA61" s="11" t="s">
        <v>46</v>
      </c>
      <c r="AB61" s="7">
        <v>0</v>
      </c>
      <c r="AC61" s="23">
        <v>0.65</v>
      </c>
      <c r="AD61" s="7">
        <v>8.9</v>
      </c>
      <c r="AE61" s="14">
        <f t="shared" si="4"/>
        <v>15.3436</v>
      </c>
      <c r="AF61" s="3">
        <f t="shared" si="5"/>
        <v>100</v>
      </c>
    </row>
    <row r="62" spans="1:32" x14ac:dyDescent="0.3">
      <c r="A62" s="7">
        <v>60</v>
      </c>
      <c r="B62" s="7">
        <v>16</v>
      </c>
      <c r="C62" s="30" t="s">
        <v>122</v>
      </c>
      <c r="D62" s="29" t="s">
        <v>91</v>
      </c>
      <c r="E62" s="29">
        <v>2021</v>
      </c>
      <c r="F62" s="7" t="s">
        <v>86</v>
      </c>
      <c r="G62" s="7" t="s">
        <v>88</v>
      </c>
      <c r="H62" s="7">
        <v>2017</v>
      </c>
      <c r="I62" s="7" t="s">
        <v>142</v>
      </c>
      <c r="J62" s="7">
        <v>3</v>
      </c>
      <c r="K62" s="7">
        <v>105</v>
      </c>
      <c r="L62" s="11">
        <v>100</v>
      </c>
      <c r="M62" s="11">
        <v>6.1</v>
      </c>
      <c r="N62" s="7" t="s">
        <v>3</v>
      </c>
      <c r="O62" s="11">
        <v>6.5</v>
      </c>
      <c r="P62" s="11">
        <v>0.2</v>
      </c>
      <c r="Q62" s="7" t="s">
        <v>1</v>
      </c>
      <c r="R62" s="7">
        <v>3</v>
      </c>
      <c r="S62" s="7">
        <v>150</v>
      </c>
      <c r="T62" s="11">
        <v>80.5</v>
      </c>
      <c r="U62" s="11">
        <v>2.6</v>
      </c>
      <c r="V62" s="7" t="s">
        <v>3</v>
      </c>
      <c r="W62" s="11">
        <v>7.5</v>
      </c>
      <c r="X62" s="11">
        <v>0.7</v>
      </c>
      <c r="Y62" s="7" t="s">
        <v>1</v>
      </c>
      <c r="Z62" s="20">
        <f t="shared" si="0"/>
        <v>-19.5</v>
      </c>
      <c r="AA62" s="7">
        <f t="shared" ref="AA62:AA69" si="7">(W62-O62)/O62*100</f>
        <v>15.384615384615385</v>
      </c>
      <c r="AB62" s="7">
        <v>0</v>
      </c>
      <c r="AC62" s="23">
        <v>1.18</v>
      </c>
      <c r="AD62" s="11" t="s">
        <v>46</v>
      </c>
      <c r="AE62" s="11" t="s">
        <v>46</v>
      </c>
      <c r="AF62" s="3">
        <f t="shared" si="5"/>
        <v>42.857142857142854</v>
      </c>
    </row>
    <row r="63" spans="1:32" x14ac:dyDescent="0.3">
      <c r="A63" s="7">
        <v>61</v>
      </c>
      <c r="B63" s="7">
        <v>16</v>
      </c>
      <c r="C63" s="30"/>
      <c r="D63" s="29"/>
      <c r="E63" s="29"/>
      <c r="F63" s="7" t="s">
        <v>86</v>
      </c>
      <c r="G63" s="7" t="s">
        <v>88</v>
      </c>
      <c r="H63" s="7">
        <v>2017</v>
      </c>
      <c r="I63" s="7" t="s">
        <v>142</v>
      </c>
      <c r="J63" s="7">
        <v>3</v>
      </c>
      <c r="K63" s="7">
        <v>105</v>
      </c>
      <c r="L63" s="11">
        <v>401</v>
      </c>
      <c r="M63" s="11">
        <v>17.399999999999999</v>
      </c>
      <c r="N63" s="7" t="s">
        <v>3</v>
      </c>
      <c r="O63" s="11">
        <v>6.7</v>
      </c>
      <c r="P63" s="11">
        <v>0.3</v>
      </c>
      <c r="Q63" s="7" t="s">
        <v>1</v>
      </c>
      <c r="R63" s="7">
        <v>3</v>
      </c>
      <c r="S63" s="7">
        <v>150</v>
      </c>
      <c r="T63" s="11">
        <v>529</v>
      </c>
      <c r="U63" s="11">
        <v>17.600000000000001</v>
      </c>
      <c r="V63" s="7" t="s">
        <v>3</v>
      </c>
      <c r="W63" s="11">
        <v>6.8</v>
      </c>
      <c r="X63" s="11">
        <v>0.2</v>
      </c>
      <c r="Y63" s="7" t="s">
        <v>1</v>
      </c>
      <c r="Z63" s="20">
        <f t="shared" si="0"/>
        <v>31.920199501246881</v>
      </c>
      <c r="AA63" s="7">
        <f t="shared" si="7"/>
        <v>1.4925373134328304</v>
      </c>
      <c r="AB63" s="7">
        <v>0</v>
      </c>
      <c r="AC63" s="23">
        <v>1.18</v>
      </c>
      <c r="AD63" s="11" t="s">
        <v>46</v>
      </c>
      <c r="AE63" s="11" t="s">
        <v>46</v>
      </c>
      <c r="AF63" s="3">
        <f t="shared" si="5"/>
        <v>42.857142857142854</v>
      </c>
    </row>
    <row r="64" spans="1:32" x14ac:dyDescent="0.3">
      <c r="A64" s="7">
        <v>62</v>
      </c>
      <c r="B64" s="7">
        <v>17</v>
      </c>
      <c r="C64" s="30" t="s">
        <v>123</v>
      </c>
      <c r="D64" s="29" t="s">
        <v>85</v>
      </c>
      <c r="E64" s="29">
        <v>2017</v>
      </c>
      <c r="F64" s="7" t="s">
        <v>89</v>
      </c>
      <c r="G64" s="7" t="s">
        <v>90</v>
      </c>
      <c r="H64" s="7">
        <v>2016</v>
      </c>
      <c r="I64" s="7" t="s">
        <v>142</v>
      </c>
      <c r="J64" s="7">
        <v>3</v>
      </c>
      <c r="K64" s="7">
        <v>180</v>
      </c>
      <c r="L64" s="11">
        <v>166.1</v>
      </c>
      <c r="M64" s="11"/>
      <c r="N64" s="7" t="s">
        <v>3</v>
      </c>
      <c r="O64" s="15">
        <v>6491</v>
      </c>
      <c r="P64" s="11"/>
      <c r="Q64" s="7" t="s">
        <v>3</v>
      </c>
      <c r="R64" s="7">
        <v>3</v>
      </c>
      <c r="S64" s="7">
        <v>210</v>
      </c>
      <c r="T64" s="11">
        <v>222.5</v>
      </c>
      <c r="U64" s="11"/>
      <c r="V64" s="7" t="s">
        <v>3</v>
      </c>
      <c r="W64" s="11">
        <v>7400</v>
      </c>
      <c r="X64" s="11" t="s">
        <v>46</v>
      </c>
      <c r="Y64" s="7" t="s">
        <v>3</v>
      </c>
      <c r="Z64" s="20">
        <f t="shared" si="0"/>
        <v>33.955448524984952</v>
      </c>
      <c r="AA64" s="7">
        <f t="shared" si="7"/>
        <v>14.00400554614081</v>
      </c>
      <c r="AB64" s="7">
        <v>0</v>
      </c>
      <c r="AC64" s="23">
        <v>1.06</v>
      </c>
      <c r="AD64" s="7">
        <f t="shared" ref="AD64:AD69" si="8">AE64/1.723</f>
        <v>23.969820081253623</v>
      </c>
      <c r="AE64" s="7">
        <v>41.3</v>
      </c>
      <c r="AF64" s="3">
        <f t="shared" si="5"/>
        <v>16.666666666666664</v>
      </c>
    </row>
    <row r="65" spans="1:32" x14ac:dyDescent="0.3">
      <c r="A65" s="7">
        <v>63</v>
      </c>
      <c r="B65" s="7">
        <v>17</v>
      </c>
      <c r="C65" s="30"/>
      <c r="D65" s="29"/>
      <c r="E65" s="29"/>
      <c r="F65" s="7" t="s">
        <v>89</v>
      </c>
      <c r="G65" s="7" t="s">
        <v>90</v>
      </c>
      <c r="H65" s="7">
        <v>2016</v>
      </c>
      <c r="I65" s="7" t="s">
        <v>142</v>
      </c>
      <c r="J65" s="7">
        <v>3</v>
      </c>
      <c r="K65" s="7">
        <v>150</v>
      </c>
      <c r="L65" s="11">
        <v>164.7</v>
      </c>
      <c r="M65" s="11"/>
      <c r="N65" s="7" t="s">
        <v>3</v>
      </c>
      <c r="O65" s="15">
        <v>7387</v>
      </c>
      <c r="P65" s="11"/>
      <c r="Q65" s="7" t="s">
        <v>3</v>
      </c>
      <c r="R65" s="7">
        <v>3</v>
      </c>
      <c r="S65" s="7">
        <v>180</v>
      </c>
      <c r="T65" s="11">
        <v>209.2</v>
      </c>
      <c r="U65" s="11"/>
      <c r="V65" s="7" t="s">
        <v>3</v>
      </c>
      <c r="W65" s="11">
        <v>8361.9</v>
      </c>
      <c r="X65" s="11" t="s">
        <v>46</v>
      </c>
      <c r="Y65" s="7" t="s">
        <v>3</v>
      </c>
      <c r="Z65" s="20">
        <f t="shared" si="0"/>
        <v>27.018822100789315</v>
      </c>
      <c r="AA65" s="7">
        <f t="shared" si="7"/>
        <v>13.197509137674288</v>
      </c>
      <c r="AB65" s="7">
        <v>0</v>
      </c>
      <c r="AC65" s="23">
        <v>1.06</v>
      </c>
      <c r="AD65" s="7">
        <f t="shared" si="8"/>
        <v>23.969820081253623</v>
      </c>
      <c r="AE65" s="7">
        <v>41.3</v>
      </c>
      <c r="AF65" s="3">
        <f t="shared" si="5"/>
        <v>20</v>
      </c>
    </row>
    <row r="66" spans="1:32" x14ac:dyDescent="0.3">
      <c r="A66" s="7">
        <v>64</v>
      </c>
      <c r="B66" s="7">
        <v>18</v>
      </c>
      <c r="C66" s="30" t="s">
        <v>124</v>
      </c>
      <c r="D66" s="29" t="s">
        <v>68</v>
      </c>
      <c r="E66" s="29">
        <v>2019</v>
      </c>
      <c r="F66" s="7" t="s">
        <v>192</v>
      </c>
      <c r="G66" s="7" t="s">
        <v>193</v>
      </c>
      <c r="H66" s="7">
        <v>2014</v>
      </c>
      <c r="I66" s="7" t="s">
        <v>142</v>
      </c>
      <c r="J66" s="7">
        <v>3</v>
      </c>
      <c r="K66" s="7">
        <v>90</v>
      </c>
      <c r="L66" s="11">
        <v>1.34</v>
      </c>
      <c r="M66" s="11"/>
      <c r="N66" s="7" t="s">
        <v>3</v>
      </c>
      <c r="O66" s="15">
        <v>6435</v>
      </c>
      <c r="P66" s="11"/>
      <c r="Q66" s="7" t="s">
        <v>3</v>
      </c>
      <c r="R66" s="7">
        <v>3</v>
      </c>
      <c r="S66" s="7">
        <v>45</v>
      </c>
      <c r="T66" s="11">
        <v>2.64</v>
      </c>
      <c r="U66" s="11"/>
      <c r="V66" s="7" t="s">
        <v>3</v>
      </c>
      <c r="W66" s="11">
        <v>5319</v>
      </c>
      <c r="X66" s="11" t="s">
        <v>46</v>
      </c>
      <c r="Y66" s="7" t="s">
        <v>3</v>
      </c>
      <c r="Z66" s="20">
        <f t="shared" si="0"/>
        <v>97.014925373134332</v>
      </c>
      <c r="AA66" s="7">
        <f t="shared" si="7"/>
        <v>-17.34265734265734</v>
      </c>
      <c r="AB66" s="7">
        <v>0</v>
      </c>
      <c r="AC66" s="23">
        <v>0.65</v>
      </c>
      <c r="AD66" s="7">
        <f t="shared" si="8"/>
        <v>8.8798607080673246</v>
      </c>
      <c r="AE66" s="7">
        <v>15.3</v>
      </c>
      <c r="AF66" s="3">
        <f t="shared" si="5"/>
        <v>-50</v>
      </c>
    </row>
    <row r="67" spans="1:32" x14ac:dyDescent="0.3">
      <c r="A67" s="7">
        <v>65</v>
      </c>
      <c r="B67" s="7">
        <v>18</v>
      </c>
      <c r="C67" s="30"/>
      <c r="D67" s="29"/>
      <c r="E67" s="29"/>
      <c r="F67" s="7" t="s">
        <v>192</v>
      </c>
      <c r="G67" s="7" t="s">
        <v>193</v>
      </c>
      <c r="H67" s="7">
        <v>2014</v>
      </c>
      <c r="I67" s="7" t="s">
        <v>142</v>
      </c>
      <c r="J67" s="7">
        <v>3</v>
      </c>
      <c r="K67" s="7">
        <v>90</v>
      </c>
      <c r="L67" s="11">
        <v>1.34</v>
      </c>
      <c r="M67" s="11"/>
      <c r="N67" s="7" t="s">
        <v>3</v>
      </c>
      <c r="O67" s="15">
        <v>6435</v>
      </c>
      <c r="P67" s="11"/>
      <c r="Q67" s="7" t="s">
        <v>3</v>
      </c>
      <c r="R67" s="7">
        <v>3</v>
      </c>
      <c r="S67" s="7">
        <v>180</v>
      </c>
      <c r="T67" s="11">
        <v>3.14</v>
      </c>
      <c r="U67" s="11"/>
      <c r="V67" s="7" t="s">
        <v>3</v>
      </c>
      <c r="W67" s="11">
        <v>5874</v>
      </c>
      <c r="X67" s="11" t="s">
        <v>46</v>
      </c>
      <c r="Y67" s="7" t="s">
        <v>3</v>
      </c>
      <c r="Z67" s="20">
        <f t="shared" ref="Z67:Z126" si="9">(T67-L67)/L67*100</f>
        <v>134.32835820895522</v>
      </c>
      <c r="AA67" s="7">
        <f t="shared" si="7"/>
        <v>-8.7179487179487172</v>
      </c>
      <c r="AB67" s="7">
        <v>0</v>
      </c>
      <c r="AC67" s="23">
        <v>0.65</v>
      </c>
      <c r="AD67" s="7">
        <f t="shared" si="8"/>
        <v>8.8798607080673246</v>
      </c>
      <c r="AE67" s="7">
        <v>15.3</v>
      </c>
      <c r="AF67" s="3">
        <f t="shared" ref="AF67:AF98" si="10">(S67-K67)/K67*100</f>
        <v>100</v>
      </c>
    </row>
    <row r="68" spans="1:32" x14ac:dyDescent="0.3">
      <c r="A68" s="7">
        <v>66</v>
      </c>
      <c r="B68" s="7">
        <v>18</v>
      </c>
      <c r="C68" s="30"/>
      <c r="D68" s="29"/>
      <c r="E68" s="29"/>
      <c r="F68" s="7" t="s">
        <v>192</v>
      </c>
      <c r="G68" s="7" t="s">
        <v>193</v>
      </c>
      <c r="H68" s="7">
        <v>2015</v>
      </c>
      <c r="I68" s="7" t="s">
        <v>142</v>
      </c>
      <c r="J68" s="7">
        <v>3</v>
      </c>
      <c r="K68" s="7">
        <v>90</v>
      </c>
      <c r="L68" s="11">
        <v>1.73</v>
      </c>
      <c r="M68" s="11"/>
      <c r="N68" s="7" t="s">
        <v>3</v>
      </c>
      <c r="O68" s="15">
        <v>6734</v>
      </c>
      <c r="P68" s="11"/>
      <c r="Q68" s="7" t="s">
        <v>3</v>
      </c>
      <c r="R68" s="7">
        <v>3</v>
      </c>
      <c r="S68" s="7">
        <v>45</v>
      </c>
      <c r="T68" s="11">
        <v>4.01</v>
      </c>
      <c r="U68" s="11"/>
      <c r="V68" s="7" t="s">
        <v>3</v>
      </c>
      <c r="W68" s="11">
        <v>5429</v>
      </c>
      <c r="X68" s="11" t="s">
        <v>46</v>
      </c>
      <c r="Y68" s="7" t="s">
        <v>3</v>
      </c>
      <c r="Z68" s="20">
        <f t="shared" si="9"/>
        <v>131.79190751445086</v>
      </c>
      <c r="AA68" s="7">
        <f t="shared" si="7"/>
        <v>-19.379269379269378</v>
      </c>
      <c r="AB68" s="7">
        <v>0</v>
      </c>
      <c r="AC68" s="23">
        <v>0.65</v>
      </c>
      <c r="AD68" s="7">
        <f t="shared" si="8"/>
        <v>8.8798607080673246</v>
      </c>
      <c r="AE68" s="7">
        <v>15.3</v>
      </c>
      <c r="AF68" s="3">
        <f t="shared" si="10"/>
        <v>-50</v>
      </c>
    </row>
    <row r="69" spans="1:32" x14ac:dyDescent="0.3">
      <c r="A69" s="7">
        <v>67</v>
      </c>
      <c r="B69" s="7">
        <v>18</v>
      </c>
      <c r="C69" s="30"/>
      <c r="D69" s="29"/>
      <c r="E69" s="29"/>
      <c r="F69" s="7" t="s">
        <v>192</v>
      </c>
      <c r="G69" s="7" t="s">
        <v>193</v>
      </c>
      <c r="H69" s="7">
        <v>2015</v>
      </c>
      <c r="I69" s="7" t="s">
        <v>142</v>
      </c>
      <c r="J69" s="7">
        <v>3</v>
      </c>
      <c r="K69" s="7">
        <v>90</v>
      </c>
      <c r="L69" s="11">
        <v>1.73</v>
      </c>
      <c r="M69" s="11"/>
      <c r="N69" s="7" t="s">
        <v>3</v>
      </c>
      <c r="O69" s="15">
        <v>6734</v>
      </c>
      <c r="P69" s="11"/>
      <c r="Q69" s="7" t="s">
        <v>3</v>
      </c>
      <c r="R69" s="7">
        <v>3</v>
      </c>
      <c r="S69" s="7">
        <v>180</v>
      </c>
      <c r="T69" s="11">
        <v>2.11</v>
      </c>
      <c r="U69" s="11"/>
      <c r="V69" s="7" t="s">
        <v>3</v>
      </c>
      <c r="W69" s="11">
        <v>5617</v>
      </c>
      <c r="X69" s="11" t="s">
        <v>46</v>
      </c>
      <c r="Y69" s="7" t="s">
        <v>3</v>
      </c>
      <c r="Z69" s="20">
        <f t="shared" si="9"/>
        <v>21.96531791907514</v>
      </c>
      <c r="AA69" s="7">
        <f t="shared" si="7"/>
        <v>-16.587466587466587</v>
      </c>
      <c r="AB69" s="7">
        <v>0</v>
      </c>
      <c r="AC69" s="23">
        <v>0.65</v>
      </c>
      <c r="AD69" s="7">
        <f t="shared" si="8"/>
        <v>8.8798607080673246</v>
      </c>
      <c r="AE69" s="7">
        <v>15.3</v>
      </c>
      <c r="AF69" s="3">
        <f t="shared" si="10"/>
        <v>100</v>
      </c>
    </row>
    <row r="70" spans="1:32" x14ac:dyDescent="0.3">
      <c r="A70" s="7">
        <v>68</v>
      </c>
      <c r="B70" s="7">
        <v>19</v>
      </c>
      <c r="C70" s="29" t="s">
        <v>101</v>
      </c>
      <c r="D70" s="29" t="s">
        <v>52</v>
      </c>
      <c r="E70" s="29">
        <v>2022</v>
      </c>
      <c r="F70" s="7" t="s">
        <v>195</v>
      </c>
      <c r="G70" s="7" t="s">
        <v>197</v>
      </c>
      <c r="H70" s="7">
        <v>2020</v>
      </c>
      <c r="I70" s="7" t="s">
        <v>142</v>
      </c>
      <c r="J70" s="7">
        <v>3</v>
      </c>
      <c r="K70" s="7">
        <v>144</v>
      </c>
      <c r="L70" s="11">
        <v>315</v>
      </c>
      <c r="M70" s="11">
        <v>6.3</v>
      </c>
      <c r="N70" s="7" t="s">
        <v>41</v>
      </c>
      <c r="O70" s="11">
        <v>7.47</v>
      </c>
      <c r="P70" s="11">
        <v>0.47</v>
      </c>
      <c r="Q70" s="7" t="s">
        <v>1</v>
      </c>
      <c r="R70" s="7">
        <v>3</v>
      </c>
      <c r="S70" s="7">
        <v>108</v>
      </c>
      <c r="T70" s="11">
        <v>413</v>
      </c>
      <c r="U70" s="11">
        <v>8.01</v>
      </c>
      <c r="V70" s="7" t="s">
        <v>41</v>
      </c>
      <c r="W70" s="11">
        <v>6.93</v>
      </c>
      <c r="X70" s="11">
        <v>0.84</v>
      </c>
      <c r="Y70" s="7" t="s">
        <v>1</v>
      </c>
      <c r="Z70" s="20">
        <f t="shared" si="9"/>
        <v>31.111111111111111</v>
      </c>
      <c r="AA70" s="7">
        <f>(W70-O70)*100/O70</f>
        <v>-7.2289156626506026</v>
      </c>
      <c r="AB70" s="7">
        <v>0</v>
      </c>
      <c r="AC70" s="23">
        <v>1.2</v>
      </c>
      <c r="AD70" s="7">
        <v>11.3</v>
      </c>
      <c r="AE70" s="7">
        <f t="shared" ref="AE70:AE89" si="11">AD70*1.724</f>
        <v>19.481200000000001</v>
      </c>
      <c r="AF70" s="3">
        <f t="shared" si="10"/>
        <v>-25</v>
      </c>
    </row>
    <row r="71" spans="1:32" x14ac:dyDescent="0.3">
      <c r="A71" s="7">
        <v>69</v>
      </c>
      <c r="B71" s="7">
        <v>19</v>
      </c>
      <c r="C71" s="29"/>
      <c r="D71" s="29"/>
      <c r="E71" s="29"/>
      <c r="F71" s="7" t="s">
        <v>194</v>
      </c>
      <c r="G71" s="7" t="s">
        <v>196</v>
      </c>
      <c r="H71" s="7">
        <v>2020</v>
      </c>
      <c r="I71" s="7" t="s">
        <v>142</v>
      </c>
      <c r="J71" s="7">
        <v>3</v>
      </c>
      <c r="K71" s="7">
        <v>144</v>
      </c>
      <c r="L71" s="11">
        <v>315</v>
      </c>
      <c r="M71" s="11">
        <v>6.3</v>
      </c>
      <c r="N71" s="7" t="s">
        <v>41</v>
      </c>
      <c r="O71" s="11">
        <v>7.47</v>
      </c>
      <c r="P71" s="11">
        <v>0.47</v>
      </c>
      <c r="Q71" s="7" t="s">
        <v>1</v>
      </c>
      <c r="R71" s="7">
        <v>3</v>
      </c>
      <c r="S71" s="7">
        <v>180</v>
      </c>
      <c r="T71" s="11">
        <v>387</v>
      </c>
      <c r="U71" s="11">
        <v>12.6</v>
      </c>
      <c r="V71" s="7" t="s">
        <v>41</v>
      </c>
      <c r="W71" s="11">
        <v>7.3</v>
      </c>
      <c r="X71" s="11">
        <v>0.41</v>
      </c>
      <c r="Y71" s="7" t="s">
        <v>1</v>
      </c>
      <c r="Z71" s="20">
        <f t="shared" si="9"/>
        <v>22.857142857142858</v>
      </c>
      <c r="AA71" s="7">
        <f t="shared" ref="AA71:AA109" si="12">(W71-O71)/O71*100</f>
        <v>-2.2757697456492627</v>
      </c>
      <c r="AB71" s="7">
        <v>0</v>
      </c>
      <c r="AC71" s="23">
        <v>1.2</v>
      </c>
      <c r="AD71" s="7">
        <v>11.3</v>
      </c>
      <c r="AE71" s="7">
        <f t="shared" si="11"/>
        <v>19.481200000000001</v>
      </c>
      <c r="AF71" s="3">
        <f t="shared" si="10"/>
        <v>25</v>
      </c>
    </row>
    <row r="72" spans="1:32" x14ac:dyDescent="0.3">
      <c r="A72" s="7">
        <v>70</v>
      </c>
      <c r="B72" s="7">
        <v>19</v>
      </c>
      <c r="C72" s="29"/>
      <c r="D72" s="29"/>
      <c r="E72" s="29"/>
      <c r="F72" s="7" t="s">
        <v>194</v>
      </c>
      <c r="G72" s="7" t="s">
        <v>196</v>
      </c>
      <c r="H72" s="7">
        <v>2020</v>
      </c>
      <c r="I72" s="7" t="s">
        <v>142</v>
      </c>
      <c r="J72" s="7">
        <v>3</v>
      </c>
      <c r="K72" s="7">
        <v>144</v>
      </c>
      <c r="L72" s="11">
        <v>362</v>
      </c>
      <c r="M72" s="11">
        <v>19.600000000000001</v>
      </c>
      <c r="N72" s="7" t="s">
        <v>41</v>
      </c>
      <c r="O72" s="11">
        <v>7.89</v>
      </c>
      <c r="P72" s="11">
        <v>0.23</v>
      </c>
      <c r="Q72" s="7" t="s">
        <v>1</v>
      </c>
      <c r="R72" s="7">
        <v>3</v>
      </c>
      <c r="S72" s="7">
        <v>108</v>
      </c>
      <c r="T72" s="11">
        <v>431</v>
      </c>
      <c r="U72" s="11">
        <v>17.899999999999999</v>
      </c>
      <c r="V72" s="7" t="s">
        <v>41</v>
      </c>
      <c r="W72" s="11">
        <v>7.23</v>
      </c>
      <c r="X72" s="11">
        <v>0.43</v>
      </c>
      <c r="Y72" s="7" t="s">
        <v>1</v>
      </c>
      <c r="Z72" s="20">
        <f t="shared" si="9"/>
        <v>19.060773480662984</v>
      </c>
      <c r="AA72" s="7">
        <f t="shared" si="12"/>
        <v>-8.3650190114068348</v>
      </c>
      <c r="AB72" s="7">
        <v>0</v>
      </c>
      <c r="AC72" s="23">
        <v>1.2</v>
      </c>
      <c r="AD72" s="7">
        <v>11.3</v>
      </c>
      <c r="AE72" s="7">
        <f t="shared" si="11"/>
        <v>19.481200000000001</v>
      </c>
      <c r="AF72" s="3">
        <f t="shared" si="10"/>
        <v>-25</v>
      </c>
    </row>
    <row r="73" spans="1:32" x14ac:dyDescent="0.3">
      <c r="A73" s="7">
        <v>71</v>
      </c>
      <c r="B73" s="7">
        <v>19</v>
      </c>
      <c r="C73" s="29"/>
      <c r="D73" s="29"/>
      <c r="E73" s="29"/>
      <c r="F73" s="7" t="s">
        <v>194</v>
      </c>
      <c r="G73" s="7" t="s">
        <v>196</v>
      </c>
      <c r="H73" s="7">
        <v>2020</v>
      </c>
      <c r="I73" s="7" t="s">
        <v>142</v>
      </c>
      <c r="J73" s="7">
        <v>3</v>
      </c>
      <c r="K73" s="7">
        <v>144</v>
      </c>
      <c r="L73" s="11">
        <v>362</v>
      </c>
      <c r="M73" s="11">
        <v>19.600000000000001</v>
      </c>
      <c r="N73" s="7" t="s">
        <v>41</v>
      </c>
      <c r="O73" s="11">
        <v>7.89</v>
      </c>
      <c r="P73" s="11">
        <v>0.23</v>
      </c>
      <c r="Q73" s="7" t="s">
        <v>1</v>
      </c>
      <c r="R73" s="7">
        <v>3</v>
      </c>
      <c r="S73" s="7">
        <v>180</v>
      </c>
      <c r="T73" s="11">
        <v>404</v>
      </c>
      <c r="U73" s="11">
        <v>19</v>
      </c>
      <c r="V73" s="7" t="s">
        <v>41</v>
      </c>
      <c r="W73" s="11">
        <v>8.2200000000000006</v>
      </c>
      <c r="X73" s="11">
        <v>0.17</v>
      </c>
      <c r="Y73" s="7" t="s">
        <v>1</v>
      </c>
      <c r="Z73" s="20">
        <f t="shared" si="9"/>
        <v>11.602209944751381</v>
      </c>
      <c r="AA73" s="7">
        <f t="shared" si="12"/>
        <v>4.1825095057034343</v>
      </c>
      <c r="AB73" s="7">
        <v>0</v>
      </c>
      <c r="AC73" s="23">
        <v>1.2</v>
      </c>
      <c r="AD73" s="7">
        <v>11.3</v>
      </c>
      <c r="AE73" s="7">
        <f t="shared" si="11"/>
        <v>19.481200000000001</v>
      </c>
      <c r="AF73" s="3">
        <f t="shared" si="10"/>
        <v>25</v>
      </c>
    </row>
    <row r="74" spans="1:32" x14ac:dyDescent="0.3">
      <c r="A74" s="7">
        <v>72</v>
      </c>
      <c r="B74" s="7">
        <v>19</v>
      </c>
      <c r="C74" s="29"/>
      <c r="D74" s="29"/>
      <c r="E74" s="29"/>
      <c r="F74" s="7" t="s">
        <v>194</v>
      </c>
      <c r="G74" s="7" t="s">
        <v>196</v>
      </c>
      <c r="H74" s="7">
        <v>2020</v>
      </c>
      <c r="I74" s="7" t="s">
        <v>142</v>
      </c>
      <c r="J74" s="7">
        <v>3</v>
      </c>
      <c r="K74" s="7">
        <v>144</v>
      </c>
      <c r="L74" s="11">
        <v>260</v>
      </c>
      <c r="M74" s="11">
        <v>16.399999999999999</v>
      </c>
      <c r="N74" s="7" t="s">
        <v>41</v>
      </c>
      <c r="O74" s="11">
        <v>6.4</v>
      </c>
      <c r="P74" s="11">
        <v>0.4</v>
      </c>
      <c r="Q74" s="7" t="s">
        <v>1</v>
      </c>
      <c r="R74" s="7">
        <v>3</v>
      </c>
      <c r="S74" s="7">
        <v>108</v>
      </c>
      <c r="T74" s="11">
        <v>306</v>
      </c>
      <c r="U74" s="11">
        <v>6.7</v>
      </c>
      <c r="V74" s="7" t="s">
        <v>41</v>
      </c>
      <c r="W74" s="11">
        <v>6.29</v>
      </c>
      <c r="X74" s="11">
        <v>0.23</v>
      </c>
      <c r="Y74" s="7" t="s">
        <v>1</v>
      </c>
      <c r="Z74" s="20">
        <f t="shared" si="9"/>
        <v>17.692307692307693</v>
      </c>
      <c r="AA74" s="7">
        <f t="shared" si="12"/>
        <v>-1.7187500000000049</v>
      </c>
      <c r="AB74" s="7">
        <v>0</v>
      </c>
      <c r="AC74" s="23">
        <v>1.2</v>
      </c>
      <c r="AD74" s="7">
        <v>11.3</v>
      </c>
      <c r="AE74" s="7">
        <f t="shared" si="11"/>
        <v>19.481200000000001</v>
      </c>
      <c r="AF74" s="3">
        <f t="shared" si="10"/>
        <v>-25</v>
      </c>
    </row>
    <row r="75" spans="1:32" x14ac:dyDescent="0.3">
      <c r="A75" s="7">
        <v>73</v>
      </c>
      <c r="B75" s="7">
        <v>19</v>
      </c>
      <c r="C75" s="29"/>
      <c r="D75" s="29"/>
      <c r="E75" s="29"/>
      <c r="F75" s="7" t="s">
        <v>194</v>
      </c>
      <c r="G75" s="7" t="s">
        <v>196</v>
      </c>
      <c r="H75" s="7">
        <v>2020</v>
      </c>
      <c r="I75" s="7" t="s">
        <v>142</v>
      </c>
      <c r="J75" s="7">
        <v>3</v>
      </c>
      <c r="K75" s="7">
        <v>144</v>
      </c>
      <c r="L75" s="11">
        <v>260</v>
      </c>
      <c r="M75" s="11">
        <v>16.399999999999999</v>
      </c>
      <c r="N75" s="7" t="s">
        <v>41</v>
      </c>
      <c r="O75" s="11">
        <v>6.4</v>
      </c>
      <c r="P75" s="11">
        <v>0.4</v>
      </c>
      <c r="Q75" s="7" t="s">
        <v>1</v>
      </c>
      <c r="R75" s="7">
        <v>3</v>
      </c>
      <c r="S75" s="7">
        <v>180</v>
      </c>
      <c r="T75" s="11">
        <v>270</v>
      </c>
      <c r="U75" s="11">
        <v>14.1</v>
      </c>
      <c r="V75" s="7" t="s">
        <v>41</v>
      </c>
      <c r="W75" s="11">
        <v>7.89</v>
      </c>
      <c r="X75" s="11">
        <v>0.27</v>
      </c>
      <c r="Y75" s="7" t="s">
        <v>1</v>
      </c>
      <c r="Z75" s="20">
        <f t="shared" si="9"/>
        <v>3.8461538461538463</v>
      </c>
      <c r="AA75" s="7">
        <f t="shared" si="12"/>
        <v>23.281249999999989</v>
      </c>
      <c r="AB75" s="7">
        <v>0</v>
      </c>
      <c r="AC75" s="23">
        <v>1.2</v>
      </c>
      <c r="AD75" s="7">
        <v>11.3</v>
      </c>
      <c r="AE75" s="7">
        <f t="shared" si="11"/>
        <v>19.481200000000001</v>
      </c>
      <c r="AF75" s="3">
        <f t="shared" si="10"/>
        <v>25</v>
      </c>
    </row>
    <row r="76" spans="1:32" x14ac:dyDescent="0.3">
      <c r="A76" s="7">
        <v>74</v>
      </c>
      <c r="B76" s="7">
        <v>19</v>
      </c>
      <c r="C76" s="29"/>
      <c r="D76" s="29"/>
      <c r="E76" s="29"/>
      <c r="F76" s="7" t="s">
        <v>194</v>
      </c>
      <c r="G76" s="7" t="s">
        <v>196</v>
      </c>
      <c r="H76" s="7">
        <v>2020</v>
      </c>
      <c r="I76" s="7" t="s">
        <v>142</v>
      </c>
      <c r="J76" s="7">
        <v>3</v>
      </c>
      <c r="K76" s="7">
        <v>144</v>
      </c>
      <c r="L76" s="11">
        <v>282</v>
      </c>
      <c r="M76" s="11">
        <v>9.8000000000000007</v>
      </c>
      <c r="N76" s="7" t="s">
        <v>41</v>
      </c>
      <c r="O76" s="11">
        <v>7.4</v>
      </c>
      <c r="P76" s="11">
        <v>0.46</v>
      </c>
      <c r="Q76" s="7" t="s">
        <v>1</v>
      </c>
      <c r="R76" s="7">
        <v>3</v>
      </c>
      <c r="S76" s="7">
        <v>108</v>
      </c>
      <c r="T76" s="11">
        <v>333</v>
      </c>
      <c r="U76" s="11">
        <v>8.9</v>
      </c>
      <c r="V76" s="7" t="s">
        <v>41</v>
      </c>
      <c r="W76" s="11">
        <v>6.31</v>
      </c>
      <c r="X76" s="11">
        <v>0.06</v>
      </c>
      <c r="Y76" s="7" t="s">
        <v>1</v>
      </c>
      <c r="Z76" s="20">
        <f t="shared" si="9"/>
        <v>18.085106382978726</v>
      </c>
      <c r="AA76" s="7">
        <f t="shared" si="12"/>
        <v>-14.72972972972974</v>
      </c>
      <c r="AB76" s="7">
        <v>0</v>
      </c>
      <c r="AC76" s="23">
        <v>1.2</v>
      </c>
      <c r="AD76" s="7">
        <v>11.3</v>
      </c>
      <c r="AE76" s="7">
        <f t="shared" si="11"/>
        <v>19.481200000000001</v>
      </c>
      <c r="AF76" s="3">
        <f t="shared" si="10"/>
        <v>-25</v>
      </c>
    </row>
    <row r="77" spans="1:32" x14ac:dyDescent="0.3">
      <c r="A77" s="7">
        <v>75</v>
      </c>
      <c r="B77" s="7">
        <v>19</v>
      </c>
      <c r="C77" s="29"/>
      <c r="D77" s="29"/>
      <c r="E77" s="29"/>
      <c r="F77" s="7" t="s">
        <v>194</v>
      </c>
      <c r="G77" s="7" t="s">
        <v>196</v>
      </c>
      <c r="H77" s="7">
        <v>2020</v>
      </c>
      <c r="I77" s="7" t="s">
        <v>142</v>
      </c>
      <c r="J77" s="7">
        <v>3</v>
      </c>
      <c r="K77" s="7">
        <v>144</v>
      </c>
      <c r="L77" s="11">
        <v>282</v>
      </c>
      <c r="M77" s="11">
        <v>9.8000000000000007</v>
      </c>
      <c r="N77" s="7" t="s">
        <v>41</v>
      </c>
      <c r="O77" s="11">
        <v>7.4</v>
      </c>
      <c r="P77" s="11">
        <v>0.46</v>
      </c>
      <c r="Q77" s="7" t="s">
        <v>1</v>
      </c>
      <c r="R77" s="7">
        <v>3</v>
      </c>
      <c r="S77" s="7">
        <v>180</v>
      </c>
      <c r="T77" s="11">
        <v>294</v>
      </c>
      <c r="U77" s="11">
        <v>13.9</v>
      </c>
      <c r="V77" s="7" t="s">
        <v>41</v>
      </c>
      <c r="W77" s="11">
        <v>7.79</v>
      </c>
      <c r="X77" s="11">
        <v>0.7</v>
      </c>
      <c r="Y77" s="7" t="s">
        <v>1</v>
      </c>
      <c r="Z77" s="20">
        <f t="shared" si="9"/>
        <v>4.2553191489361701</v>
      </c>
      <c r="AA77" s="7">
        <f t="shared" si="12"/>
        <v>5.2702702702702657</v>
      </c>
      <c r="AB77" s="7">
        <v>0</v>
      </c>
      <c r="AC77" s="23">
        <v>1.2</v>
      </c>
      <c r="AD77" s="7">
        <v>11.3</v>
      </c>
      <c r="AE77" s="7">
        <f t="shared" si="11"/>
        <v>19.481200000000001</v>
      </c>
      <c r="AF77" s="3">
        <f t="shared" si="10"/>
        <v>25</v>
      </c>
    </row>
    <row r="78" spans="1:32" x14ac:dyDescent="0.3">
      <c r="A78" s="7">
        <v>76</v>
      </c>
      <c r="B78" s="7">
        <v>20</v>
      </c>
      <c r="C78" s="30" t="s">
        <v>102</v>
      </c>
      <c r="D78" s="29" t="s">
        <v>79</v>
      </c>
      <c r="E78" s="29">
        <v>2016</v>
      </c>
      <c r="F78" s="7" t="s">
        <v>39</v>
      </c>
      <c r="G78" s="7" t="s">
        <v>40</v>
      </c>
      <c r="H78" s="7">
        <v>2014</v>
      </c>
      <c r="I78" s="7" t="s">
        <v>142</v>
      </c>
      <c r="J78" s="7">
        <v>3</v>
      </c>
      <c r="K78" s="7">
        <v>90</v>
      </c>
      <c r="L78" s="11">
        <v>325.37313432835771</v>
      </c>
      <c r="M78" s="11">
        <v>35.056447684876275</v>
      </c>
      <c r="N78" s="7" t="s">
        <v>3</v>
      </c>
      <c r="O78" s="11">
        <v>5.9</v>
      </c>
      <c r="P78" s="11" t="s">
        <v>47</v>
      </c>
      <c r="Q78" s="7" t="s">
        <v>4</v>
      </c>
      <c r="R78" s="7">
        <v>3</v>
      </c>
      <c r="S78" s="7">
        <v>45</v>
      </c>
      <c r="T78" s="11">
        <v>282.63229308005367</v>
      </c>
      <c r="U78" s="11">
        <v>29.681585575252342</v>
      </c>
      <c r="V78" s="7" t="s">
        <v>3</v>
      </c>
      <c r="W78" s="11">
        <v>5.2</v>
      </c>
      <c r="X78" s="11" t="s">
        <v>46</v>
      </c>
      <c r="Y78" s="7" t="s">
        <v>4</v>
      </c>
      <c r="Z78" s="20">
        <f t="shared" si="9"/>
        <v>-13.135946622185205</v>
      </c>
      <c r="AA78" s="7">
        <f t="shared" si="12"/>
        <v>-11.864406779661019</v>
      </c>
      <c r="AB78" s="7">
        <v>0</v>
      </c>
      <c r="AC78" s="23">
        <v>0.65</v>
      </c>
      <c r="AD78" s="7">
        <v>8.9</v>
      </c>
      <c r="AE78" s="7">
        <f t="shared" si="11"/>
        <v>15.3436</v>
      </c>
      <c r="AF78" s="3">
        <f t="shared" si="10"/>
        <v>-50</v>
      </c>
    </row>
    <row r="79" spans="1:32" x14ac:dyDescent="0.3">
      <c r="A79" s="7">
        <v>77</v>
      </c>
      <c r="B79" s="7">
        <v>20</v>
      </c>
      <c r="C79" s="30"/>
      <c r="D79" s="29"/>
      <c r="E79" s="29"/>
      <c r="F79" s="7" t="s">
        <v>39</v>
      </c>
      <c r="G79" s="7" t="s">
        <v>40</v>
      </c>
      <c r="H79" s="7">
        <v>2014</v>
      </c>
      <c r="I79" s="7" t="s">
        <v>142</v>
      </c>
      <c r="J79" s="7">
        <v>3</v>
      </c>
      <c r="K79" s="7">
        <v>90</v>
      </c>
      <c r="L79" s="11">
        <v>325.37313432835771</v>
      </c>
      <c r="M79" s="11">
        <v>35.056447684876275</v>
      </c>
      <c r="N79" s="7" t="s">
        <v>3</v>
      </c>
      <c r="O79" s="11">
        <v>5.9</v>
      </c>
      <c r="P79" s="11" t="s">
        <v>47</v>
      </c>
      <c r="Q79" s="7" t="s">
        <v>4</v>
      </c>
      <c r="R79" s="7">
        <v>3</v>
      </c>
      <c r="S79" s="7">
        <v>180</v>
      </c>
      <c r="T79" s="11">
        <v>300.949796472184</v>
      </c>
      <c r="U79" s="11">
        <v>41.26347646395984</v>
      </c>
      <c r="V79" s="7" t="s">
        <v>3</v>
      </c>
      <c r="W79" s="11">
        <v>5.4</v>
      </c>
      <c r="X79" s="11" t="s">
        <v>46</v>
      </c>
      <c r="Y79" s="7" t="s">
        <v>4</v>
      </c>
      <c r="Z79" s="20">
        <f t="shared" si="9"/>
        <v>-7.5062552126772504</v>
      </c>
      <c r="AA79" s="7">
        <f t="shared" si="12"/>
        <v>-8.4745762711864394</v>
      </c>
      <c r="AB79" s="7">
        <v>0</v>
      </c>
      <c r="AC79" s="23">
        <v>0.65</v>
      </c>
      <c r="AD79" s="7">
        <v>8.9</v>
      </c>
      <c r="AE79" s="7">
        <f t="shared" si="11"/>
        <v>15.3436</v>
      </c>
      <c r="AF79" s="3">
        <f t="shared" si="10"/>
        <v>100</v>
      </c>
    </row>
    <row r="80" spans="1:32" x14ac:dyDescent="0.3">
      <c r="A80" s="7">
        <v>78</v>
      </c>
      <c r="B80" s="7">
        <v>20</v>
      </c>
      <c r="C80" s="30"/>
      <c r="D80" s="29"/>
      <c r="E80" s="29"/>
      <c r="F80" s="7" t="s">
        <v>39</v>
      </c>
      <c r="G80" s="7" t="s">
        <v>40</v>
      </c>
      <c r="H80" s="7">
        <v>2015</v>
      </c>
      <c r="I80" s="7" t="s">
        <v>142</v>
      </c>
      <c r="J80" s="7">
        <v>3</v>
      </c>
      <c r="K80" s="7">
        <v>90</v>
      </c>
      <c r="L80" s="11">
        <v>264.45047489823537</v>
      </c>
      <c r="M80" s="11">
        <v>13.167059477837855</v>
      </c>
      <c r="N80" s="7" t="s">
        <v>3</v>
      </c>
      <c r="O80" s="11">
        <v>6.7</v>
      </c>
      <c r="P80" s="11" t="s">
        <v>47</v>
      </c>
      <c r="Q80" s="7" t="s">
        <v>4</v>
      </c>
      <c r="R80" s="7">
        <v>3</v>
      </c>
      <c r="S80" s="7">
        <v>45</v>
      </c>
      <c r="T80" s="11">
        <v>245.45454545454501</v>
      </c>
      <c r="U80" s="11">
        <v>41.520339473747399</v>
      </c>
      <c r="V80" s="7" t="s">
        <v>3</v>
      </c>
      <c r="W80" s="11">
        <v>5.4</v>
      </c>
      <c r="X80" s="11" t="s">
        <v>46</v>
      </c>
      <c r="Y80" s="7" t="s">
        <v>4</v>
      </c>
      <c r="Z80" s="20">
        <f t="shared" si="9"/>
        <v>-7.1831708568495802</v>
      </c>
      <c r="AA80" s="7">
        <f t="shared" si="12"/>
        <v>-19.402985074626862</v>
      </c>
      <c r="AB80" s="7">
        <v>0</v>
      </c>
      <c r="AC80" s="23">
        <v>0.65</v>
      </c>
      <c r="AD80" s="7">
        <v>8.9</v>
      </c>
      <c r="AE80" s="7">
        <f t="shared" si="11"/>
        <v>15.3436</v>
      </c>
      <c r="AF80" s="3">
        <f t="shared" si="10"/>
        <v>-50</v>
      </c>
    </row>
    <row r="81" spans="1:32" x14ac:dyDescent="0.3">
      <c r="A81" s="7">
        <v>79</v>
      </c>
      <c r="B81" s="7">
        <v>20</v>
      </c>
      <c r="C81" s="30"/>
      <c r="D81" s="29"/>
      <c r="E81" s="29"/>
      <c r="F81" s="7" t="s">
        <v>39</v>
      </c>
      <c r="G81" s="7" t="s">
        <v>40</v>
      </c>
      <c r="H81" s="7">
        <v>2015</v>
      </c>
      <c r="I81" s="7" t="s">
        <v>142</v>
      </c>
      <c r="J81" s="7">
        <v>3</v>
      </c>
      <c r="K81" s="7">
        <v>90</v>
      </c>
      <c r="L81" s="11">
        <v>264.45047489823537</v>
      </c>
      <c r="M81" s="11">
        <v>13.167059477837855</v>
      </c>
      <c r="N81" s="7" t="s">
        <v>3</v>
      </c>
      <c r="O81" s="11">
        <v>6.7</v>
      </c>
      <c r="P81" s="11" t="s">
        <v>47</v>
      </c>
      <c r="Q81" s="7" t="s">
        <v>4</v>
      </c>
      <c r="R81" s="7">
        <v>3</v>
      </c>
      <c r="S81" s="7">
        <v>180</v>
      </c>
      <c r="T81" s="11">
        <v>271.91316146540004</v>
      </c>
      <c r="U81" s="11">
        <v>24.871509877643462</v>
      </c>
      <c r="V81" s="7" t="s">
        <v>3</v>
      </c>
      <c r="W81" s="11">
        <v>5.8</v>
      </c>
      <c r="X81" s="11" t="s">
        <v>46</v>
      </c>
      <c r="Y81" s="7" t="s">
        <v>4</v>
      </c>
      <c r="Z81" s="20">
        <f t="shared" si="9"/>
        <v>2.8219599794768468</v>
      </c>
      <c r="AA81" s="7">
        <f t="shared" si="12"/>
        <v>-13.432835820895528</v>
      </c>
      <c r="AB81" s="7">
        <v>0</v>
      </c>
      <c r="AC81" s="23">
        <v>0.65</v>
      </c>
      <c r="AD81" s="7">
        <v>8.9</v>
      </c>
      <c r="AE81" s="7">
        <f t="shared" si="11"/>
        <v>15.3436</v>
      </c>
      <c r="AF81" s="3">
        <f t="shared" si="10"/>
        <v>100</v>
      </c>
    </row>
    <row r="82" spans="1:32" x14ac:dyDescent="0.3">
      <c r="A82" s="7">
        <v>80</v>
      </c>
      <c r="B82" s="7">
        <v>20</v>
      </c>
      <c r="C82" s="30"/>
      <c r="D82" s="29"/>
      <c r="E82" s="29"/>
      <c r="F82" s="7" t="s">
        <v>39</v>
      </c>
      <c r="G82" s="7" t="s">
        <v>40</v>
      </c>
      <c r="H82" s="7">
        <v>2014</v>
      </c>
      <c r="I82" s="7" t="s">
        <v>142</v>
      </c>
      <c r="J82" s="7">
        <v>3</v>
      </c>
      <c r="K82" s="7">
        <v>90</v>
      </c>
      <c r="L82" s="11">
        <v>392.26594301221138</v>
      </c>
      <c r="M82" s="11">
        <v>42.267848660407537</v>
      </c>
      <c r="N82" s="7" t="s">
        <v>3</v>
      </c>
      <c r="O82" s="11">
        <v>5.9</v>
      </c>
      <c r="P82" s="11" t="s">
        <v>47</v>
      </c>
      <c r="Q82" s="7" t="s">
        <v>4</v>
      </c>
      <c r="R82" s="7">
        <v>3</v>
      </c>
      <c r="S82" s="7">
        <v>45</v>
      </c>
      <c r="T82" s="11">
        <v>343.28358208955166</v>
      </c>
      <c r="U82" s="11">
        <v>43.865792494593499</v>
      </c>
      <c r="V82" s="7" t="s">
        <v>3</v>
      </c>
      <c r="W82" s="11">
        <v>5.2</v>
      </c>
      <c r="X82" s="11" t="s">
        <v>46</v>
      </c>
      <c r="Y82" s="7" t="s">
        <v>4</v>
      </c>
      <c r="Z82" s="20">
        <f t="shared" si="9"/>
        <v>-12.487028709789085</v>
      </c>
      <c r="AA82" s="7">
        <f t="shared" si="12"/>
        <v>-11.864406779661019</v>
      </c>
      <c r="AB82" s="7">
        <v>0</v>
      </c>
      <c r="AC82" s="23">
        <v>0.65</v>
      </c>
      <c r="AD82" s="7">
        <v>8.9</v>
      </c>
      <c r="AE82" s="7">
        <f t="shared" si="11"/>
        <v>15.3436</v>
      </c>
      <c r="AF82" s="3">
        <f t="shared" si="10"/>
        <v>-50</v>
      </c>
    </row>
    <row r="83" spans="1:32" x14ac:dyDescent="0.3">
      <c r="A83" s="7">
        <v>81</v>
      </c>
      <c r="B83" s="7">
        <v>20</v>
      </c>
      <c r="C83" s="30"/>
      <c r="D83" s="29"/>
      <c r="E83" s="29"/>
      <c r="F83" s="7" t="s">
        <v>39</v>
      </c>
      <c r="G83" s="7" t="s">
        <v>40</v>
      </c>
      <c r="H83" s="7">
        <v>2014</v>
      </c>
      <c r="I83" s="7" t="s">
        <v>142</v>
      </c>
      <c r="J83" s="7">
        <v>3</v>
      </c>
      <c r="K83" s="7">
        <v>90</v>
      </c>
      <c r="L83" s="11">
        <v>392.26594301221138</v>
      </c>
      <c r="M83" s="11">
        <v>42.267848660407537</v>
      </c>
      <c r="N83" s="7" t="s">
        <v>3</v>
      </c>
      <c r="O83" s="11">
        <v>5.9</v>
      </c>
      <c r="P83" s="11" t="s">
        <v>47</v>
      </c>
      <c r="Q83" s="7" t="s">
        <v>4</v>
      </c>
      <c r="R83" s="7">
        <v>3</v>
      </c>
      <c r="S83" s="7">
        <v>180</v>
      </c>
      <c r="T83" s="11">
        <v>441.24830393487036</v>
      </c>
      <c r="U83" s="11">
        <v>69.108808053703271</v>
      </c>
      <c r="V83" s="7" t="s">
        <v>3</v>
      </c>
      <c r="W83" s="11">
        <v>5.4</v>
      </c>
      <c r="X83" s="11" t="s">
        <v>46</v>
      </c>
      <c r="Y83" s="7" t="s">
        <v>4</v>
      </c>
      <c r="Z83" s="20">
        <f t="shared" si="9"/>
        <v>12.487028709788897</v>
      </c>
      <c r="AA83" s="7">
        <f t="shared" si="12"/>
        <v>-8.4745762711864394</v>
      </c>
      <c r="AB83" s="7">
        <v>0</v>
      </c>
      <c r="AC83" s="23">
        <v>0.65</v>
      </c>
      <c r="AD83" s="7">
        <v>8.9</v>
      </c>
      <c r="AE83" s="7">
        <f t="shared" si="11"/>
        <v>15.3436</v>
      </c>
      <c r="AF83" s="3">
        <f t="shared" si="10"/>
        <v>100</v>
      </c>
    </row>
    <row r="84" spans="1:32" x14ac:dyDescent="0.3">
      <c r="A84" s="7">
        <v>82</v>
      </c>
      <c r="B84" s="7">
        <v>20</v>
      </c>
      <c r="C84" s="30"/>
      <c r="D84" s="29"/>
      <c r="E84" s="29"/>
      <c r="F84" s="7" t="s">
        <v>39</v>
      </c>
      <c r="G84" s="7" t="s">
        <v>40</v>
      </c>
      <c r="H84" s="7">
        <v>2015</v>
      </c>
      <c r="I84" s="7" t="s">
        <v>142</v>
      </c>
      <c r="J84" s="7">
        <v>3</v>
      </c>
      <c r="K84" s="7">
        <v>90</v>
      </c>
      <c r="L84" s="11">
        <v>337.99185888738106</v>
      </c>
      <c r="M84" s="11">
        <v>12.794762805021577</v>
      </c>
      <c r="N84" s="7" t="s">
        <v>3</v>
      </c>
      <c r="O84" s="11">
        <v>6.7</v>
      </c>
      <c r="P84" s="11" t="s">
        <v>47</v>
      </c>
      <c r="Q84" s="7" t="s">
        <v>4</v>
      </c>
      <c r="R84" s="7">
        <v>3</v>
      </c>
      <c r="S84" s="7">
        <v>45</v>
      </c>
      <c r="T84" s="11">
        <v>305.42740841248263</v>
      </c>
      <c r="U84" s="11">
        <v>59.65136047389236</v>
      </c>
      <c r="V84" s="7" t="s">
        <v>3</v>
      </c>
      <c r="W84" s="11">
        <v>5.4</v>
      </c>
      <c r="X84" s="11" t="s">
        <v>46</v>
      </c>
      <c r="Y84" s="7" t="s">
        <v>4</v>
      </c>
      <c r="Z84" s="20">
        <f t="shared" si="9"/>
        <v>-9.6346848655159185</v>
      </c>
      <c r="AA84" s="7">
        <f t="shared" si="12"/>
        <v>-19.402985074626862</v>
      </c>
      <c r="AB84" s="7">
        <v>0</v>
      </c>
      <c r="AC84" s="23">
        <v>0.65</v>
      </c>
      <c r="AD84" s="7">
        <v>8.9</v>
      </c>
      <c r="AE84" s="7">
        <f t="shared" si="11"/>
        <v>15.3436</v>
      </c>
      <c r="AF84" s="3">
        <f t="shared" si="10"/>
        <v>-50</v>
      </c>
    </row>
    <row r="85" spans="1:32" x14ac:dyDescent="0.3">
      <c r="A85" s="7">
        <v>83</v>
      </c>
      <c r="B85" s="7">
        <v>20</v>
      </c>
      <c r="C85" s="30"/>
      <c r="D85" s="29"/>
      <c r="E85" s="29"/>
      <c r="F85" s="7" t="s">
        <v>39</v>
      </c>
      <c r="G85" s="7" t="s">
        <v>40</v>
      </c>
      <c r="H85" s="7">
        <v>2015</v>
      </c>
      <c r="I85" s="7" t="s">
        <v>142</v>
      </c>
      <c r="J85" s="7">
        <v>3</v>
      </c>
      <c r="K85" s="7">
        <v>90</v>
      </c>
      <c r="L85" s="11">
        <v>337.99185888738106</v>
      </c>
      <c r="M85" s="11">
        <v>12.794762805021577</v>
      </c>
      <c r="N85" s="7" t="s">
        <v>3</v>
      </c>
      <c r="O85" s="11">
        <v>6.7</v>
      </c>
      <c r="P85" s="11" t="s">
        <v>47</v>
      </c>
      <c r="Q85" s="7" t="s">
        <v>4</v>
      </c>
      <c r="R85" s="7">
        <v>3</v>
      </c>
      <c r="S85" s="7">
        <v>180</v>
      </c>
      <c r="T85" s="11">
        <v>380.18995929443668</v>
      </c>
      <c r="U85" s="11">
        <v>44.062401074181096</v>
      </c>
      <c r="V85" s="7" t="s">
        <v>3</v>
      </c>
      <c r="W85" s="11">
        <v>5.8</v>
      </c>
      <c r="X85" s="11" t="s">
        <v>46</v>
      </c>
      <c r="Y85" s="7" t="s">
        <v>4</v>
      </c>
      <c r="Z85" s="20">
        <f t="shared" si="9"/>
        <v>12.484945804897636</v>
      </c>
      <c r="AA85" s="7">
        <f t="shared" si="12"/>
        <v>-13.432835820895528</v>
      </c>
      <c r="AB85" s="7">
        <v>0</v>
      </c>
      <c r="AC85" s="23">
        <v>0.65</v>
      </c>
      <c r="AD85" s="7">
        <v>8.9</v>
      </c>
      <c r="AE85" s="7">
        <f t="shared" si="11"/>
        <v>15.3436</v>
      </c>
      <c r="AF85" s="3">
        <f t="shared" si="10"/>
        <v>100</v>
      </c>
    </row>
    <row r="86" spans="1:32" x14ac:dyDescent="0.3">
      <c r="A86" s="7">
        <v>84</v>
      </c>
      <c r="B86" s="7">
        <v>21</v>
      </c>
      <c r="C86" s="30" t="s">
        <v>125</v>
      </c>
      <c r="D86" s="29" t="s">
        <v>94</v>
      </c>
      <c r="E86" s="29">
        <v>2011</v>
      </c>
      <c r="F86" s="7" t="s">
        <v>29</v>
      </c>
      <c r="G86" s="7" t="s">
        <v>8</v>
      </c>
      <c r="H86" s="7">
        <v>2004</v>
      </c>
      <c r="I86" s="7" t="s">
        <v>142</v>
      </c>
      <c r="J86" s="7">
        <v>3</v>
      </c>
      <c r="K86" s="14">
        <v>150</v>
      </c>
      <c r="L86" s="11">
        <v>180.1</v>
      </c>
      <c r="M86" s="11">
        <v>9.5</v>
      </c>
      <c r="N86" s="7" t="s">
        <v>7</v>
      </c>
      <c r="O86" s="15">
        <v>5170.8766716196096</v>
      </c>
      <c r="P86" s="11" t="s">
        <v>47</v>
      </c>
      <c r="Q86" s="14" t="s">
        <v>3</v>
      </c>
      <c r="R86" s="7">
        <v>3</v>
      </c>
      <c r="S86" s="14">
        <v>250</v>
      </c>
      <c r="T86" s="11">
        <v>206.6</v>
      </c>
      <c r="U86" s="11">
        <v>54.2</v>
      </c>
      <c r="V86" s="7" t="s">
        <v>7</v>
      </c>
      <c r="W86" s="11">
        <v>6136.7013372956899</v>
      </c>
      <c r="X86" s="11" t="s">
        <v>46</v>
      </c>
      <c r="Y86" s="7" t="s">
        <v>3</v>
      </c>
      <c r="Z86" s="20">
        <f t="shared" si="9"/>
        <v>14.714047751249307</v>
      </c>
      <c r="AA86" s="7">
        <f t="shared" si="12"/>
        <v>18.6781609195403</v>
      </c>
      <c r="AB86" s="7">
        <v>1</v>
      </c>
      <c r="AC86" s="23">
        <v>1.45</v>
      </c>
      <c r="AD86" s="7">
        <v>18.399999999999999</v>
      </c>
      <c r="AE86" s="7">
        <f t="shared" si="11"/>
        <v>31.721599999999999</v>
      </c>
      <c r="AF86" s="3">
        <f t="shared" si="10"/>
        <v>66.666666666666657</v>
      </c>
    </row>
    <row r="87" spans="1:32" x14ac:dyDescent="0.3">
      <c r="A87" s="7">
        <v>85</v>
      </c>
      <c r="B87" s="7">
        <v>21</v>
      </c>
      <c r="C87" s="30"/>
      <c r="D87" s="29"/>
      <c r="E87" s="29"/>
      <c r="F87" s="7" t="s">
        <v>29</v>
      </c>
      <c r="G87" s="7" t="s">
        <v>8</v>
      </c>
      <c r="H87" s="7">
        <v>2005</v>
      </c>
      <c r="I87" s="7" t="s">
        <v>142</v>
      </c>
      <c r="J87" s="7">
        <v>3</v>
      </c>
      <c r="K87" s="14">
        <v>150</v>
      </c>
      <c r="L87" s="11">
        <v>132.6</v>
      </c>
      <c r="M87" s="11">
        <v>25.7</v>
      </c>
      <c r="N87" s="7" t="s">
        <v>7</v>
      </c>
      <c r="O87" s="15">
        <v>6404.1604754829104</v>
      </c>
      <c r="P87" s="11" t="s">
        <v>47</v>
      </c>
      <c r="Q87" s="14" t="s">
        <v>3</v>
      </c>
      <c r="R87" s="7">
        <v>3</v>
      </c>
      <c r="S87" s="14">
        <v>250</v>
      </c>
      <c r="T87" s="11">
        <v>72.3</v>
      </c>
      <c r="U87" s="11">
        <v>24.3</v>
      </c>
      <c r="V87" s="7" t="s">
        <v>7</v>
      </c>
      <c r="W87" s="11">
        <v>5497.7711738484404</v>
      </c>
      <c r="X87" s="11" t="s">
        <v>46</v>
      </c>
      <c r="Y87" s="7" t="s">
        <v>3</v>
      </c>
      <c r="Z87" s="20">
        <f t="shared" si="9"/>
        <v>-45.475113122171948</v>
      </c>
      <c r="AA87" s="7">
        <f t="shared" si="12"/>
        <v>-14.153132250580011</v>
      </c>
      <c r="AB87" s="7">
        <v>1</v>
      </c>
      <c r="AC87" s="23">
        <v>1.45</v>
      </c>
      <c r="AD87" s="7">
        <v>18.399999999999999</v>
      </c>
      <c r="AE87" s="7">
        <f t="shared" si="11"/>
        <v>31.721599999999999</v>
      </c>
      <c r="AF87" s="3">
        <f t="shared" si="10"/>
        <v>66.666666666666657</v>
      </c>
    </row>
    <row r="88" spans="1:32" x14ac:dyDescent="0.3">
      <c r="A88" s="7">
        <v>86</v>
      </c>
      <c r="B88" s="7">
        <v>21</v>
      </c>
      <c r="C88" s="30"/>
      <c r="D88" s="29"/>
      <c r="E88" s="29"/>
      <c r="F88" s="7" t="s">
        <v>29</v>
      </c>
      <c r="G88" s="7" t="s">
        <v>8</v>
      </c>
      <c r="H88" s="7">
        <v>2006</v>
      </c>
      <c r="I88" s="7" t="s">
        <v>142</v>
      </c>
      <c r="J88" s="7">
        <v>3</v>
      </c>
      <c r="K88" s="14">
        <v>150</v>
      </c>
      <c r="L88" s="11">
        <v>107.4</v>
      </c>
      <c r="M88" s="11">
        <v>16.5</v>
      </c>
      <c r="N88" s="7" t="s">
        <v>7</v>
      </c>
      <c r="O88" s="15">
        <v>4829.1233283803804</v>
      </c>
      <c r="P88" s="11" t="s">
        <v>47</v>
      </c>
      <c r="Q88" s="14" t="s">
        <v>3</v>
      </c>
      <c r="R88" s="7">
        <v>3</v>
      </c>
      <c r="S88" s="14">
        <v>250</v>
      </c>
      <c r="T88" s="11">
        <v>74</v>
      </c>
      <c r="U88" s="11">
        <v>8.1</v>
      </c>
      <c r="V88" s="7" t="s">
        <v>7</v>
      </c>
      <c r="W88" s="11">
        <v>7013.3729569093603</v>
      </c>
      <c r="X88" s="11" t="s">
        <v>46</v>
      </c>
      <c r="Y88" s="7" t="s">
        <v>3</v>
      </c>
      <c r="Z88" s="20">
        <f t="shared" si="9"/>
        <v>-31.098696461824961</v>
      </c>
      <c r="AA88" s="7">
        <f t="shared" si="12"/>
        <v>45.23076923076939</v>
      </c>
      <c r="AB88" s="7">
        <v>1</v>
      </c>
      <c r="AC88" s="23">
        <v>1.45</v>
      </c>
      <c r="AD88" s="7">
        <v>18.399999999999999</v>
      </c>
      <c r="AE88" s="7">
        <f t="shared" si="11"/>
        <v>31.721599999999999</v>
      </c>
      <c r="AF88" s="3">
        <f t="shared" si="10"/>
        <v>66.666666666666657</v>
      </c>
    </row>
    <row r="89" spans="1:32" x14ac:dyDescent="0.3">
      <c r="A89" s="7">
        <v>87</v>
      </c>
      <c r="B89" s="7">
        <v>21</v>
      </c>
      <c r="C89" s="30"/>
      <c r="D89" s="29"/>
      <c r="E89" s="29"/>
      <c r="F89" s="7" t="s">
        <v>29</v>
      </c>
      <c r="G89" s="7" t="s">
        <v>8</v>
      </c>
      <c r="H89" s="7">
        <v>2007</v>
      </c>
      <c r="I89" s="7" t="s">
        <v>142</v>
      </c>
      <c r="J89" s="7">
        <v>3</v>
      </c>
      <c r="K89" s="14">
        <v>150</v>
      </c>
      <c r="L89" s="11">
        <v>124.6</v>
      </c>
      <c r="M89" s="11">
        <v>46.7</v>
      </c>
      <c r="N89" s="7" t="s">
        <v>7</v>
      </c>
      <c r="O89" s="15">
        <v>6716.19613670133</v>
      </c>
      <c r="P89" s="11" t="s">
        <v>47</v>
      </c>
      <c r="Q89" s="14" t="s">
        <v>3</v>
      </c>
      <c r="R89" s="7">
        <v>3</v>
      </c>
      <c r="S89" s="14">
        <v>250</v>
      </c>
      <c r="T89" s="11">
        <v>94.6</v>
      </c>
      <c r="U89" s="11">
        <v>39.299999999999997</v>
      </c>
      <c r="V89" s="7" t="s">
        <v>7</v>
      </c>
      <c r="W89" s="11">
        <v>7325.4086181277798</v>
      </c>
      <c r="X89" s="11" t="s">
        <v>46</v>
      </c>
      <c r="Y89" s="7" t="s">
        <v>3</v>
      </c>
      <c r="Z89" s="20">
        <f t="shared" si="9"/>
        <v>-24.077046548956663</v>
      </c>
      <c r="AA89" s="7">
        <f t="shared" si="12"/>
        <v>9.0707964601770161</v>
      </c>
      <c r="AB89" s="7">
        <v>1</v>
      </c>
      <c r="AC89" s="23">
        <v>1.45</v>
      </c>
      <c r="AD89" s="14">
        <v>18.399999999999999</v>
      </c>
      <c r="AE89" s="7">
        <f t="shared" si="11"/>
        <v>31.721599999999999</v>
      </c>
      <c r="AF89" s="3">
        <f t="shared" si="10"/>
        <v>66.666666666666657</v>
      </c>
    </row>
    <row r="90" spans="1:32" x14ac:dyDescent="0.3">
      <c r="A90" s="7">
        <v>88</v>
      </c>
      <c r="B90" s="7">
        <v>22</v>
      </c>
      <c r="C90" s="30" t="s">
        <v>126</v>
      </c>
      <c r="D90" s="29" t="s">
        <v>45</v>
      </c>
      <c r="E90" s="29">
        <v>2023</v>
      </c>
      <c r="F90" s="7" t="s">
        <v>44</v>
      </c>
      <c r="G90" s="7" t="s">
        <v>43</v>
      </c>
      <c r="H90" s="7">
        <v>2020</v>
      </c>
      <c r="I90" s="7" t="s">
        <v>142</v>
      </c>
      <c r="J90" s="7">
        <v>3</v>
      </c>
      <c r="K90" s="14">
        <v>168</v>
      </c>
      <c r="L90" s="11">
        <v>453.78277153558003</v>
      </c>
      <c r="M90" s="11" t="s">
        <v>46</v>
      </c>
      <c r="N90" s="7" t="s">
        <v>3</v>
      </c>
      <c r="O90" s="11">
        <v>11.1</v>
      </c>
      <c r="P90" s="11">
        <v>0.16</v>
      </c>
      <c r="Q90" s="14" t="s">
        <v>1</v>
      </c>
      <c r="R90" s="15">
        <v>3</v>
      </c>
      <c r="S90" s="14">
        <v>210</v>
      </c>
      <c r="T90" s="11">
        <v>594.00749063670401</v>
      </c>
      <c r="U90" s="11" t="s">
        <v>46</v>
      </c>
      <c r="V90" s="7" t="s">
        <v>3</v>
      </c>
      <c r="W90" s="11">
        <v>11.39</v>
      </c>
      <c r="X90" s="11">
        <v>0.53</v>
      </c>
      <c r="Y90" s="7" t="s">
        <v>1</v>
      </c>
      <c r="Z90" s="20">
        <f t="shared" si="9"/>
        <v>30.901287553648189</v>
      </c>
      <c r="AA90" s="7">
        <f t="shared" si="12"/>
        <v>2.612612612612621</v>
      </c>
      <c r="AB90" s="7">
        <v>0</v>
      </c>
      <c r="AC90" s="23">
        <v>0.91</v>
      </c>
      <c r="AD90" s="14">
        <f>AE90/1.724</f>
        <v>6.299303944315545</v>
      </c>
      <c r="AE90" s="7">
        <v>10.86</v>
      </c>
      <c r="AF90" s="3">
        <f t="shared" si="10"/>
        <v>25</v>
      </c>
    </row>
    <row r="91" spans="1:32" x14ac:dyDescent="0.3">
      <c r="A91" s="7">
        <v>89</v>
      </c>
      <c r="B91" s="7">
        <v>22</v>
      </c>
      <c r="C91" s="30"/>
      <c r="D91" s="29"/>
      <c r="E91" s="29"/>
      <c r="F91" s="7" t="s">
        <v>44</v>
      </c>
      <c r="G91" s="7" t="s">
        <v>43</v>
      </c>
      <c r="H91" s="7">
        <v>2021</v>
      </c>
      <c r="I91" s="7" t="s">
        <v>142</v>
      </c>
      <c r="J91" s="7">
        <v>3</v>
      </c>
      <c r="K91" s="14">
        <v>168</v>
      </c>
      <c r="L91" s="11">
        <v>499.62546816479301</v>
      </c>
      <c r="M91" s="11" t="s">
        <v>46</v>
      </c>
      <c r="N91" s="7" t="s">
        <v>3</v>
      </c>
      <c r="O91" s="11">
        <v>11.21</v>
      </c>
      <c r="P91" s="11">
        <v>0.23</v>
      </c>
      <c r="Q91" s="14" t="s">
        <v>1</v>
      </c>
      <c r="R91" s="15">
        <v>3</v>
      </c>
      <c r="S91" s="14">
        <v>210</v>
      </c>
      <c r="T91" s="11">
        <v>537.37827715355797</v>
      </c>
      <c r="U91" s="11" t="s">
        <v>46</v>
      </c>
      <c r="V91" s="7" t="s">
        <v>3</v>
      </c>
      <c r="W91" s="11">
        <v>11.64</v>
      </c>
      <c r="X91" s="11">
        <v>0.12</v>
      </c>
      <c r="Y91" s="7" t="s">
        <v>1</v>
      </c>
      <c r="Z91" s="20">
        <f t="shared" si="9"/>
        <v>7.5562218890556725</v>
      </c>
      <c r="AA91" s="7">
        <f t="shared" si="12"/>
        <v>3.8358608385370174</v>
      </c>
      <c r="AB91" s="7">
        <v>0</v>
      </c>
      <c r="AC91" s="23">
        <v>0.91</v>
      </c>
      <c r="AD91" s="14">
        <f>AE91/1.724</f>
        <v>6.299303944315545</v>
      </c>
      <c r="AE91" s="7">
        <v>10.86</v>
      </c>
      <c r="AF91" s="3">
        <f t="shared" si="10"/>
        <v>25</v>
      </c>
    </row>
    <row r="92" spans="1:32" x14ac:dyDescent="0.3">
      <c r="A92" s="7">
        <v>90</v>
      </c>
      <c r="B92" s="7">
        <v>23</v>
      </c>
      <c r="C92" s="30" t="s">
        <v>127</v>
      </c>
      <c r="D92" s="29" t="s">
        <v>95</v>
      </c>
      <c r="E92" s="29">
        <v>2019</v>
      </c>
      <c r="F92" s="7" t="s">
        <v>12</v>
      </c>
      <c r="G92" s="7" t="s">
        <v>42</v>
      </c>
      <c r="H92" s="7">
        <v>2015</v>
      </c>
      <c r="I92" s="7" t="s">
        <v>142</v>
      </c>
      <c r="J92" s="7">
        <v>3</v>
      </c>
      <c r="K92" s="14">
        <v>108</v>
      </c>
      <c r="L92" s="11">
        <v>390.5</v>
      </c>
      <c r="M92" s="11" t="s">
        <v>46</v>
      </c>
      <c r="N92" s="7" t="s">
        <v>3</v>
      </c>
      <c r="O92" s="15">
        <v>5585</v>
      </c>
      <c r="P92" s="11" t="s">
        <v>47</v>
      </c>
      <c r="Q92" s="7" t="s">
        <v>3</v>
      </c>
      <c r="R92" s="15">
        <v>3</v>
      </c>
      <c r="S92" s="14">
        <v>208</v>
      </c>
      <c r="T92" s="11">
        <v>189</v>
      </c>
      <c r="U92" s="11" t="s">
        <v>46</v>
      </c>
      <c r="V92" s="7" t="s">
        <v>3</v>
      </c>
      <c r="W92" s="11">
        <v>3888</v>
      </c>
      <c r="X92" s="11" t="s">
        <v>46</v>
      </c>
      <c r="Y92" s="7" t="s">
        <v>3</v>
      </c>
      <c r="Z92" s="21">
        <f t="shared" si="9"/>
        <v>-51.600512163892439</v>
      </c>
      <c r="AA92" s="7">
        <f t="shared" si="12"/>
        <v>-30.384959713518349</v>
      </c>
      <c r="AB92" s="7">
        <v>0</v>
      </c>
      <c r="AC92" s="23">
        <v>1.5</v>
      </c>
      <c r="AD92" s="14">
        <v>16.3</v>
      </c>
      <c r="AE92" s="7">
        <f>AD92*1.724</f>
        <v>28.101200000000002</v>
      </c>
      <c r="AF92" s="3">
        <f t="shared" si="10"/>
        <v>92.592592592592595</v>
      </c>
    </row>
    <row r="93" spans="1:32" x14ac:dyDescent="0.3">
      <c r="A93" s="7">
        <v>91</v>
      </c>
      <c r="B93" s="7">
        <v>23</v>
      </c>
      <c r="C93" s="30"/>
      <c r="D93" s="29"/>
      <c r="E93" s="29"/>
      <c r="F93" s="7" t="s">
        <v>12</v>
      </c>
      <c r="G93" s="7" t="s">
        <v>42</v>
      </c>
      <c r="H93" s="7">
        <v>2016</v>
      </c>
      <c r="I93" s="7" t="s">
        <v>142</v>
      </c>
      <c r="J93" s="7">
        <v>3</v>
      </c>
      <c r="K93" s="14">
        <v>108</v>
      </c>
      <c r="L93" s="11">
        <v>460.4</v>
      </c>
      <c r="M93" s="11" t="s">
        <v>46</v>
      </c>
      <c r="N93" s="7" t="s">
        <v>3</v>
      </c>
      <c r="O93" s="15">
        <v>4857</v>
      </c>
      <c r="P93" s="11" t="s">
        <v>47</v>
      </c>
      <c r="Q93" s="7" t="s">
        <v>3</v>
      </c>
      <c r="R93" s="15">
        <v>3</v>
      </c>
      <c r="S93" s="14">
        <v>208</v>
      </c>
      <c r="T93" s="11">
        <v>210</v>
      </c>
      <c r="U93" s="11" t="s">
        <v>46</v>
      </c>
      <c r="V93" s="7" t="s">
        <v>3</v>
      </c>
      <c r="W93" s="11">
        <v>4333</v>
      </c>
      <c r="X93" s="11" t="s">
        <v>46</v>
      </c>
      <c r="Y93" s="7" t="s">
        <v>3</v>
      </c>
      <c r="Z93" s="21">
        <f t="shared" si="9"/>
        <v>-54.387489139878362</v>
      </c>
      <c r="AA93" s="7">
        <f t="shared" si="12"/>
        <v>-10.788552604488368</v>
      </c>
      <c r="AB93" s="7">
        <v>0</v>
      </c>
      <c r="AC93" s="23">
        <v>1.5</v>
      </c>
      <c r="AD93" s="14">
        <v>16.3</v>
      </c>
      <c r="AE93" s="7">
        <f>AD93*1.724</f>
        <v>28.101200000000002</v>
      </c>
      <c r="AF93" s="3">
        <f t="shared" si="10"/>
        <v>92.592592592592595</v>
      </c>
    </row>
    <row r="94" spans="1:32" x14ac:dyDescent="0.3">
      <c r="A94" s="7">
        <v>92</v>
      </c>
      <c r="B94" s="7">
        <v>24</v>
      </c>
      <c r="C94" s="30" t="s">
        <v>128</v>
      </c>
      <c r="D94" s="29" t="s">
        <v>83</v>
      </c>
      <c r="E94" s="29">
        <v>2023</v>
      </c>
      <c r="F94" s="7" t="s">
        <v>81</v>
      </c>
      <c r="G94" s="7" t="s">
        <v>82</v>
      </c>
      <c r="H94" s="7">
        <v>2017</v>
      </c>
      <c r="I94" s="7" t="s">
        <v>142</v>
      </c>
      <c r="J94" s="7">
        <v>3</v>
      </c>
      <c r="K94" s="7">
        <v>90</v>
      </c>
      <c r="L94" s="11">
        <v>10.334528076463499</v>
      </c>
      <c r="M94" s="11" t="s">
        <v>46</v>
      </c>
      <c r="N94" s="14" t="s">
        <v>3</v>
      </c>
      <c r="O94" s="11">
        <v>17.850340136054399</v>
      </c>
      <c r="P94" s="11" t="s">
        <v>47</v>
      </c>
      <c r="Q94" s="7" t="s">
        <v>80</v>
      </c>
      <c r="R94" s="7">
        <v>3</v>
      </c>
      <c r="S94" s="7">
        <v>270</v>
      </c>
      <c r="T94" s="11">
        <v>19.414575866188699</v>
      </c>
      <c r="U94" s="11" t="s">
        <v>46</v>
      </c>
      <c r="V94" s="14" t="s">
        <v>3</v>
      </c>
      <c r="W94" s="11">
        <v>28.789115646258502</v>
      </c>
      <c r="X94" s="11" t="s">
        <v>46</v>
      </c>
      <c r="Y94" s="7" t="s">
        <v>80</v>
      </c>
      <c r="Z94" s="21">
        <f t="shared" si="9"/>
        <v>87.861271676301001</v>
      </c>
      <c r="AA94" s="7">
        <f t="shared" si="12"/>
        <v>61.280487804878248</v>
      </c>
      <c r="AB94" s="7">
        <v>0</v>
      </c>
      <c r="AC94" s="23">
        <v>0.37</v>
      </c>
      <c r="AD94" s="14">
        <f>AE94/1.724</f>
        <v>4.6519721577726214</v>
      </c>
      <c r="AE94" s="7">
        <v>8.02</v>
      </c>
      <c r="AF94" s="3">
        <f t="shared" si="10"/>
        <v>200</v>
      </c>
    </row>
    <row r="95" spans="1:32" x14ac:dyDescent="0.3">
      <c r="A95" s="7">
        <v>93</v>
      </c>
      <c r="B95" s="7">
        <v>24</v>
      </c>
      <c r="C95" s="30"/>
      <c r="D95" s="29"/>
      <c r="E95" s="29"/>
      <c r="F95" s="7" t="s">
        <v>81</v>
      </c>
      <c r="G95" s="7" t="s">
        <v>82</v>
      </c>
      <c r="H95" s="7">
        <v>2017</v>
      </c>
      <c r="I95" s="7" t="s">
        <v>142</v>
      </c>
      <c r="J95" s="7">
        <v>3</v>
      </c>
      <c r="K95" s="7">
        <v>90</v>
      </c>
      <c r="L95" s="11">
        <v>5.9737156511349996</v>
      </c>
      <c r="M95" s="11" t="s">
        <v>46</v>
      </c>
      <c r="N95" s="14" t="s">
        <v>3</v>
      </c>
      <c r="O95" s="11">
        <v>24.4353741496598</v>
      </c>
      <c r="P95" s="11" t="s">
        <v>47</v>
      </c>
      <c r="Q95" s="7" t="s">
        <v>80</v>
      </c>
      <c r="R95" s="7">
        <v>3</v>
      </c>
      <c r="S95" s="7">
        <v>270</v>
      </c>
      <c r="T95" s="11">
        <v>6.2126642771803997</v>
      </c>
      <c r="U95" s="11" t="s">
        <v>46</v>
      </c>
      <c r="V95" s="14" t="s">
        <v>3</v>
      </c>
      <c r="W95" s="11">
        <v>36.136054421768698</v>
      </c>
      <c r="X95" s="11" t="s">
        <v>46</v>
      </c>
      <c r="Y95" s="7" t="s">
        <v>80</v>
      </c>
      <c r="Z95" s="21">
        <f t="shared" si="9"/>
        <v>4.0000000000000018</v>
      </c>
      <c r="AA95" s="7">
        <f t="shared" si="12"/>
        <v>47.884187082405688</v>
      </c>
      <c r="AB95" s="7">
        <v>0</v>
      </c>
      <c r="AC95" s="23">
        <v>0.37</v>
      </c>
      <c r="AD95" s="14">
        <f>AE95/1.724</f>
        <v>4.6519721577726214</v>
      </c>
      <c r="AE95" s="7">
        <v>8.02</v>
      </c>
      <c r="AF95" s="3">
        <f t="shared" si="10"/>
        <v>200</v>
      </c>
    </row>
    <row r="96" spans="1:32" x14ac:dyDescent="0.3">
      <c r="A96" s="7">
        <v>94</v>
      </c>
      <c r="B96" s="7">
        <v>24</v>
      </c>
      <c r="C96" s="30"/>
      <c r="D96" s="29"/>
      <c r="E96" s="29"/>
      <c r="F96" s="7" t="s">
        <v>81</v>
      </c>
      <c r="G96" s="7" t="s">
        <v>82</v>
      </c>
      <c r="H96" s="7">
        <v>2017</v>
      </c>
      <c r="I96" s="7" t="s">
        <v>142</v>
      </c>
      <c r="J96" s="7">
        <v>3</v>
      </c>
      <c r="K96" s="7">
        <v>90</v>
      </c>
      <c r="L96" s="11">
        <v>19.354838709677399</v>
      </c>
      <c r="M96" s="11" t="s">
        <v>46</v>
      </c>
      <c r="N96" s="14" t="s">
        <v>3</v>
      </c>
      <c r="O96" s="11">
        <v>21.8303571428571</v>
      </c>
      <c r="P96" s="11" t="s">
        <v>47</v>
      </c>
      <c r="Q96" s="7" t="s">
        <v>80</v>
      </c>
      <c r="R96" s="7">
        <v>3</v>
      </c>
      <c r="S96" s="7">
        <v>270</v>
      </c>
      <c r="T96" s="11">
        <v>48.088410991636799</v>
      </c>
      <c r="U96" s="11" t="s">
        <v>46</v>
      </c>
      <c r="V96" s="14" t="s">
        <v>3</v>
      </c>
      <c r="W96" s="11">
        <v>25.714285714285701</v>
      </c>
      <c r="X96" s="11" t="s">
        <v>46</v>
      </c>
      <c r="Y96" s="7" t="s">
        <v>80</v>
      </c>
      <c r="Z96" s="21">
        <f t="shared" si="9"/>
        <v>148.45679012345707</v>
      </c>
      <c r="AA96" s="7">
        <f t="shared" si="12"/>
        <v>17.791411042944958</v>
      </c>
      <c r="AB96" s="7">
        <v>0</v>
      </c>
      <c r="AC96" s="23">
        <v>0.37</v>
      </c>
      <c r="AD96" s="14">
        <f>AE96/1.724</f>
        <v>4.6519721577726214</v>
      </c>
      <c r="AE96" s="7">
        <v>8.02</v>
      </c>
      <c r="AF96" s="3">
        <f t="shared" si="10"/>
        <v>200</v>
      </c>
    </row>
    <row r="97" spans="1:32" x14ac:dyDescent="0.3">
      <c r="A97" s="7">
        <v>95</v>
      </c>
      <c r="B97" s="7">
        <v>24</v>
      </c>
      <c r="C97" s="30"/>
      <c r="D97" s="29"/>
      <c r="E97" s="29"/>
      <c r="F97" s="7" t="s">
        <v>81</v>
      </c>
      <c r="G97" s="7" t="s">
        <v>82</v>
      </c>
      <c r="H97" s="7">
        <v>2017</v>
      </c>
      <c r="I97" s="7" t="s">
        <v>142</v>
      </c>
      <c r="J97" s="7">
        <v>3</v>
      </c>
      <c r="K97" s="7">
        <v>90</v>
      </c>
      <c r="L97" s="11">
        <v>17.025089605734699</v>
      </c>
      <c r="M97" s="11" t="s">
        <v>46</v>
      </c>
      <c r="N97" s="14" t="s">
        <v>3</v>
      </c>
      <c r="O97" s="11">
        <v>34.017857142857103</v>
      </c>
      <c r="P97" s="11" t="s">
        <v>47</v>
      </c>
      <c r="Q97" s="7" t="s">
        <v>80</v>
      </c>
      <c r="R97" s="7">
        <v>3</v>
      </c>
      <c r="S97" s="7">
        <v>270</v>
      </c>
      <c r="T97" s="11">
        <v>20.848267622461101</v>
      </c>
      <c r="U97" s="11" t="s">
        <v>46</v>
      </c>
      <c r="V97" s="14" t="s">
        <v>3</v>
      </c>
      <c r="W97" s="11">
        <v>54.508928571428498</v>
      </c>
      <c r="X97" s="11" t="s">
        <v>46</v>
      </c>
      <c r="Y97" s="7" t="s">
        <v>80</v>
      </c>
      <c r="Z97" s="21">
        <f t="shared" si="9"/>
        <v>22.45614035087727</v>
      </c>
      <c r="AA97" s="7">
        <f t="shared" si="12"/>
        <v>60.236220472440912</v>
      </c>
      <c r="AB97" s="7">
        <v>0</v>
      </c>
      <c r="AC97" s="23">
        <v>0.37</v>
      </c>
      <c r="AD97" s="14">
        <f>AE97/1.724</f>
        <v>4.6519721577726214</v>
      </c>
      <c r="AE97" s="7">
        <v>8.02</v>
      </c>
      <c r="AF97" s="3">
        <f t="shared" si="10"/>
        <v>200</v>
      </c>
    </row>
    <row r="98" spans="1:32" x14ac:dyDescent="0.3">
      <c r="A98" s="7">
        <v>96</v>
      </c>
      <c r="B98" s="7">
        <v>25</v>
      </c>
      <c r="C98" s="30" t="s">
        <v>103</v>
      </c>
      <c r="D98" s="29" t="s">
        <v>68</v>
      </c>
      <c r="E98" s="29">
        <v>2017</v>
      </c>
      <c r="F98" s="7" t="s">
        <v>198</v>
      </c>
      <c r="G98" s="7" t="s">
        <v>199</v>
      </c>
      <c r="H98" s="7">
        <v>2014</v>
      </c>
      <c r="I98" s="7" t="s">
        <v>142</v>
      </c>
      <c r="J98" s="7">
        <v>3</v>
      </c>
      <c r="K98" s="7">
        <v>90</v>
      </c>
      <c r="L98" s="11">
        <v>294</v>
      </c>
      <c r="M98" s="11" t="s">
        <v>46</v>
      </c>
      <c r="N98" s="7" t="s">
        <v>7</v>
      </c>
      <c r="O98" s="15">
        <v>2492</v>
      </c>
      <c r="P98" s="11" t="s">
        <v>47</v>
      </c>
      <c r="Q98" s="7" t="s">
        <v>7</v>
      </c>
      <c r="R98" s="7">
        <v>3</v>
      </c>
      <c r="S98" s="7">
        <v>45</v>
      </c>
      <c r="T98" s="11">
        <v>257</v>
      </c>
      <c r="U98" s="11" t="s">
        <v>46</v>
      </c>
      <c r="V98" s="7" t="s">
        <v>7</v>
      </c>
      <c r="W98" s="11">
        <v>2181</v>
      </c>
      <c r="X98" s="11" t="s">
        <v>46</v>
      </c>
      <c r="Y98" s="7" t="s">
        <v>7</v>
      </c>
      <c r="Z98" s="21">
        <f t="shared" si="9"/>
        <v>-12.585034013605442</v>
      </c>
      <c r="AA98" s="7">
        <f t="shared" si="12"/>
        <v>-12.479935794542536</v>
      </c>
      <c r="AB98" s="7">
        <v>0</v>
      </c>
      <c r="AC98" s="23">
        <v>0.65</v>
      </c>
      <c r="AD98" s="14">
        <v>8.9</v>
      </c>
      <c r="AE98" s="7">
        <f>AD98*1.724</f>
        <v>15.3436</v>
      </c>
      <c r="AF98" s="3">
        <f t="shared" si="10"/>
        <v>-50</v>
      </c>
    </row>
    <row r="99" spans="1:32" x14ac:dyDescent="0.3">
      <c r="A99" s="7">
        <v>97</v>
      </c>
      <c r="B99" s="7">
        <v>25</v>
      </c>
      <c r="C99" s="30"/>
      <c r="D99" s="29"/>
      <c r="E99" s="29"/>
      <c r="F99" s="7" t="s">
        <v>198</v>
      </c>
      <c r="G99" s="7" t="s">
        <v>199</v>
      </c>
      <c r="H99" s="7">
        <v>2014</v>
      </c>
      <c r="I99" s="7" t="s">
        <v>142</v>
      </c>
      <c r="J99" s="7">
        <v>3</v>
      </c>
      <c r="K99" s="7">
        <v>90</v>
      </c>
      <c r="L99" s="11">
        <v>294</v>
      </c>
      <c r="M99" s="11" t="s">
        <v>46</v>
      </c>
      <c r="N99" s="7" t="s">
        <v>7</v>
      </c>
      <c r="O99" s="15">
        <v>2492</v>
      </c>
      <c r="P99" s="11" t="s">
        <v>47</v>
      </c>
      <c r="Q99" s="7" t="s">
        <v>7</v>
      </c>
      <c r="R99" s="7">
        <v>3</v>
      </c>
      <c r="S99" s="7">
        <v>180</v>
      </c>
      <c r="T99" s="11">
        <v>330</v>
      </c>
      <c r="U99" s="11" t="s">
        <v>46</v>
      </c>
      <c r="V99" s="7" t="s">
        <v>7</v>
      </c>
      <c r="W99" s="11">
        <v>2307</v>
      </c>
      <c r="X99" s="11" t="s">
        <v>46</v>
      </c>
      <c r="Y99" s="7" t="s">
        <v>7</v>
      </c>
      <c r="Z99" s="21">
        <f t="shared" si="9"/>
        <v>12.244897959183673</v>
      </c>
      <c r="AA99" s="7">
        <f t="shared" si="12"/>
        <v>-7.4237560192616376</v>
      </c>
      <c r="AB99" s="7">
        <v>0</v>
      </c>
      <c r="AC99" s="23">
        <v>0.65</v>
      </c>
      <c r="AD99" s="14">
        <v>8.9</v>
      </c>
      <c r="AE99" s="7">
        <f>AD99*1.724</f>
        <v>15.3436</v>
      </c>
      <c r="AF99" s="3">
        <f t="shared" ref="AF99:AF130" si="13">(S99-K99)/K99*100</f>
        <v>100</v>
      </c>
    </row>
    <row r="100" spans="1:32" x14ac:dyDescent="0.3">
      <c r="A100" s="7">
        <v>98</v>
      </c>
      <c r="B100" s="7">
        <v>25</v>
      </c>
      <c r="C100" s="30"/>
      <c r="D100" s="29"/>
      <c r="E100" s="29"/>
      <c r="F100" s="7" t="s">
        <v>198</v>
      </c>
      <c r="G100" s="7" t="s">
        <v>199</v>
      </c>
      <c r="H100" s="7">
        <v>2015</v>
      </c>
      <c r="I100" s="7" t="s">
        <v>142</v>
      </c>
      <c r="J100" s="7">
        <v>3</v>
      </c>
      <c r="K100" s="7">
        <v>90</v>
      </c>
      <c r="L100" s="11">
        <v>253</v>
      </c>
      <c r="M100" s="11" t="s">
        <v>46</v>
      </c>
      <c r="N100" s="7" t="s">
        <v>7</v>
      </c>
      <c r="O100" s="15">
        <v>2700</v>
      </c>
      <c r="P100" s="11" t="s">
        <v>47</v>
      </c>
      <c r="Q100" s="7" t="s">
        <v>7</v>
      </c>
      <c r="R100" s="7">
        <v>3</v>
      </c>
      <c r="S100" s="7">
        <v>45</v>
      </c>
      <c r="T100" s="11">
        <v>228</v>
      </c>
      <c r="U100" s="11" t="s">
        <v>46</v>
      </c>
      <c r="V100" s="7" t="s">
        <v>7</v>
      </c>
      <c r="W100" s="11">
        <v>2111</v>
      </c>
      <c r="X100" s="11" t="s">
        <v>46</v>
      </c>
      <c r="Y100" s="7" t="s">
        <v>7</v>
      </c>
      <c r="Z100" s="21">
        <f t="shared" si="9"/>
        <v>-9.8814229249011856</v>
      </c>
      <c r="AA100" s="7">
        <f t="shared" si="12"/>
        <v>-21.814814814814813</v>
      </c>
      <c r="AB100" s="7">
        <v>0</v>
      </c>
      <c r="AC100" s="23">
        <v>0.65</v>
      </c>
      <c r="AD100" s="14">
        <v>8.9</v>
      </c>
      <c r="AE100" s="7">
        <f>AD100*1.724</f>
        <v>15.3436</v>
      </c>
      <c r="AF100" s="3">
        <f t="shared" si="13"/>
        <v>-50</v>
      </c>
    </row>
    <row r="101" spans="1:32" x14ac:dyDescent="0.3">
      <c r="A101" s="7">
        <v>99</v>
      </c>
      <c r="B101" s="7">
        <v>25</v>
      </c>
      <c r="C101" s="30"/>
      <c r="D101" s="29"/>
      <c r="E101" s="29"/>
      <c r="F101" s="7" t="s">
        <v>198</v>
      </c>
      <c r="G101" s="7" t="s">
        <v>199</v>
      </c>
      <c r="H101" s="7">
        <v>2015</v>
      </c>
      <c r="I101" s="7" t="s">
        <v>142</v>
      </c>
      <c r="J101" s="7">
        <v>3</v>
      </c>
      <c r="K101" s="7">
        <v>90</v>
      </c>
      <c r="L101" s="11">
        <v>253</v>
      </c>
      <c r="M101" s="11" t="s">
        <v>46</v>
      </c>
      <c r="N101" s="7" t="s">
        <v>7</v>
      </c>
      <c r="O101" s="15">
        <v>2700</v>
      </c>
      <c r="P101" s="11" t="s">
        <v>47</v>
      </c>
      <c r="Q101" s="7" t="s">
        <v>7</v>
      </c>
      <c r="R101" s="7">
        <v>3</v>
      </c>
      <c r="S101" s="7">
        <v>180</v>
      </c>
      <c r="T101" s="11">
        <v>284</v>
      </c>
      <c r="U101" s="11" t="s">
        <v>46</v>
      </c>
      <c r="V101" s="7" t="s">
        <v>7</v>
      </c>
      <c r="W101" s="11">
        <v>2219</v>
      </c>
      <c r="X101" s="11" t="s">
        <v>46</v>
      </c>
      <c r="Y101" s="7" t="s">
        <v>7</v>
      </c>
      <c r="Z101" s="21">
        <f t="shared" si="9"/>
        <v>12.252964426877471</v>
      </c>
      <c r="AA101" s="7">
        <f t="shared" si="12"/>
        <v>-17.814814814814813</v>
      </c>
      <c r="AB101" s="7">
        <v>0</v>
      </c>
      <c r="AC101" s="23">
        <v>0.65</v>
      </c>
      <c r="AD101" s="7">
        <v>8.9</v>
      </c>
      <c r="AE101" s="7">
        <f>AD101*1.724</f>
        <v>15.3436</v>
      </c>
      <c r="AF101" s="3">
        <f t="shared" si="13"/>
        <v>100</v>
      </c>
    </row>
    <row r="102" spans="1:32" x14ac:dyDescent="0.3">
      <c r="A102" s="7">
        <v>100</v>
      </c>
      <c r="B102" s="7">
        <v>26</v>
      </c>
      <c r="C102" s="30" t="s">
        <v>129</v>
      </c>
      <c r="D102" s="29" t="s">
        <v>130</v>
      </c>
      <c r="E102" s="29">
        <v>2016</v>
      </c>
      <c r="F102" s="7" t="s">
        <v>132</v>
      </c>
      <c r="G102" s="7" t="s">
        <v>134</v>
      </c>
      <c r="H102" s="7">
        <v>2013</v>
      </c>
      <c r="I102" s="7" t="s">
        <v>142</v>
      </c>
      <c r="J102" s="7">
        <v>3</v>
      </c>
      <c r="K102" s="7">
        <v>105</v>
      </c>
      <c r="L102" s="11">
        <v>284.17</v>
      </c>
      <c r="M102" s="11" t="s">
        <v>46</v>
      </c>
      <c r="N102" s="14" t="s">
        <v>3</v>
      </c>
      <c r="O102" s="11">
        <v>6.9</v>
      </c>
      <c r="P102" s="11"/>
      <c r="Q102" s="7" t="s">
        <v>135</v>
      </c>
      <c r="R102" s="7">
        <v>3</v>
      </c>
      <c r="S102" s="7">
        <v>135</v>
      </c>
      <c r="T102" s="11">
        <v>233.84</v>
      </c>
      <c r="U102" s="11" t="s">
        <v>46</v>
      </c>
      <c r="V102" s="14" t="s">
        <v>3</v>
      </c>
      <c r="W102" s="11">
        <v>6.83</v>
      </c>
      <c r="X102" s="11" t="s">
        <v>46</v>
      </c>
      <c r="Y102" s="7" t="s">
        <v>7</v>
      </c>
      <c r="Z102" s="21">
        <f t="shared" si="9"/>
        <v>-17.711229193792452</v>
      </c>
      <c r="AA102" s="7">
        <f t="shared" si="12"/>
        <v>-1.0144927536231925</v>
      </c>
      <c r="AB102" s="7">
        <v>1</v>
      </c>
      <c r="AC102" s="23">
        <v>2.5499999999999998</v>
      </c>
      <c r="AD102" s="11">
        <f t="shared" ref="AD102:AD109" si="14">AE102/1.724</f>
        <v>15.046403712296986</v>
      </c>
      <c r="AE102" s="7">
        <v>25.94</v>
      </c>
      <c r="AF102" s="3">
        <f t="shared" si="13"/>
        <v>28.571428571428569</v>
      </c>
    </row>
    <row r="103" spans="1:32" x14ac:dyDescent="0.3">
      <c r="A103" s="7">
        <v>101</v>
      </c>
      <c r="B103" s="7">
        <v>26</v>
      </c>
      <c r="C103" s="30"/>
      <c r="D103" s="29"/>
      <c r="E103" s="29"/>
      <c r="F103" s="7" t="s">
        <v>132</v>
      </c>
      <c r="G103" s="7" t="s">
        <v>134</v>
      </c>
      <c r="H103" s="7">
        <v>2013</v>
      </c>
      <c r="I103" s="7" t="s">
        <v>142</v>
      </c>
      <c r="J103" s="7">
        <v>3</v>
      </c>
      <c r="K103" s="7">
        <v>105</v>
      </c>
      <c r="L103" s="11">
        <v>284.17</v>
      </c>
      <c r="M103" s="11" t="s">
        <v>46</v>
      </c>
      <c r="N103" s="14" t="s">
        <v>3</v>
      </c>
      <c r="O103" s="11">
        <v>6.9</v>
      </c>
      <c r="P103" s="11"/>
      <c r="Q103" s="7" t="s">
        <v>135</v>
      </c>
      <c r="R103" s="7">
        <v>3</v>
      </c>
      <c r="S103" s="7">
        <v>165</v>
      </c>
      <c r="T103" s="11">
        <v>216.7</v>
      </c>
      <c r="U103" s="11" t="s">
        <v>46</v>
      </c>
      <c r="V103" s="14" t="s">
        <v>3</v>
      </c>
      <c r="W103" s="11">
        <v>5.65</v>
      </c>
      <c r="X103" s="11" t="s">
        <v>46</v>
      </c>
      <c r="Y103" s="7" t="s">
        <v>7</v>
      </c>
      <c r="Z103" s="21">
        <f t="shared" si="9"/>
        <v>-23.742829996129085</v>
      </c>
      <c r="AA103" s="7">
        <f t="shared" si="12"/>
        <v>-18.115942028985508</v>
      </c>
      <c r="AB103" s="7">
        <v>1</v>
      </c>
      <c r="AC103" s="23">
        <v>2.5499999999999998</v>
      </c>
      <c r="AD103" s="11">
        <f t="shared" si="14"/>
        <v>15.046403712296986</v>
      </c>
      <c r="AE103" s="7">
        <v>25.94</v>
      </c>
      <c r="AF103" s="3">
        <f t="shared" si="13"/>
        <v>57.142857142857139</v>
      </c>
    </row>
    <row r="104" spans="1:32" x14ac:dyDescent="0.3">
      <c r="A104" s="7">
        <v>102</v>
      </c>
      <c r="B104" s="7">
        <v>26</v>
      </c>
      <c r="C104" s="30"/>
      <c r="D104" s="29"/>
      <c r="E104" s="29"/>
      <c r="F104" s="7" t="s">
        <v>131</v>
      </c>
      <c r="G104" s="7" t="s">
        <v>133</v>
      </c>
      <c r="H104" s="7">
        <v>2013</v>
      </c>
      <c r="I104" s="7" t="s">
        <v>142</v>
      </c>
      <c r="J104" s="7">
        <v>3</v>
      </c>
      <c r="K104" s="7">
        <v>135</v>
      </c>
      <c r="L104" s="11">
        <v>572.83000000000004</v>
      </c>
      <c r="M104" s="11" t="s">
        <v>46</v>
      </c>
      <c r="N104" s="14" t="s">
        <v>3</v>
      </c>
      <c r="O104" s="11">
        <v>7.85</v>
      </c>
      <c r="P104" s="11"/>
      <c r="Q104" s="7" t="s">
        <v>135</v>
      </c>
      <c r="R104" s="7">
        <v>3</v>
      </c>
      <c r="S104" s="7">
        <v>180</v>
      </c>
      <c r="T104" s="11">
        <v>401.08</v>
      </c>
      <c r="U104" s="11" t="s">
        <v>46</v>
      </c>
      <c r="V104" s="14" t="s">
        <v>3</v>
      </c>
      <c r="W104" s="11">
        <v>7.75</v>
      </c>
      <c r="X104" s="11" t="s">
        <v>46</v>
      </c>
      <c r="Y104" s="7" t="s">
        <v>7</v>
      </c>
      <c r="Z104" s="21">
        <f t="shared" si="9"/>
        <v>-29.982717385611796</v>
      </c>
      <c r="AA104" s="7">
        <f t="shared" si="12"/>
        <v>-1.2738853503184668</v>
      </c>
      <c r="AB104" s="7">
        <v>1</v>
      </c>
      <c r="AC104" s="23">
        <v>2.5499999999999998</v>
      </c>
      <c r="AD104" s="11">
        <f t="shared" si="14"/>
        <v>15.046403712296986</v>
      </c>
      <c r="AE104" s="7">
        <v>25.94</v>
      </c>
      <c r="AF104" s="3">
        <f t="shared" si="13"/>
        <v>33.333333333333329</v>
      </c>
    </row>
    <row r="105" spans="1:32" x14ac:dyDescent="0.3">
      <c r="A105" s="7">
        <v>103</v>
      </c>
      <c r="B105" s="7">
        <v>26</v>
      </c>
      <c r="C105" s="30"/>
      <c r="D105" s="29"/>
      <c r="E105" s="29"/>
      <c r="F105" s="7" t="s">
        <v>131</v>
      </c>
      <c r="G105" s="7" t="s">
        <v>133</v>
      </c>
      <c r="H105" s="7">
        <v>2013</v>
      </c>
      <c r="I105" s="7" t="s">
        <v>142</v>
      </c>
      <c r="J105" s="7">
        <v>3</v>
      </c>
      <c r="K105" s="7">
        <v>135</v>
      </c>
      <c r="L105" s="11">
        <v>572.83000000000004</v>
      </c>
      <c r="M105" s="11" t="s">
        <v>46</v>
      </c>
      <c r="N105" s="14" t="s">
        <v>3</v>
      </c>
      <c r="O105" s="11">
        <v>7.85</v>
      </c>
      <c r="P105" s="11"/>
      <c r="Q105" s="7" t="s">
        <v>135</v>
      </c>
      <c r="R105" s="7">
        <v>3</v>
      </c>
      <c r="S105" s="7">
        <v>225</v>
      </c>
      <c r="T105" s="11">
        <v>342.95</v>
      </c>
      <c r="U105" s="11" t="s">
        <v>46</v>
      </c>
      <c r="V105" s="14" t="s">
        <v>3</v>
      </c>
      <c r="W105" s="11">
        <v>6.22</v>
      </c>
      <c r="X105" s="11" t="s">
        <v>46</v>
      </c>
      <c r="Y105" s="7" t="s">
        <v>7</v>
      </c>
      <c r="Z105" s="21">
        <f t="shared" si="9"/>
        <v>-40.130579753155395</v>
      </c>
      <c r="AA105" s="7">
        <f t="shared" si="12"/>
        <v>-20.764331210191084</v>
      </c>
      <c r="AB105" s="7">
        <v>1</v>
      </c>
      <c r="AC105" s="23">
        <v>2.5499999999999998</v>
      </c>
      <c r="AD105" s="11">
        <f t="shared" si="14"/>
        <v>15.046403712296986</v>
      </c>
      <c r="AE105" s="7">
        <v>25.94</v>
      </c>
      <c r="AF105" s="3">
        <f t="shared" si="13"/>
        <v>66.666666666666657</v>
      </c>
    </row>
    <row r="106" spans="1:32" x14ac:dyDescent="0.3">
      <c r="A106" s="7">
        <v>104</v>
      </c>
      <c r="B106" s="7">
        <v>26</v>
      </c>
      <c r="C106" s="30"/>
      <c r="D106" s="29"/>
      <c r="E106" s="29"/>
      <c r="F106" s="7" t="s">
        <v>131</v>
      </c>
      <c r="G106" s="7" t="s">
        <v>133</v>
      </c>
      <c r="H106" s="7">
        <v>2014</v>
      </c>
      <c r="I106" s="7" t="s">
        <v>142</v>
      </c>
      <c r="J106" s="7">
        <v>3</v>
      </c>
      <c r="K106" s="7">
        <v>105</v>
      </c>
      <c r="L106" s="11">
        <v>206.66</v>
      </c>
      <c r="M106" s="11" t="s">
        <v>46</v>
      </c>
      <c r="N106" s="14" t="s">
        <v>3</v>
      </c>
      <c r="O106" s="11">
        <v>6.94</v>
      </c>
      <c r="P106" s="11"/>
      <c r="Q106" s="7" t="s">
        <v>135</v>
      </c>
      <c r="R106" s="7">
        <v>3</v>
      </c>
      <c r="S106" s="7">
        <v>135</v>
      </c>
      <c r="T106" s="11">
        <v>126.09</v>
      </c>
      <c r="U106" s="11" t="s">
        <v>46</v>
      </c>
      <c r="V106" s="14" t="s">
        <v>3</v>
      </c>
      <c r="W106" s="11">
        <v>6.79</v>
      </c>
      <c r="X106" s="11" t="s">
        <v>46</v>
      </c>
      <c r="Y106" s="7" t="s">
        <v>7</v>
      </c>
      <c r="Z106" s="21">
        <f t="shared" si="9"/>
        <v>-38.986741507790576</v>
      </c>
      <c r="AA106" s="7">
        <f t="shared" si="12"/>
        <v>-2.1613832853025987</v>
      </c>
      <c r="AB106" s="7">
        <v>1</v>
      </c>
      <c r="AC106" s="23">
        <v>2.5499999999999998</v>
      </c>
      <c r="AD106" s="11">
        <f t="shared" si="14"/>
        <v>15.046403712296986</v>
      </c>
      <c r="AE106" s="7">
        <v>25.94</v>
      </c>
      <c r="AF106" s="3">
        <f t="shared" si="13"/>
        <v>28.571428571428569</v>
      </c>
    </row>
    <row r="107" spans="1:32" x14ac:dyDescent="0.3">
      <c r="A107" s="7">
        <v>105</v>
      </c>
      <c r="B107" s="7">
        <v>26</v>
      </c>
      <c r="C107" s="30"/>
      <c r="D107" s="29"/>
      <c r="E107" s="29"/>
      <c r="F107" s="7" t="s">
        <v>131</v>
      </c>
      <c r="G107" s="7" t="s">
        <v>133</v>
      </c>
      <c r="H107" s="7">
        <v>2014</v>
      </c>
      <c r="I107" s="7" t="s">
        <v>142</v>
      </c>
      <c r="J107" s="7">
        <v>3</v>
      </c>
      <c r="K107" s="7">
        <v>105</v>
      </c>
      <c r="L107" s="11">
        <v>206.66</v>
      </c>
      <c r="M107" s="11" t="s">
        <v>46</v>
      </c>
      <c r="N107" s="14" t="s">
        <v>3</v>
      </c>
      <c r="O107" s="11">
        <v>6.94</v>
      </c>
      <c r="P107" s="11"/>
      <c r="Q107" s="7" t="s">
        <v>135</v>
      </c>
      <c r="R107" s="7">
        <v>3</v>
      </c>
      <c r="S107" s="7">
        <v>165</v>
      </c>
      <c r="T107" s="11">
        <v>107.4</v>
      </c>
      <c r="U107" s="11" t="s">
        <v>46</v>
      </c>
      <c r="V107" s="14" t="s">
        <v>3</v>
      </c>
      <c r="W107" s="11">
        <v>5.67</v>
      </c>
      <c r="X107" s="11" t="s">
        <v>46</v>
      </c>
      <c r="Y107" s="7" t="s">
        <v>7</v>
      </c>
      <c r="Z107" s="21">
        <f t="shared" si="9"/>
        <v>-48.030581631665534</v>
      </c>
      <c r="AA107" s="7">
        <f t="shared" si="12"/>
        <v>-18.299711815561963</v>
      </c>
      <c r="AB107" s="7">
        <v>1</v>
      </c>
      <c r="AC107" s="23">
        <v>2.5499999999999998</v>
      </c>
      <c r="AD107" s="11">
        <f t="shared" si="14"/>
        <v>15.046403712296986</v>
      </c>
      <c r="AE107" s="7">
        <v>25.94</v>
      </c>
      <c r="AF107" s="3">
        <f t="shared" si="13"/>
        <v>57.142857142857139</v>
      </c>
    </row>
    <row r="108" spans="1:32" x14ac:dyDescent="0.3">
      <c r="A108" s="7">
        <v>106</v>
      </c>
      <c r="B108" s="7">
        <v>26</v>
      </c>
      <c r="C108" s="30"/>
      <c r="D108" s="29"/>
      <c r="E108" s="29"/>
      <c r="F108" s="7" t="s">
        <v>131</v>
      </c>
      <c r="G108" s="7" t="s">
        <v>133</v>
      </c>
      <c r="H108" s="7">
        <v>2014</v>
      </c>
      <c r="I108" s="7" t="s">
        <v>142</v>
      </c>
      <c r="J108" s="7">
        <v>3</v>
      </c>
      <c r="K108" s="7">
        <v>135</v>
      </c>
      <c r="L108" s="11">
        <v>471.57</v>
      </c>
      <c r="M108" s="11" t="s">
        <v>46</v>
      </c>
      <c r="N108" s="14" t="s">
        <v>3</v>
      </c>
      <c r="O108" s="11">
        <v>7.89</v>
      </c>
      <c r="P108" s="11"/>
      <c r="Q108" s="7" t="s">
        <v>135</v>
      </c>
      <c r="R108" s="7">
        <v>3</v>
      </c>
      <c r="S108" s="7">
        <v>180</v>
      </c>
      <c r="T108" s="11">
        <v>354.56</v>
      </c>
      <c r="U108" s="11" t="s">
        <v>46</v>
      </c>
      <c r="V108" s="14" t="s">
        <v>3</v>
      </c>
      <c r="W108" s="11">
        <v>7.75</v>
      </c>
      <c r="X108" s="11" t="s">
        <v>46</v>
      </c>
      <c r="Y108" s="7" t="s">
        <v>7</v>
      </c>
      <c r="Z108" s="21">
        <f t="shared" si="9"/>
        <v>-24.812859172551263</v>
      </c>
      <c r="AA108" s="7">
        <f t="shared" si="12"/>
        <v>-1.7743979721165992</v>
      </c>
      <c r="AB108" s="7">
        <v>1</v>
      </c>
      <c r="AC108" s="23">
        <v>2.5499999999999998</v>
      </c>
      <c r="AD108" s="11">
        <f t="shared" si="14"/>
        <v>15.046403712296986</v>
      </c>
      <c r="AE108" s="7">
        <v>25.94</v>
      </c>
      <c r="AF108" s="3">
        <f t="shared" si="13"/>
        <v>33.333333333333329</v>
      </c>
    </row>
    <row r="109" spans="1:32" x14ac:dyDescent="0.3">
      <c r="A109" s="7">
        <v>107</v>
      </c>
      <c r="B109" s="7">
        <v>26</v>
      </c>
      <c r="C109" s="30"/>
      <c r="D109" s="29"/>
      <c r="E109" s="29"/>
      <c r="F109" s="7" t="s">
        <v>131</v>
      </c>
      <c r="G109" s="7" t="s">
        <v>133</v>
      </c>
      <c r="H109" s="7">
        <v>2014</v>
      </c>
      <c r="I109" s="7" t="s">
        <v>142</v>
      </c>
      <c r="J109" s="7">
        <v>3</v>
      </c>
      <c r="K109" s="7">
        <v>135</v>
      </c>
      <c r="L109" s="11">
        <v>471.57</v>
      </c>
      <c r="M109" s="11" t="s">
        <v>46</v>
      </c>
      <c r="N109" s="14" t="s">
        <v>3</v>
      </c>
      <c r="O109" s="11">
        <v>7.89</v>
      </c>
      <c r="P109" s="11"/>
      <c r="Q109" s="7" t="s">
        <v>135</v>
      </c>
      <c r="R109" s="7">
        <v>3</v>
      </c>
      <c r="S109" s="7">
        <v>225</v>
      </c>
      <c r="T109" s="11">
        <v>330.21</v>
      </c>
      <c r="U109" s="11" t="s">
        <v>46</v>
      </c>
      <c r="V109" s="14" t="s">
        <v>3</v>
      </c>
      <c r="W109" s="11">
        <v>6.31</v>
      </c>
      <c r="X109" s="11" t="s">
        <v>46</v>
      </c>
      <c r="Y109" s="7" t="s">
        <v>7</v>
      </c>
      <c r="Z109" s="21">
        <f t="shared" si="9"/>
        <v>-29.976461606972453</v>
      </c>
      <c r="AA109" s="7">
        <f t="shared" si="12"/>
        <v>-20.025348542458808</v>
      </c>
      <c r="AB109" s="7">
        <v>1</v>
      </c>
      <c r="AC109" s="23">
        <v>2.5499999999999998</v>
      </c>
      <c r="AD109" s="11">
        <f t="shared" si="14"/>
        <v>15.046403712296986</v>
      </c>
      <c r="AE109" s="7">
        <v>25.94</v>
      </c>
      <c r="AF109" s="3">
        <f t="shared" si="13"/>
        <v>66.666666666666657</v>
      </c>
    </row>
    <row r="110" spans="1:32" s="16" customFormat="1" x14ac:dyDescent="0.3">
      <c r="A110" s="7">
        <v>108</v>
      </c>
      <c r="B110" s="7">
        <v>27</v>
      </c>
      <c r="C110" s="30" t="s">
        <v>111</v>
      </c>
      <c r="D110" s="29" t="s">
        <v>61</v>
      </c>
      <c r="E110" s="29">
        <v>2018</v>
      </c>
      <c r="F110" s="7" t="s">
        <v>201</v>
      </c>
      <c r="G110" s="7" t="s">
        <v>203</v>
      </c>
      <c r="H110" s="7">
        <v>2013</v>
      </c>
      <c r="I110" s="7" t="s">
        <v>142</v>
      </c>
      <c r="J110" s="7">
        <v>3</v>
      </c>
      <c r="K110" s="7">
        <v>60</v>
      </c>
      <c r="L110" s="11">
        <v>3.882037533512058</v>
      </c>
      <c r="M110" s="11">
        <v>3.3595820268355197</v>
      </c>
      <c r="N110" s="7" t="s">
        <v>160</v>
      </c>
      <c r="O110" s="15" t="s">
        <v>46</v>
      </c>
      <c r="P110" s="11" t="s">
        <v>46</v>
      </c>
      <c r="Q110" s="7" t="s">
        <v>46</v>
      </c>
      <c r="R110" s="5">
        <v>3</v>
      </c>
      <c r="S110" s="7">
        <v>150</v>
      </c>
      <c r="T110" s="11">
        <v>4.1179624664879304</v>
      </c>
      <c r="U110" s="11">
        <v>3.7486374076672697</v>
      </c>
      <c r="V110" s="7" t="s">
        <v>160</v>
      </c>
      <c r="W110" s="11" t="s">
        <v>46</v>
      </c>
      <c r="X110" s="11" t="s">
        <v>46</v>
      </c>
      <c r="Y110" s="7" t="s">
        <v>46</v>
      </c>
      <c r="Z110" s="20">
        <f t="shared" si="9"/>
        <v>6.077348066298379</v>
      </c>
      <c r="AA110" s="7" t="s">
        <v>46</v>
      </c>
      <c r="AB110" s="7">
        <v>0</v>
      </c>
      <c r="AC110" s="23">
        <v>0.78</v>
      </c>
      <c r="AD110" s="7">
        <v>4.29</v>
      </c>
      <c r="AE110" s="14">
        <f t="shared" ref="AE110:AE125" si="15">AD110*1.724</f>
        <v>7.3959599999999996</v>
      </c>
      <c r="AF110" s="3">
        <f t="shared" si="13"/>
        <v>150</v>
      </c>
    </row>
    <row r="111" spans="1:32" s="16" customFormat="1" x14ac:dyDescent="0.3">
      <c r="A111" s="7">
        <v>109</v>
      </c>
      <c r="B111" s="7">
        <v>27</v>
      </c>
      <c r="C111" s="30"/>
      <c r="D111" s="29"/>
      <c r="E111" s="29"/>
      <c r="F111" s="7" t="s">
        <v>201</v>
      </c>
      <c r="G111" s="7" t="s">
        <v>203</v>
      </c>
      <c r="H111" s="7">
        <v>2013</v>
      </c>
      <c r="I111" s="7" t="s">
        <v>142</v>
      </c>
      <c r="J111" s="7">
        <v>3</v>
      </c>
      <c r="K111" s="7">
        <v>60</v>
      </c>
      <c r="L111" s="11">
        <v>3.882037533512058</v>
      </c>
      <c r="M111" s="11">
        <v>3.3595820268355197</v>
      </c>
      <c r="N111" s="7" t="s">
        <v>160</v>
      </c>
      <c r="O111" s="15" t="s">
        <v>46</v>
      </c>
      <c r="P111" s="11" t="s">
        <v>46</v>
      </c>
      <c r="Q111" s="7" t="s">
        <v>46</v>
      </c>
      <c r="R111" s="5">
        <v>3</v>
      </c>
      <c r="S111" s="7">
        <v>250</v>
      </c>
      <c r="T111" s="11">
        <v>4.7613941018766592</v>
      </c>
      <c r="U111" s="11">
        <v>4.2106347900174041</v>
      </c>
      <c r="V111" s="7" t="s">
        <v>160</v>
      </c>
      <c r="W111" s="11" t="s">
        <v>46</v>
      </c>
      <c r="X111" s="11" t="s">
        <v>46</v>
      </c>
      <c r="Y111" s="7" t="s">
        <v>46</v>
      </c>
      <c r="Z111" s="20">
        <f t="shared" si="9"/>
        <v>22.651933701657239</v>
      </c>
      <c r="AA111" s="7" t="s">
        <v>46</v>
      </c>
      <c r="AB111" s="7">
        <v>0</v>
      </c>
      <c r="AC111" s="23">
        <v>0.78</v>
      </c>
      <c r="AD111" s="7">
        <v>4.29</v>
      </c>
      <c r="AE111" s="14">
        <f t="shared" si="15"/>
        <v>7.3959599999999996</v>
      </c>
      <c r="AF111" s="3">
        <f t="shared" si="13"/>
        <v>316.66666666666663</v>
      </c>
    </row>
    <row r="112" spans="1:32" s="16" customFormat="1" x14ac:dyDescent="0.3">
      <c r="A112" s="7">
        <v>110</v>
      </c>
      <c r="B112" s="7">
        <v>27</v>
      </c>
      <c r="C112" s="30"/>
      <c r="D112" s="29"/>
      <c r="E112" s="29"/>
      <c r="F112" s="7" t="s">
        <v>200</v>
      </c>
      <c r="G112" s="7" t="s">
        <v>202</v>
      </c>
      <c r="H112" s="7">
        <v>2013</v>
      </c>
      <c r="I112" s="7" t="s">
        <v>142</v>
      </c>
      <c r="J112" s="7">
        <v>3</v>
      </c>
      <c r="K112" s="7">
        <v>60</v>
      </c>
      <c r="L112" s="11">
        <v>6.9490616621983747</v>
      </c>
      <c r="M112" s="11">
        <v>5.9036776187207742</v>
      </c>
      <c r="N112" s="7" t="s">
        <v>160</v>
      </c>
      <c r="O112" s="15" t="s">
        <v>46</v>
      </c>
      <c r="P112" s="11" t="s">
        <v>46</v>
      </c>
      <c r="Q112" s="7" t="s">
        <v>46</v>
      </c>
      <c r="R112" s="7">
        <v>3</v>
      </c>
      <c r="S112" s="7">
        <v>150</v>
      </c>
      <c r="T112" s="11">
        <v>7.0348525469168735</v>
      </c>
      <c r="U112" s="11">
        <v>6.1273281023659276</v>
      </c>
      <c r="V112" s="7" t="s">
        <v>160</v>
      </c>
      <c r="W112" s="11" t="s">
        <v>46</v>
      </c>
      <c r="X112" s="11" t="s">
        <v>46</v>
      </c>
      <c r="Y112" s="7" t="s">
        <v>46</v>
      </c>
      <c r="Z112" s="20">
        <f t="shared" si="9"/>
        <v>1.2345679012345716</v>
      </c>
      <c r="AA112" s="7" t="s">
        <v>46</v>
      </c>
      <c r="AB112" s="7">
        <v>1</v>
      </c>
      <c r="AC112" s="23">
        <v>2.2400000000000002</v>
      </c>
      <c r="AD112" s="7">
        <v>23.06</v>
      </c>
      <c r="AE112" s="14">
        <f t="shared" si="15"/>
        <v>39.75544</v>
      </c>
      <c r="AF112" s="3">
        <f t="shared" si="13"/>
        <v>150</v>
      </c>
    </row>
    <row r="113" spans="1:32" s="16" customFormat="1" x14ac:dyDescent="0.3">
      <c r="A113" s="7">
        <v>111</v>
      </c>
      <c r="B113" s="7">
        <v>27</v>
      </c>
      <c r="C113" s="30"/>
      <c r="D113" s="29"/>
      <c r="E113" s="29"/>
      <c r="F113" s="7" t="s">
        <v>200</v>
      </c>
      <c r="G113" s="7" t="s">
        <v>202</v>
      </c>
      <c r="H113" s="7">
        <v>2013</v>
      </c>
      <c r="I113" s="7" t="s">
        <v>142</v>
      </c>
      <c r="J113" s="7">
        <v>3</v>
      </c>
      <c r="K113" s="7">
        <v>60</v>
      </c>
      <c r="L113" s="11">
        <v>6.9490616621983747</v>
      </c>
      <c r="M113" s="11">
        <v>5.9036776187207742</v>
      </c>
      <c r="N113" s="7" t="s">
        <v>160</v>
      </c>
      <c r="O113" s="15" t="s">
        <v>46</v>
      </c>
      <c r="P113" s="11" t="s">
        <v>46</v>
      </c>
      <c r="Q113" s="7" t="s">
        <v>46</v>
      </c>
      <c r="R113" s="7">
        <v>3</v>
      </c>
      <c r="S113" s="7">
        <v>250</v>
      </c>
      <c r="T113" s="11">
        <v>7.356568364611233</v>
      </c>
      <c r="U113" s="11">
        <v>6.9013271308502606</v>
      </c>
      <c r="V113" s="7" t="s">
        <v>160</v>
      </c>
      <c r="W113" s="11" t="s">
        <v>46</v>
      </c>
      <c r="X113" s="11" t="s">
        <v>46</v>
      </c>
      <c r="Y113" s="7" t="s">
        <v>46</v>
      </c>
      <c r="Z113" s="20">
        <f t="shared" si="9"/>
        <v>5.8641975308640619</v>
      </c>
      <c r="AA113" s="7" t="s">
        <v>46</v>
      </c>
      <c r="AB113" s="7">
        <v>1</v>
      </c>
      <c r="AC113" s="23">
        <v>2.2400000000000002</v>
      </c>
      <c r="AD113" s="7">
        <v>23.06</v>
      </c>
      <c r="AE113" s="14">
        <f t="shared" si="15"/>
        <v>39.75544</v>
      </c>
      <c r="AF113" s="3">
        <f t="shared" si="13"/>
        <v>316.66666666666663</v>
      </c>
    </row>
    <row r="114" spans="1:32" s="16" customFormat="1" x14ac:dyDescent="0.3">
      <c r="A114" s="7">
        <v>112</v>
      </c>
      <c r="B114" s="7">
        <v>28</v>
      </c>
      <c r="C114" s="30" t="s">
        <v>112</v>
      </c>
      <c r="D114" s="29" t="s">
        <v>60</v>
      </c>
      <c r="E114" s="29">
        <v>2015</v>
      </c>
      <c r="F114" s="7" t="s">
        <v>14</v>
      </c>
      <c r="G114" s="7" t="s">
        <v>17</v>
      </c>
      <c r="H114" s="7">
        <v>2011</v>
      </c>
      <c r="I114" s="7" t="s">
        <v>142</v>
      </c>
      <c r="J114" s="7">
        <v>4</v>
      </c>
      <c r="K114" s="7">
        <v>120</v>
      </c>
      <c r="L114" s="11">
        <v>211.9</v>
      </c>
      <c r="M114" s="11">
        <v>28.8</v>
      </c>
      <c r="N114" s="7" t="s">
        <v>3</v>
      </c>
      <c r="O114" s="11">
        <v>6.97</v>
      </c>
      <c r="P114" s="11">
        <v>0.28000000000000003</v>
      </c>
      <c r="Q114" s="7" t="s">
        <v>1</v>
      </c>
      <c r="R114" s="7">
        <v>4</v>
      </c>
      <c r="S114" s="7">
        <v>150</v>
      </c>
      <c r="T114" s="11">
        <v>307.89999999999998</v>
      </c>
      <c r="U114" s="11">
        <v>59.1</v>
      </c>
      <c r="V114" s="7" t="s">
        <v>3</v>
      </c>
      <c r="W114" s="11">
        <v>7.61</v>
      </c>
      <c r="X114" s="11">
        <v>0.3</v>
      </c>
      <c r="Y114" s="7" t="s">
        <v>1</v>
      </c>
      <c r="Z114" s="20">
        <f t="shared" si="9"/>
        <v>45.304388862671061</v>
      </c>
      <c r="AA114" s="7">
        <f t="shared" ref="AA114:AA133" si="16">(W114-O114)/O114*100</f>
        <v>9.1822094691535234</v>
      </c>
      <c r="AB114" s="7">
        <v>1</v>
      </c>
      <c r="AC114" s="23">
        <v>1.0900000000000001</v>
      </c>
      <c r="AD114" s="7">
        <v>18.399999999999999</v>
      </c>
      <c r="AE114" s="14">
        <f t="shared" si="15"/>
        <v>31.721599999999999</v>
      </c>
      <c r="AF114" s="3">
        <f t="shared" si="13"/>
        <v>25</v>
      </c>
    </row>
    <row r="115" spans="1:32" s="16" customFormat="1" x14ac:dyDescent="0.3">
      <c r="A115" s="7">
        <v>113</v>
      </c>
      <c r="B115" s="7">
        <v>28</v>
      </c>
      <c r="C115" s="30"/>
      <c r="D115" s="29"/>
      <c r="E115" s="29"/>
      <c r="F115" s="7" t="s">
        <v>14</v>
      </c>
      <c r="G115" s="7" t="s">
        <v>17</v>
      </c>
      <c r="H115" s="7">
        <v>2011</v>
      </c>
      <c r="I115" s="7" t="s">
        <v>142</v>
      </c>
      <c r="J115" s="7">
        <v>4</v>
      </c>
      <c r="K115" s="7">
        <v>120</v>
      </c>
      <c r="L115" s="11">
        <v>211.9</v>
      </c>
      <c r="M115" s="11">
        <v>28.8</v>
      </c>
      <c r="N115" s="7" t="s">
        <v>3</v>
      </c>
      <c r="O115" s="11">
        <v>6.97</v>
      </c>
      <c r="P115" s="11">
        <v>0.28000000000000003</v>
      </c>
      <c r="Q115" s="7" t="s">
        <v>1</v>
      </c>
      <c r="R115" s="7">
        <v>4</v>
      </c>
      <c r="S115" s="7">
        <v>180</v>
      </c>
      <c r="T115" s="11">
        <v>316.60000000000002</v>
      </c>
      <c r="U115" s="11">
        <v>87</v>
      </c>
      <c r="V115" s="7" t="s">
        <v>3</v>
      </c>
      <c r="W115" s="11">
        <v>8.64</v>
      </c>
      <c r="X115" s="11">
        <v>0.42</v>
      </c>
      <c r="Y115" s="7" t="s">
        <v>1</v>
      </c>
      <c r="Z115" s="20">
        <f t="shared" si="9"/>
        <v>49.410099103350646</v>
      </c>
      <c r="AA115" s="7">
        <f t="shared" si="16"/>
        <v>23.959827833572469</v>
      </c>
      <c r="AB115" s="7">
        <v>1</v>
      </c>
      <c r="AC115" s="23">
        <v>1.0900000000000001</v>
      </c>
      <c r="AD115" s="7">
        <v>18.399999999999999</v>
      </c>
      <c r="AE115" s="14">
        <f t="shared" si="15"/>
        <v>31.721599999999999</v>
      </c>
      <c r="AF115" s="3">
        <f t="shared" si="13"/>
        <v>50</v>
      </c>
    </row>
    <row r="116" spans="1:32" s="16" customFormat="1" x14ac:dyDescent="0.3">
      <c r="A116" s="7">
        <v>114</v>
      </c>
      <c r="B116" s="7">
        <v>28</v>
      </c>
      <c r="C116" s="30"/>
      <c r="D116" s="29"/>
      <c r="E116" s="29"/>
      <c r="F116" s="7" t="s">
        <v>14</v>
      </c>
      <c r="G116" s="7" t="s">
        <v>17</v>
      </c>
      <c r="H116" s="7">
        <v>2012</v>
      </c>
      <c r="I116" s="7" t="s">
        <v>142</v>
      </c>
      <c r="J116" s="7">
        <v>4</v>
      </c>
      <c r="K116" s="7">
        <v>120</v>
      </c>
      <c r="L116" s="11">
        <v>138.1</v>
      </c>
      <c r="M116" s="11">
        <v>49.5</v>
      </c>
      <c r="N116" s="7" t="s">
        <v>3</v>
      </c>
      <c r="O116" s="11">
        <v>7.95</v>
      </c>
      <c r="P116" s="11">
        <v>0.57999999999999996</v>
      </c>
      <c r="Q116" s="7" t="s">
        <v>1</v>
      </c>
      <c r="R116" s="7">
        <v>4</v>
      </c>
      <c r="S116" s="7">
        <v>150</v>
      </c>
      <c r="T116" s="11">
        <v>223.4</v>
      </c>
      <c r="U116" s="11">
        <v>46.7</v>
      </c>
      <c r="V116" s="7" t="s">
        <v>3</v>
      </c>
      <c r="W116" s="11">
        <v>9.5399999999999991</v>
      </c>
      <c r="X116" s="11">
        <v>0.24</v>
      </c>
      <c r="Y116" s="7" t="s">
        <v>1</v>
      </c>
      <c r="Z116" s="20">
        <f t="shared" si="9"/>
        <v>61.766835626357718</v>
      </c>
      <c r="AA116" s="7">
        <f t="shared" si="16"/>
        <v>19.999999999999986</v>
      </c>
      <c r="AB116" s="7">
        <v>1</v>
      </c>
      <c r="AC116" s="23">
        <v>1.0900000000000001</v>
      </c>
      <c r="AD116" s="7">
        <v>18.399999999999999</v>
      </c>
      <c r="AE116" s="14">
        <f t="shared" si="15"/>
        <v>31.721599999999999</v>
      </c>
      <c r="AF116" s="3">
        <f t="shared" si="13"/>
        <v>25</v>
      </c>
    </row>
    <row r="117" spans="1:32" s="16" customFormat="1" x14ac:dyDescent="0.3">
      <c r="A117" s="7">
        <v>115</v>
      </c>
      <c r="B117" s="7">
        <v>28</v>
      </c>
      <c r="C117" s="30"/>
      <c r="D117" s="29"/>
      <c r="E117" s="29"/>
      <c r="F117" s="7" t="s">
        <v>14</v>
      </c>
      <c r="G117" s="7" t="s">
        <v>17</v>
      </c>
      <c r="H117" s="7">
        <v>2012</v>
      </c>
      <c r="I117" s="7" t="s">
        <v>142</v>
      </c>
      <c r="J117" s="7">
        <v>4</v>
      </c>
      <c r="K117" s="7">
        <v>120</v>
      </c>
      <c r="L117" s="11">
        <v>138.1</v>
      </c>
      <c r="M117" s="11">
        <v>49.5</v>
      </c>
      <c r="N117" s="7" t="s">
        <v>3</v>
      </c>
      <c r="O117" s="11">
        <v>7.95</v>
      </c>
      <c r="P117" s="11">
        <v>0.57999999999999996</v>
      </c>
      <c r="Q117" s="7" t="s">
        <v>1</v>
      </c>
      <c r="R117" s="7">
        <v>4</v>
      </c>
      <c r="S117" s="7">
        <v>180</v>
      </c>
      <c r="T117" s="11">
        <v>217.1</v>
      </c>
      <c r="U117" s="11">
        <v>15.5</v>
      </c>
      <c r="V117" s="7" t="s">
        <v>3</v>
      </c>
      <c r="W117" s="11">
        <v>9.82</v>
      </c>
      <c r="X117" s="11">
        <v>0.32</v>
      </c>
      <c r="Y117" s="7" t="s">
        <v>1</v>
      </c>
      <c r="Z117" s="20">
        <f t="shared" si="9"/>
        <v>57.204923968139035</v>
      </c>
      <c r="AA117" s="7">
        <f t="shared" si="16"/>
        <v>23.522012578616351</v>
      </c>
      <c r="AB117" s="7">
        <v>1</v>
      </c>
      <c r="AC117" s="23">
        <v>1.0900000000000001</v>
      </c>
      <c r="AD117" s="7">
        <v>18.399999999999999</v>
      </c>
      <c r="AE117" s="14">
        <f t="shared" si="15"/>
        <v>31.721599999999999</v>
      </c>
      <c r="AF117" s="3">
        <f t="shared" si="13"/>
        <v>50</v>
      </c>
    </row>
    <row r="118" spans="1:32" s="16" customFormat="1" x14ac:dyDescent="0.3">
      <c r="A118" s="7">
        <v>116</v>
      </c>
      <c r="B118" s="7">
        <v>28</v>
      </c>
      <c r="C118" s="30"/>
      <c r="D118" s="29"/>
      <c r="E118" s="29"/>
      <c r="F118" s="7" t="s">
        <v>14</v>
      </c>
      <c r="G118" s="7" t="s">
        <v>17</v>
      </c>
      <c r="H118" s="7">
        <v>2013</v>
      </c>
      <c r="I118" s="7" t="s">
        <v>142</v>
      </c>
      <c r="J118" s="7">
        <v>4</v>
      </c>
      <c r="K118" s="7">
        <v>120</v>
      </c>
      <c r="L118" s="11">
        <v>302.8</v>
      </c>
      <c r="M118" s="11">
        <v>63.9</v>
      </c>
      <c r="N118" s="7" t="s">
        <v>3</v>
      </c>
      <c r="O118" s="11">
        <v>8.16</v>
      </c>
      <c r="P118" s="11">
        <v>0.31</v>
      </c>
      <c r="Q118" s="7" t="s">
        <v>1</v>
      </c>
      <c r="R118" s="7">
        <v>4</v>
      </c>
      <c r="S118" s="7">
        <v>150</v>
      </c>
      <c r="T118" s="11">
        <v>329.7</v>
      </c>
      <c r="U118" s="11">
        <v>69.5</v>
      </c>
      <c r="V118" s="7" t="s">
        <v>3</v>
      </c>
      <c r="W118" s="11">
        <v>9.73</v>
      </c>
      <c r="X118" s="11">
        <v>0.13</v>
      </c>
      <c r="Y118" s="7" t="s">
        <v>1</v>
      </c>
      <c r="Z118" s="20">
        <f t="shared" si="9"/>
        <v>8.8837516512549453</v>
      </c>
      <c r="AA118" s="7">
        <f t="shared" si="16"/>
        <v>19.240196078431378</v>
      </c>
      <c r="AB118" s="7">
        <v>1</v>
      </c>
      <c r="AC118" s="23">
        <v>1.0900000000000001</v>
      </c>
      <c r="AD118" s="7">
        <v>18.399999999999999</v>
      </c>
      <c r="AE118" s="14">
        <f t="shared" si="15"/>
        <v>31.721599999999999</v>
      </c>
      <c r="AF118" s="3">
        <f t="shared" si="13"/>
        <v>25</v>
      </c>
    </row>
    <row r="119" spans="1:32" s="16" customFormat="1" x14ac:dyDescent="0.3">
      <c r="A119" s="7">
        <v>117</v>
      </c>
      <c r="B119" s="7">
        <v>28</v>
      </c>
      <c r="C119" s="30"/>
      <c r="D119" s="29"/>
      <c r="E119" s="29"/>
      <c r="F119" s="7" t="s">
        <v>14</v>
      </c>
      <c r="G119" s="7" t="s">
        <v>17</v>
      </c>
      <c r="H119" s="7">
        <v>2013</v>
      </c>
      <c r="I119" s="7" t="s">
        <v>142</v>
      </c>
      <c r="J119" s="7">
        <v>4</v>
      </c>
      <c r="K119" s="7">
        <v>120</v>
      </c>
      <c r="L119" s="11">
        <v>302.8</v>
      </c>
      <c r="M119" s="11">
        <v>63.9</v>
      </c>
      <c r="N119" s="7" t="s">
        <v>3</v>
      </c>
      <c r="O119" s="11">
        <v>8.16</v>
      </c>
      <c r="P119" s="11">
        <v>0.31</v>
      </c>
      <c r="Q119" s="7" t="s">
        <v>1</v>
      </c>
      <c r="R119" s="7">
        <v>4</v>
      </c>
      <c r="S119" s="7">
        <v>180</v>
      </c>
      <c r="T119" s="11">
        <v>342.9</v>
      </c>
      <c r="U119" s="11">
        <v>62.9</v>
      </c>
      <c r="V119" s="7" t="s">
        <v>3</v>
      </c>
      <c r="W119" s="11">
        <v>9.48</v>
      </c>
      <c r="X119" s="11">
        <v>0.18</v>
      </c>
      <c r="Y119" s="7" t="s">
        <v>1</v>
      </c>
      <c r="Z119" s="20">
        <f t="shared" si="9"/>
        <v>13.243064729194176</v>
      </c>
      <c r="AA119" s="7">
        <f t="shared" si="16"/>
        <v>16.176470588235297</v>
      </c>
      <c r="AB119" s="7">
        <v>1</v>
      </c>
      <c r="AC119" s="23">
        <v>1.0900000000000001</v>
      </c>
      <c r="AD119" s="7">
        <v>18.399999999999999</v>
      </c>
      <c r="AE119" s="14">
        <f t="shared" si="15"/>
        <v>31.721599999999999</v>
      </c>
      <c r="AF119" s="3">
        <f t="shared" si="13"/>
        <v>50</v>
      </c>
    </row>
    <row r="120" spans="1:32" s="16" customFormat="1" x14ac:dyDescent="0.3">
      <c r="A120" s="7">
        <v>118</v>
      </c>
      <c r="B120" s="7">
        <v>28</v>
      </c>
      <c r="C120" s="30"/>
      <c r="D120" s="29"/>
      <c r="E120" s="29"/>
      <c r="F120" s="7" t="s">
        <v>14</v>
      </c>
      <c r="G120" s="7" t="s">
        <v>17</v>
      </c>
      <c r="H120" s="7">
        <v>2011</v>
      </c>
      <c r="I120" s="7" t="s">
        <v>142</v>
      </c>
      <c r="J120" s="7">
        <v>4</v>
      </c>
      <c r="K120" s="7">
        <v>120</v>
      </c>
      <c r="L120" s="11">
        <v>202.4</v>
      </c>
      <c r="M120" s="11">
        <v>97.2</v>
      </c>
      <c r="N120" s="7" t="s">
        <v>3</v>
      </c>
      <c r="O120" s="11">
        <v>7.66</v>
      </c>
      <c r="P120" s="11">
        <v>0.14000000000000001</v>
      </c>
      <c r="Q120" s="7" t="s">
        <v>1</v>
      </c>
      <c r="R120" s="7">
        <v>4</v>
      </c>
      <c r="S120" s="7">
        <v>150</v>
      </c>
      <c r="T120" s="11">
        <v>281.60000000000002</v>
      </c>
      <c r="U120" s="11">
        <v>180.8</v>
      </c>
      <c r="V120" s="7" t="s">
        <v>3</v>
      </c>
      <c r="W120" s="11">
        <v>8.2799999999999994</v>
      </c>
      <c r="X120" s="11">
        <v>0.62</v>
      </c>
      <c r="Y120" s="7" t="s">
        <v>1</v>
      </c>
      <c r="Z120" s="20">
        <f t="shared" si="9"/>
        <v>39.130434782608702</v>
      </c>
      <c r="AA120" s="7">
        <f t="shared" si="16"/>
        <v>8.0939947780678736</v>
      </c>
      <c r="AB120" s="7">
        <v>1</v>
      </c>
      <c r="AC120" s="23">
        <v>1.0900000000000001</v>
      </c>
      <c r="AD120" s="7">
        <v>18.399999999999999</v>
      </c>
      <c r="AE120" s="14">
        <f t="shared" si="15"/>
        <v>31.721599999999999</v>
      </c>
      <c r="AF120" s="3">
        <f t="shared" si="13"/>
        <v>25</v>
      </c>
    </row>
    <row r="121" spans="1:32" s="16" customFormat="1" x14ac:dyDescent="0.3">
      <c r="A121" s="7">
        <v>119</v>
      </c>
      <c r="B121" s="7">
        <v>28</v>
      </c>
      <c r="C121" s="30"/>
      <c r="D121" s="29"/>
      <c r="E121" s="29"/>
      <c r="F121" s="7" t="s">
        <v>14</v>
      </c>
      <c r="G121" s="7" t="s">
        <v>17</v>
      </c>
      <c r="H121" s="7">
        <v>2011</v>
      </c>
      <c r="I121" s="7" t="s">
        <v>142</v>
      </c>
      <c r="J121" s="7">
        <v>4</v>
      </c>
      <c r="K121" s="7">
        <v>120</v>
      </c>
      <c r="L121" s="11">
        <v>202.4</v>
      </c>
      <c r="M121" s="11">
        <v>97.2</v>
      </c>
      <c r="N121" s="7" t="s">
        <v>3</v>
      </c>
      <c r="O121" s="11">
        <v>7.66</v>
      </c>
      <c r="P121" s="11">
        <v>0.14000000000000001</v>
      </c>
      <c r="Q121" s="7" t="s">
        <v>1</v>
      </c>
      <c r="R121" s="7">
        <v>4</v>
      </c>
      <c r="S121" s="7">
        <v>180</v>
      </c>
      <c r="T121" s="11">
        <v>266.89999999999998</v>
      </c>
      <c r="U121" s="11">
        <v>151.30000000000001</v>
      </c>
      <c r="V121" s="7" t="s">
        <v>3</v>
      </c>
      <c r="W121" s="11">
        <v>9.2899999999999991</v>
      </c>
      <c r="X121" s="11">
        <v>0.54</v>
      </c>
      <c r="Y121" s="7" t="s">
        <v>1</v>
      </c>
      <c r="Z121" s="20">
        <f t="shared" si="9"/>
        <v>31.867588932806306</v>
      </c>
      <c r="AA121" s="7">
        <f t="shared" si="16"/>
        <v>21.279373368146199</v>
      </c>
      <c r="AB121" s="7">
        <v>1</v>
      </c>
      <c r="AC121" s="23">
        <v>1.0900000000000001</v>
      </c>
      <c r="AD121" s="7">
        <v>18.399999999999999</v>
      </c>
      <c r="AE121" s="14">
        <f t="shared" si="15"/>
        <v>31.721599999999999</v>
      </c>
      <c r="AF121" s="3">
        <f t="shared" si="13"/>
        <v>50</v>
      </c>
    </row>
    <row r="122" spans="1:32" s="16" customFormat="1" x14ac:dyDescent="0.3">
      <c r="A122" s="7">
        <v>120</v>
      </c>
      <c r="B122" s="7">
        <v>28</v>
      </c>
      <c r="C122" s="30"/>
      <c r="D122" s="29"/>
      <c r="E122" s="29"/>
      <c r="F122" s="7" t="s">
        <v>14</v>
      </c>
      <c r="G122" s="7" t="s">
        <v>17</v>
      </c>
      <c r="H122" s="7">
        <v>2012</v>
      </c>
      <c r="I122" s="7" t="s">
        <v>142</v>
      </c>
      <c r="J122" s="7">
        <v>4</v>
      </c>
      <c r="K122" s="7">
        <v>120</v>
      </c>
      <c r="L122" s="11">
        <v>235.9</v>
      </c>
      <c r="M122" s="11">
        <v>67</v>
      </c>
      <c r="N122" s="7" t="s">
        <v>3</v>
      </c>
      <c r="O122" s="11">
        <v>9.99</v>
      </c>
      <c r="P122" s="11">
        <v>0.12</v>
      </c>
      <c r="Q122" s="7" t="s">
        <v>1</v>
      </c>
      <c r="R122" s="7">
        <v>4</v>
      </c>
      <c r="S122" s="7">
        <v>150</v>
      </c>
      <c r="T122" s="11">
        <v>330.2</v>
      </c>
      <c r="U122" s="11">
        <v>30.8</v>
      </c>
      <c r="V122" s="7" t="s">
        <v>3</v>
      </c>
      <c r="W122" s="11">
        <v>11.6</v>
      </c>
      <c r="X122" s="11">
        <v>0.45</v>
      </c>
      <c r="Y122" s="7" t="s">
        <v>1</v>
      </c>
      <c r="Z122" s="20">
        <f t="shared" si="9"/>
        <v>39.974565493853319</v>
      </c>
      <c r="AA122" s="7">
        <f t="shared" si="16"/>
        <v>16.11611611611611</v>
      </c>
      <c r="AB122" s="7">
        <v>1</v>
      </c>
      <c r="AC122" s="23">
        <v>1.0900000000000001</v>
      </c>
      <c r="AD122" s="7">
        <v>18.399999999999999</v>
      </c>
      <c r="AE122" s="14">
        <f t="shared" si="15"/>
        <v>31.721599999999999</v>
      </c>
      <c r="AF122" s="3">
        <f t="shared" si="13"/>
        <v>25</v>
      </c>
    </row>
    <row r="123" spans="1:32" s="16" customFormat="1" x14ac:dyDescent="0.3">
      <c r="A123" s="7">
        <v>121</v>
      </c>
      <c r="B123" s="7">
        <v>28</v>
      </c>
      <c r="C123" s="30"/>
      <c r="D123" s="29"/>
      <c r="E123" s="29"/>
      <c r="F123" s="7" t="s">
        <v>14</v>
      </c>
      <c r="G123" s="7" t="s">
        <v>17</v>
      </c>
      <c r="H123" s="7">
        <v>2012</v>
      </c>
      <c r="I123" s="7" t="s">
        <v>142</v>
      </c>
      <c r="J123" s="7">
        <v>4</v>
      </c>
      <c r="K123" s="7">
        <v>120</v>
      </c>
      <c r="L123" s="11">
        <v>235.9</v>
      </c>
      <c r="M123" s="11">
        <v>67</v>
      </c>
      <c r="N123" s="7" t="s">
        <v>3</v>
      </c>
      <c r="O123" s="11">
        <v>9.99</v>
      </c>
      <c r="P123" s="11">
        <v>0.12</v>
      </c>
      <c r="Q123" s="7" t="s">
        <v>1</v>
      </c>
      <c r="R123" s="7">
        <v>4</v>
      </c>
      <c r="S123" s="7">
        <v>180</v>
      </c>
      <c r="T123" s="11">
        <v>343.2</v>
      </c>
      <c r="U123" s="11">
        <v>45.7</v>
      </c>
      <c r="V123" s="7" t="s">
        <v>3</v>
      </c>
      <c r="W123" s="11">
        <v>10.56</v>
      </c>
      <c r="X123" s="11">
        <v>0.12</v>
      </c>
      <c r="Y123" s="7" t="s">
        <v>1</v>
      </c>
      <c r="Z123" s="20">
        <f t="shared" si="9"/>
        <v>45.48537515896566</v>
      </c>
      <c r="AA123" s="7">
        <f t="shared" si="16"/>
        <v>5.7057057057057081</v>
      </c>
      <c r="AB123" s="7">
        <v>1</v>
      </c>
      <c r="AC123" s="23">
        <v>1.0900000000000001</v>
      </c>
      <c r="AD123" s="7">
        <v>18.399999999999999</v>
      </c>
      <c r="AE123" s="14">
        <f t="shared" si="15"/>
        <v>31.721599999999999</v>
      </c>
      <c r="AF123" s="3">
        <f t="shared" si="13"/>
        <v>50</v>
      </c>
    </row>
    <row r="124" spans="1:32" s="16" customFormat="1" x14ac:dyDescent="0.3">
      <c r="A124" s="7">
        <v>122</v>
      </c>
      <c r="B124" s="7">
        <v>28</v>
      </c>
      <c r="C124" s="30"/>
      <c r="D124" s="29"/>
      <c r="E124" s="29"/>
      <c r="F124" s="7" t="s">
        <v>14</v>
      </c>
      <c r="G124" s="7" t="s">
        <v>17</v>
      </c>
      <c r="H124" s="7">
        <v>2013</v>
      </c>
      <c r="I124" s="7" t="s">
        <v>142</v>
      </c>
      <c r="J124" s="7">
        <v>4</v>
      </c>
      <c r="K124" s="7">
        <v>120</v>
      </c>
      <c r="L124" s="11">
        <v>372</v>
      </c>
      <c r="M124" s="11">
        <v>48.1</v>
      </c>
      <c r="N124" s="7" t="s">
        <v>3</v>
      </c>
      <c r="O124" s="11">
        <v>9.67</v>
      </c>
      <c r="P124" s="11">
        <v>0.34</v>
      </c>
      <c r="Q124" s="7" t="s">
        <v>1</v>
      </c>
      <c r="R124" s="7">
        <v>4</v>
      </c>
      <c r="S124" s="7">
        <v>150</v>
      </c>
      <c r="T124" s="11">
        <v>376.3</v>
      </c>
      <c r="U124" s="11">
        <v>70.400000000000006</v>
      </c>
      <c r="V124" s="7" t="s">
        <v>3</v>
      </c>
      <c r="W124" s="11">
        <v>9.7799999999999994</v>
      </c>
      <c r="X124" s="11">
        <v>0.48</v>
      </c>
      <c r="Y124" s="7" t="s">
        <v>1</v>
      </c>
      <c r="Z124" s="20">
        <f t="shared" si="9"/>
        <v>1.1559139784946266</v>
      </c>
      <c r="AA124" s="7">
        <f t="shared" si="16"/>
        <v>1.1375387797311212</v>
      </c>
      <c r="AB124" s="7">
        <v>1</v>
      </c>
      <c r="AC124" s="23">
        <v>1.0900000000000001</v>
      </c>
      <c r="AD124" s="7">
        <v>18.399999999999999</v>
      </c>
      <c r="AE124" s="14">
        <f t="shared" si="15"/>
        <v>31.721599999999999</v>
      </c>
      <c r="AF124" s="3">
        <f t="shared" si="13"/>
        <v>25</v>
      </c>
    </row>
    <row r="125" spans="1:32" s="16" customFormat="1" x14ac:dyDescent="0.3">
      <c r="A125" s="7">
        <v>123</v>
      </c>
      <c r="B125" s="7">
        <v>28</v>
      </c>
      <c r="C125" s="30"/>
      <c r="D125" s="29"/>
      <c r="E125" s="29"/>
      <c r="F125" s="7" t="s">
        <v>14</v>
      </c>
      <c r="G125" s="7" t="s">
        <v>17</v>
      </c>
      <c r="H125" s="7">
        <v>2013</v>
      </c>
      <c r="I125" s="7" t="s">
        <v>142</v>
      </c>
      <c r="J125" s="7">
        <v>4</v>
      </c>
      <c r="K125" s="7">
        <v>120</v>
      </c>
      <c r="L125" s="11">
        <v>372</v>
      </c>
      <c r="M125" s="11">
        <v>48.1</v>
      </c>
      <c r="N125" s="7" t="s">
        <v>3</v>
      </c>
      <c r="O125" s="11">
        <v>9.67</v>
      </c>
      <c r="P125" s="11">
        <v>0.34</v>
      </c>
      <c r="Q125" s="7" t="s">
        <v>1</v>
      </c>
      <c r="R125" s="7">
        <v>4</v>
      </c>
      <c r="S125" s="7">
        <v>180</v>
      </c>
      <c r="T125" s="11">
        <v>394.6</v>
      </c>
      <c r="U125" s="11">
        <v>63.6</v>
      </c>
      <c r="V125" s="7" t="s">
        <v>3</v>
      </c>
      <c r="W125" s="11">
        <v>10.67</v>
      </c>
      <c r="X125" s="11">
        <v>0.56000000000000005</v>
      </c>
      <c r="Y125" s="7" t="s">
        <v>1</v>
      </c>
      <c r="Z125" s="20">
        <f t="shared" si="9"/>
        <v>6.0752688172043072</v>
      </c>
      <c r="AA125" s="7">
        <f t="shared" si="16"/>
        <v>10.341261633919338</v>
      </c>
      <c r="AB125" s="7">
        <v>1</v>
      </c>
      <c r="AC125" s="23">
        <v>1.0900000000000001</v>
      </c>
      <c r="AD125" s="7">
        <v>18.399999999999999</v>
      </c>
      <c r="AE125" s="14">
        <f t="shared" si="15"/>
        <v>31.721599999999999</v>
      </c>
      <c r="AF125" s="3">
        <f t="shared" si="13"/>
        <v>50</v>
      </c>
    </row>
    <row r="126" spans="1:32" s="16" customFormat="1" x14ac:dyDescent="0.3">
      <c r="A126" s="7">
        <v>124</v>
      </c>
      <c r="B126" s="7">
        <v>29</v>
      </c>
      <c r="C126" s="30" t="s">
        <v>120</v>
      </c>
      <c r="D126" s="29" t="s">
        <v>56</v>
      </c>
      <c r="E126" s="29">
        <v>2017</v>
      </c>
      <c r="F126" s="7" t="s">
        <v>13</v>
      </c>
      <c r="G126" s="7" t="s">
        <v>5</v>
      </c>
      <c r="H126" s="7">
        <v>2012</v>
      </c>
      <c r="I126" s="7" t="s">
        <v>142</v>
      </c>
      <c r="J126" s="7">
        <v>3</v>
      </c>
      <c r="K126" s="7">
        <v>75</v>
      </c>
      <c r="L126" s="11">
        <v>470.82608695652101</v>
      </c>
      <c r="M126" s="17" t="s">
        <v>47</v>
      </c>
      <c r="N126" s="7" t="s">
        <v>3</v>
      </c>
      <c r="O126" s="11">
        <v>9.44</v>
      </c>
      <c r="P126" s="11">
        <v>0.59</v>
      </c>
      <c r="Q126" s="7" t="s">
        <v>1</v>
      </c>
      <c r="R126" s="7">
        <v>3</v>
      </c>
      <c r="S126" s="7">
        <v>150</v>
      </c>
      <c r="T126" s="11">
        <v>174.5</v>
      </c>
      <c r="U126" s="11"/>
      <c r="V126" s="7" t="s">
        <v>3</v>
      </c>
      <c r="W126" s="11">
        <v>9.93</v>
      </c>
      <c r="X126" s="11">
        <v>0.56999999999999995</v>
      </c>
      <c r="Y126" s="7" t="s">
        <v>1</v>
      </c>
      <c r="Z126" s="20">
        <f t="shared" si="9"/>
        <v>-62.937482685381788</v>
      </c>
      <c r="AA126" s="7">
        <f t="shared" si="16"/>
        <v>5.1906779661016973</v>
      </c>
      <c r="AB126" s="7">
        <v>0</v>
      </c>
      <c r="AC126" s="23">
        <v>2.1</v>
      </c>
      <c r="AD126" s="7">
        <f>AE126/1.724</f>
        <v>10.730858468677495</v>
      </c>
      <c r="AE126" s="14">
        <v>18.5</v>
      </c>
      <c r="AF126" s="3">
        <f t="shared" si="13"/>
        <v>100</v>
      </c>
    </row>
    <row r="127" spans="1:32" s="16" customFormat="1" x14ac:dyDescent="0.3">
      <c r="A127" s="7">
        <v>125</v>
      </c>
      <c r="B127" s="7">
        <v>29</v>
      </c>
      <c r="C127" s="30"/>
      <c r="D127" s="29"/>
      <c r="E127" s="29"/>
      <c r="F127" s="7" t="s">
        <v>13</v>
      </c>
      <c r="G127" s="7" t="s">
        <v>5</v>
      </c>
      <c r="H127" s="7">
        <v>2012</v>
      </c>
      <c r="I127" s="7" t="s">
        <v>142</v>
      </c>
      <c r="J127" s="7">
        <v>3</v>
      </c>
      <c r="K127" s="7">
        <v>75</v>
      </c>
      <c r="L127" s="11">
        <v>470.82608695652101</v>
      </c>
      <c r="M127" s="17" t="s">
        <v>47</v>
      </c>
      <c r="N127" s="7" t="s">
        <v>3</v>
      </c>
      <c r="O127" s="11">
        <v>9.44</v>
      </c>
      <c r="P127" s="11">
        <v>0.59</v>
      </c>
      <c r="Q127" s="7" t="s">
        <v>1</v>
      </c>
      <c r="R127" s="7">
        <v>3</v>
      </c>
      <c r="S127" s="7">
        <v>225</v>
      </c>
      <c r="T127" s="11">
        <v>192.2</v>
      </c>
      <c r="U127" s="11"/>
      <c r="V127" s="7" t="s">
        <v>3</v>
      </c>
      <c r="W127" s="11">
        <v>9.5299999999999994</v>
      </c>
      <c r="X127" s="11">
        <v>0.73</v>
      </c>
      <c r="Y127" s="7" t="s">
        <v>1</v>
      </c>
      <c r="Z127" s="20">
        <f t="shared" ref="Z127:Z138" si="17">(T127-L127)/L127*100</f>
        <v>-59.178132791578108</v>
      </c>
      <c r="AA127" s="7">
        <f t="shared" si="16"/>
        <v>0.95338983050847304</v>
      </c>
      <c r="AB127" s="7">
        <v>0</v>
      </c>
      <c r="AC127" s="23">
        <v>2.1</v>
      </c>
      <c r="AD127" s="7">
        <f>AE127/1.724</f>
        <v>28.538283062645014</v>
      </c>
      <c r="AE127" s="14">
        <v>49.2</v>
      </c>
      <c r="AF127" s="3">
        <f t="shared" si="13"/>
        <v>200</v>
      </c>
    </row>
    <row r="128" spans="1:32" s="16" customFormat="1" x14ac:dyDescent="0.3">
      <c r="A128" s="7">
        <v>126</v>
      </c>
      <c r="B128" s="7">
        <v>29</v>
      </c>
      <c r="C128" s="30"/>
      <c r="D128" s="29"/>
      <c r="E128" s="29"/>
      <c r="F128" s="7" t="s">
        <v>13</v>
      </c>
      <c r="G128" s="7" t="s">
        <v>5</v>
      </c>
      <c r="H128" s="7">
        <v>2012</v>
      </c>
      <c r="I128" s="7" t="s">
        <v>142</v>
      </c>
      <c r="J128" s="7">
        <v>3</v>
      </c>
      <c r="K128" s="7">
        <v>75</v>
      </c>
      <c r="L128" s="11">
        <v>384.3</v>
      </c>
      <c r="M128" s="17" t="s">
        <v>47</v>
      </c>
      <c r="N128" s="7" t="s">
        <v>3</v>
      </c>
      <c r="O128" s="11">
        <v>6.12</v>
      </c>
      <c r="P128" s="11">
        <v>0.62</v>
      </c>
      <c r="Q128" s="7" t="s">
        <v>1</v>
      </c>
      <c r="R128" s="7">
        <v>3</v>
      </c>
      <c r="S128" s="7">
        <v>150</v>
      </c>
      <c r="T128" s="11">
        <v>172.5</v>
      </c>
      <c r="U128" s="11"/>
      <c r="V128" s="7" t="s">
        <v>3</v>
      </c>
      <c r="W128" s="11">
        <v>8.25</v>
      </c>
      <c r="X128" s="11">
        <v>0.68</v>
      </c>
      <c r="Y128" s="7" t="s">
        <v>1</v>
      </c>
      <c r="Z128" s="20">
        <f t="shared" si="17"/>
        <v>-55.113192818110853</v>
      </c>
      <c r="AA128" s="7">
        <f t="shared" si="16"/>
        <v>34.803921568627452</v>
      </c>
      <c r="AB128" s="7">
        <v>0</v>
      </c>
      <c r="AC128" s="23">
        <v>2.1</v>
      </c>
      <c r="AD128" s="7">
        <f t="shared" ref="AD128:AD133" si="18">AE128/1.724</f>
        <v>18.271461716937356</v>
      </c>
      <c r="AE128" s="14">
        <v>31.5</v>
      </c>
      <c r="AF128" s="3">
        <f t="shared" si="13"/>
        <v>100</v>
      </c>
    </row>
    <row r="129" spans="1:32" s="16" customFormat="1" x14ac:dyDescent="0.3">
      <c r="A129" s="7">
        <v>127</v>
      </c>
      <c r="B129" s="7">
        <v>29</v>
      </c>
      <c r="C129" s="30"/>
      <c r="D129" s="29"/>
      <c r="E129" s="29"/>
      <c r="F129" s="7" t="s">
        <v>13</v>
      </c>
      <c r="G129" s="7" t="s">
        <v>5</v>
      </c>
      <c r="H129" s="7">
        <v>2012</v>
      </c>
      <c r="I129" s="7" t="s">
        <v>142</v>
      </c>
      <c r="J129" s="7">
        <v>3</v>
      </c>
      <c r="K129" s="7">
        <v>75</v>
      </c>
      <c r="L129" s="11">
        <v>384.3</v>
      </c>
      <c r="M129" s="17" t="s">
        <v>47</v>
      </c>
      <c r="N129" s="7" t="s">
        <v>3</v>
      </c>
      <c r="O129" s="11">
        <v>6.12</v>
      </c>
      <c r="P129" s="11">
        <v>0.62</v>
      </c>
      <c r="Q129" s="7" t="s">
        <v>1</v>
      </c>
      <c r="R129" s="7">
        <v>3</v>
      </c>
      <c r="S129" s="7">
        <v>225</v>
      </c>
      <c r="T129" s="11">
        <v>182.4</v>
      </c>
      <c r="U129" s="11"/>
      <c r="V129" s="7" t="s">
        <v>3</v>
      </c>
      <c r="W129" s="11">
        <v>7.92</v>
      </c>
      <c r="X129" s="11">
        <v>7.0000000000000007E-2</v>
      </c>
      <c r="Y129" s="7" t="s">
        <v>1</v>
      </c>
      <c r="Z129" s="20">
        <f t="shared" si="17"/>
        <v>-52.537080405932869</v>
      </c>
      <c r="AA129" s="7">
        <f t="shared" si="16"/>
        <v>29.411764705882348</v>
      </c>
      <c r="AB129" s="7">
        <v>0</v>
      </c>
      <c r="AC129" s="23">
        <v>2.1</v>
      </c>
      <c r="AD129" s="7">
        <f t="shared" si="18"/>
        <v>18.271461716937356</v>
      </c>
      <c r="AE129" s="14">
        <v>31.5</v>
      </c>
      <c r="AF129" s="3">
        <f t="shared" si="13"/>
        <v>200</v>
      </c>
    </row>
    <row r="130" spans="1:32" s="16" customFormat="1" x14ac:dyDescent="0.3">
      <c r="A130" s="7">
        <v>128</v>
      </c>
      <c r="B130" s="7">
        <v>29</v>
      </c>
      <c r="C130" s="30"/>
      <c r="D130" s="29"/>
      <c r="E130" s="29"/>
      <c r="F130" s="7" t="s">
        <v>13</v>
      </c>
      <c r="G130" s="7" t="s">
        <v>5</v>
      </c>
      <c r="H130" s="7">
        <v>2013</v>
      </c>
      <c r="I130" s="7" t="s">
        <v>142</v>
      </c>
      <c r="J130" s="7">
        <v>3</v>
      </c>
      <c r="K130" s="7">
        <v>75</v>
      </c>
      <c r="L130" s="11">
        <v>519.6</v>
      </c>
      <c r="M130" s="17" t="s">
        <v>47</v>
      </c>
      <c r="N130" s="7" t="s">
        <v>3</v>
      </c>
      <c r="O130" s="11">
        <v>9.44</v>
      </c>
      <c r="P130" s="11">
        <v>0.59</v>
      </c>
      <c r="Q130" s="7" t="s">
        <v>1</v>
      </c>
      <c r="R130" s="7">
        <v>3</v>
      </c>
      <c r="S130" s="7">
        <v>150</v>
      </c>
      <c r="T130" s="11">
        <v>321.60000000000002</v>
      </c>
      <c r="U130" s="11"/>
      <c r="V130" s="7" t="s">
        <v>3</v>
      </c>
      <c r="W130" s="11">
        <v>9.93</v>
      </c>
      <c r="X130" s="11">
        <v>0.56999999999999995</v>
      </c>
      <c r="Y130" s="7" t="s">
        <v>1</v>
      </c>
      <c r="Z130" s="20">
        <f t="shared" si="17"/>
        <v>-38.106235565819858</v>
      </c>
      <c r="AA130" s="7">
        <f t="shared" si="16"/>
        <v>5.1906779661016973</v>
      </c>
      <c r="AB130" s="7">
        <v>1</v>
      </c>
      <c r="AC130" s="23">
        <v>2.1</v>
      </c>
      <c r="AD130" s="7">
        <f t="shared" si="18"/>
        <v>18.271461716937356</v>
      </c>
      <c r="AE130" s="14">
        <v>31.5</v>
      </c>
      <c r="AF130" s="3">
        <f t="shared" si="13"/>
        <v>100</v>
      </c>
    </row>
    <row r="131" spans="1:32" s="16" customFormat="1" x14ac:dyDescent="0.3">
      <c r="A131" s="7">
        <v>129</v>
      </c>
      <c r="B131" s="7">
        <v>29</v>
      </c>
      <c r="C131" s="30"/>
      <c r="D131" s="29"/>
      <c r="E131" s="29"/>
      <c r="F131" s="7" t="s">
        <v>13</v>
      </c>
      <c r="G131" s="7" t="s">
        <v>5</v>
      </c>
      <c r="H131" s="7">
        <v>2013</v>
      </c>
      <c r="I131" s="7" t="s">
        <v>142</v>
      </c>
      <c r="J131" s="7">
        <v>3</v>
      </c>
      <c r="K131" s="7">
        <v>75</v>
      </c>
      <c r="L131" s="11">
        <v>519.6</v>
      </c>
      <c r="M131" s="17" t="s">
        <v>47</v>
      </c>
      <c r="N131" s="7" t="s">
        <v>3</v>
      </c>
      <c r="O131" s="11">
        <v>9.44</v>
      </c>
      <c r="P131" s="11">
        <v>0.59</v>
      </c>
      <c r="Q131" s="7" t="s">
        <v>1</v>
      </c>
      <c r="R131" s="7">
        <v>3</v>
      </c>
      <c r="S131" s="7">
        <v>225</v>
      </c>
      <c r="T131" s="11">
        <v>302</v>
      </c>
      <c r="U131" s="11"/>
      <c r="V131" s="7" t="s">
        <v>3</v>
      </c>
      <c r="W131" s="11">
        <v>9.5299999999999994</v>
      </c>
      <c r="X131" s="11">
        <v>0.73</v>
      </c>
      <c r="Y131" s="7" t="s">
        <v>1</v>
      </c>
      <c r="Z131" s="20">
        <f t="shared" si="17"/>
        <v>-41.878367975365663</v>
      </c>
      <c r="AA131" s="7">
        <f t="shared" si="16"/>
        <v>0.95338983050847304</v>
      </c>
      <c r="AB131" s="7">
        <v>1</v>
      </c>
      <c r="AC131" s="23">
        <v>2.1</v>
      </c>
      <c r="AD131" s="7">
        <f t="shared" si="18"/>
        <v>18.271461716937356</v>
      </c>
      <c r="AE131" s="14">
        <v>31.5</v>
      </c>
      <c r="AF131" s="3">
        <f t="shared" ref="AF131:AF159" si="19">(S131-K131)/K131*100</f>
        <v>200</v>
      </c>
    </row>
    <row r="132" spans="1:32" s="16" customFormat="1" x14ac:dyDescent="0.3">
      <c r="A132" s="7">
        <v>130</v>
      </c>
      <c r="B132" s="7">
        <v>29</v>
      </c>
      <c r="C132" s="30"/>
      <c r="D132" s="29"/>
      <c r="E132" s="29"/>
      <c r="F132" s="7" t="s">
        <v>13</v>
      </c>
      <c r="G132" s="7" t="s">
        <v>5</v>
      </c>
      <c r="H132" s="7">
        <v>2013</v>
      </c>
      <c r="I132" s="7" t="s">
        <v>142</v>
      </c>
      <c r="J132" s="7">
        <v>3</v>
      </c>
      <c r="K132" s="7">
        <v>75</v>
      </c>
      <c r="L132" s="11">
        <v>505.9</v>
      </c>
      <c r="M132" s="17" t="s">
        <v>47</v>
      </c>
      <c r="N132" s="7" t="s">
        <v>3</v>
      </c>
      <c r="O132" s="11">
        <v>6.12</v>
      </c>
      <c r="P132" s="11">
        <v>0.62</v>
      </c>
      <c r="Q132" s="7" t="s">
        <v>1</v>
      </c>
      <c r="R132" s="7">
        <v>3</v>
      </c>
      <c r="S132" s="7">
        <v>150</v>
      </c>
      <c r="T132" s="11">
        <v>260.8</v>
      </c>
      <c r="U132" s="11"/>
      <c r="V132" s="7" t="s">
        <v>3</v>
      </c>
      <c r="W132" s="11">
        <v>8.25</v>
      </c>
      <c r="X132" s="11">
        <v>0.68</v>
      </c>
      <c r="Y132" s="7" t="s">
        <v>1</v>
      </c>
      <c r="Z132" s="20">
        <f t="shared" si="17"/>
        <v>-48.448309942676417</v>
      </c>
      <c r="AA132" s="7">
        <f t="shared" si="16"/>
        <v>34.803921568627452</v>
      </c>
      <c r="AB132" s="7">
        <v>0</v>
      </c>
      <c r="AC132" s="23">
        <v>2.1</v>
      </c>
      <c r="AD132" s="7">
        <f t="shared" si="18"/>
        <v>18.271461716937356</v>
      </c>
      <c r="AE132" s="14">
        <v>31.5</v>
      </c>
      <c r="AF132" s="3">
        <f t="shared" si="19"/>
        <v>100</v>
      </c>
    </row>
    <row r="133" spans="1:32" s="16" customFormat="1" x14ac:dyDescent="0.3">
      <c r="A133" s="7">
        <v>131</v>
      </c>
      <c r="B133" s="7">
        <v>29</v>
      </c>
      <c r="C133" s="30"/>
      <c r="D133" s="29"/>
      <c r="E133" s="29"/>
      <c r="F133" s="7" t="s">
        <v>13</v>
      </c>
      <c r="G133" s="7" t="s">
        <v>5</v>
      </c>
      <c r="H133" s="7">
        <v>2013</v>
      </c>
      <c r="I133" s="7" t="s">
        <v>142</v>
      </c>
      <c r="J133" s="7">
        <v>3</v>
      </c>
      <c r="K133" s="7">
        <v>75</v>
      </c>
      <c r="L133" s="11">
        <v>505.9</v>
      </c>
      <c r="M133" s="17" t="s">
        <v>47</v>
      </c>
      <c r="N133" s="7" t="s">
        <v>3</v>
      </c>
      <c r="O133" s="11">
        <v>6.12</v>
      </c>
      <c r="P133" s="11">
        <v>0.62</v>
      </c>
      <c r="Q133" s="7" t="s">
        <v>1</v>
      </c>
      <c r="R133" s="7">
        <v>3</v>
      </c>
      <c r="S133" s="7">
        <v>225</v>
      </c>
      <c r="T133" s="11">
        <v>305.89999999999998</v>
      </c>
      <c r="U133" s="11"/>
      <c r="V133" s="7" t="s">
        <v>3</v>
      </c>
      <c r="W133" s="11">
        <v>7.92</v>
      </c>
      <c r="X133" s="11">
        <v>7.0000000000000007E-2</v>
      </c>
      <c r="Y133" s="7" t="s">
        <v>1</v>
      </c>
      <c r="Z133" s="20">
        <f t="shared" si="17"/>
        <v>-39.533504645186795</v>
      </c>
      <c r="AA133" s="7">
        <f t="shared" si="16"/>
        <v>29.411764705882348</v>
      </c>
      <c r="AB133" s="7">
        <v>0</v>
      </c>
      <c r="AC133" s="23">
        <v>2.1</v>
      </c>
      <c r="AD133" s="7">
        <f t="shared" si="18"/>
        <v>18.271461716937356</v>
      </c>
      <c r="AE133" s="14">
        <v>31.5</v>
      </c>
      <c r="AF133" s="3">
        <f t="shared" si="19"/>
        <v>200</v>
      </c>
    </row>
    <row r="134" spans="1:32" s="16" customFormat="1" x14ac:dyDescent="0.3">
      <c r="A134" s="7">
        <v>132</v>
      </c>
      <c r="B134" s="7">
        <v>30</v>
      </c>
      <c r="C134" s="8" t="s">
        <v>96</v>
      </c>
      <c r="D134" s="9" t="s">
        <v>27</v>
      </c>
      <c r="E134" s="9">
        <v>2013</v>
      </c>
      <c r="F134" s="7" t="s">
        <v>204</v>
      </c>
      <c r="G134" s="7" t="s">
        <v>205</v>
      </c>
      <c r="H134" s="7">
        <v>2011</v>
      </c>
      <c r="I134" s="7" t="s">
        <v>142</v>
      </c>
      <c r="J134" s="7">
        <v>4</v>
      </c>
      <c r="K134" s="7">
        <v>50</v>
      </c>
      <c r="L134" s="11">
        <v>0.36196581196581201</v>
      </c>
      <c r="M134" s="11">
        <v>1.6951566951566965E-2</v>
      </c>
      <c r="N134" s="7" t="s">
        <v>3</v>
      </c>
      <c r="O134" s="15" t="s">
        <v>46</v>
      </c>
      <c r="P134" s="11" t="s">
        <v>46</v>
      </c>
      <c r="Q134" s="7" t="s">
        <v>46</v>
      </c>
      <c r="R134" s="7">
        <v>4</v>
      </c>
      <c r="S134" s="7">
        <v>100</v>
      </c>
      <c r="T134" s="11">
        <v>0.35598290598290599</v>
      </c>
      <c r="U134" s="11">
        <v>3.9886039886039004E-2</v>
      </c>
      <c r="V134" s="7" t="s">
        <v>3</v>
      </c>
      <c r="W134" s="15" t="s">
        <v>46</v>
      </c>
      <c r="X134" s="11" t="s">
        <v>46</v>
      </c>
      <c r="Y134" s="7" t="s">
        <v>46</v>
      </c>
      <c r="Z134" s="20">
        <f t="shared" si="17"/>
        <v>-1.6528925619834804</v>
      </c>
      <c r="AA134" s="7" t="s">
        <v>46</v>
      </c>
      <c r="AB134" s="7">
        <v>0</v>
      </c>
      <c r="AC134" s="23">
        <v>3</v>
      </c>
      <c r="AD134" s="7" t="s">
        <v>47</v>
      </c>
      <c r="AE134" s="7" t="s">
        <v>47</v>
      </c>
      <c r="AF134" s="3">
        <f t="shared" si="19"/>
        <v>100</v>
      </c>
    </row>
    <row r="135" spans="1:32" s="16" customFormat="1" x14ac:dyDescent="0.3">
      <c r="A135" s="7">
        <v>133</v>
      </c>
      <c r="B135" s="7">
        <v>31</v>
      </c>
      <c r="C135" s="30" t="s">
        <v>97</v>
      </c>
      <c r="D135" s="29" t="s">
        <v>59</v>
      </c>
      <c r="E135" s="29">
        <v>2019</v>
      </c>
      <c r="F135" s="7" t="s">
        <v>2</v>
      </c>
      <c r="G135" s="7" t="s">
        <v>9</v>
      </c>
      <c r="H135" s="7">
        <v>2017</v>
      </c>
      <c r="I135" s="7" t="s">
        <v>142</v>
      </c>
      <c r="J135" s="7">
        <v>3</v>
      </c>
      <c r="K135" s="7">
        <v>125</v>
      </c>
      <c r="L135" s="11">
        <v>426</v>
      </c>
      <c r="M135" s="11">
        <v>21</v>
      </c>
      <c r="N135" s="7" t="s">
        <v>3</v>
      </c>
      <c r="O135" s="15">
        <v>7269</v>
      </c>
      <c r="P135" s="11">
        <v>400</v>
      </c>
      <c r="Q135" s="7" t="s">
        <v>3</v>
      </c>
      <c r="R135" s="7">
        <v>3</v>
      </c>
      <c r="S135" s="7">
        <v>250</v>
      </c>
      <c r="T135" s="11">
        <v>379</v>
      </c>
      <c r="U135" s="11">
        <v>16</v>
      </c>
      <c r="V135" s="7" t="s">
        <v>3</v>
      </c>
      <c r="W135" s="11">
        <v>8018</v>
      </c>
      <c r="X135" s="11">
        <v>187</v>
      </c>
      <c r="Y135" s="7" t="s">
        <v>3</v>
      </c>
      <c r="Z135" s="20">
        <f t="shared" si="17"/>
        <v>-11.032863849765258</v>
      </c>
      <c r="AA135" s="7">
        <f>(W135-O135)/O135*100</f>
        <v>10.304030815793094</v>
      </c>
      <c r="AB135" s="7">
        <v>0</v>
      </c>
      <c r="AC135" s="23">
        <v>1.35</v>
      </c>
      <c r="AD135" s="7">
        <v>18.96</v>
      </c>
      <c r="AE135" s="14">
        <v>32.687040000000003</v>
      </c>
      <c r="AF135" s="3">
        <f t="shared" si="19"/>
        <v>100</v>
      </c>
    </row>
    <row r="136" spans="1:32" s="16" customFormat="1" x14ac:dyDescent="0.3">
      <c r="A136" s="7">
        <v>134</v>
      </c>
      <c r="B136" s="7">
        <v>31</v>
      </c>
      <c r="C136" s="30"/>
      <c r="D136" s="29"/>
      <c r="E136" s="29"/>
      <c r="F136" s="7" t="s">
        <v>2</v>
      </c>
      <c r="G136" s="7" t="s">
        <v>9</v>
      </c>
      <c r="H136" s="7">
        <v>2018</v>
      </c>
      <c r="I136" s="7" t="s">
        <v>142</v>
      </c>
      <c r="J136" s="7">
        <v>3</v>
      </c>
      <c r="K136" s="7">
        <v>125</v>
      </c>
      <c r="L136" s="11">
        <v>242</v>
      </c>
      <c r="M136" s="11">
        <v>7</v>
      </c>
      <c r="N136" s="7" t="s">
        <v>3</v>
      </c>
      <c r="O136" s="15">
        <v>8366</v>
      </c>
      <c r="P136" s="11">
        <v>364</v>
      </c>
      <c r="Q136" s="7" t="s">
        <v>3</v>
      </c>
      <c r="R136" s="7">
        <v>3</v>
      </c>
      <c r="S136" s="7">
        <v>250</v>
      </c>
      <c r="T136" s="11">
        <v>262</v>
      </c>
      <c r="U136" s="11">
        <v>6</v>
      </c>
      <c r="V136" s="7" t="s">
        <v>3</v>
      </c>
      <c r="W136" s="11">
        <v>8863</v>
      </c>
      <c r="X136" s="11">
        <v>582</v>
      </c>
      <c r="Y136" s="7" t="s">
        <v>3</v>
      </c>
      <c r="Z136" s="20">
        <f t="shared" si="17"/>
        <v>8.2644628099173563</v>
      </c>
      <c r="AA136" s="7">
        <f>(W136-O136)/O136*100</f>
        <v>5.9407124073631365</v>
      </c>
      <c r="AB136" s="7">
        <v>0</v>
      </c>
      <c r="AC136" s="23">
        <v>1.35</v>
      </c>
      <c r="AD136" s="7">
        <v>18.96</v>
      </c>
      <c r="AE136" s="14">
        <v>32.687040000000003</v>
      </c>
      <c r="AF136" s="3">
        <f t="shared" si="19"/>
        <v>100</v>
      </c>
    </row>
    <row r="137" spans="1:32" s="16" customFormat="1" ht="18" x14ac:dyDescent="0.3">
      <c r="A137" s="7">
        <v>135</v>
      </c>
      <c r="B137" s="7">
        <v>32</v>
      </c>
      <c r="C137" s="30" t="s">
        <v>92</v>
      </c>
      <c r="D137" s="29" t="s">
        <v>57</v>
      </c>
      <c r="E137" s="29">
        <v>2000</v>
      </c>
      <c r="F137" s="7" t="s">
        <v>206</v>
      </c>
      <c r="G137" s="18" t="s">
        <v>207</v>
      </c>
      <c r="H137" s="7">
        <v>1995</v>
      </c>
      <c r="I137" s="7" t="s">
        <v>142</v>
      </c>
      <c r="J137" s="7">
        <v>3</v>
      </c>
      <c r="K137" s="7">
        <v>120</v>
      </c>
      <c r="L137" s="11">
        <v>204</v>
      </c>
      <c r="M137" s="11" t="s">
        <v>46</v>
      </c>
      <c r="N137" s="7" t="s">
        <v>171</v>
      </c>
      <c r="O137" s="11">
        <v>6.54</v>
      </c>
      <c r="P137" s="11" t="s">
        <v>46</v>
      </c>
      <c r="Q137" s="7" t="s">
        <v>1</v>
      </c>
      <c r="R137" s="7">
        <v>3</v>
      </c>
      <c r="S137" s="7">
        <v>180</v>
      </c>
      <c r="T137" s="11">
        <v>228</v>
      </c>
      <c r="U137" s="11" t="s">
        <v>46</v>
      </c>
      <c r="V137" s="7" t="s">
        <v>171</v>
      </c>
      <c r="W137" s="11">
        <v>6.45</v>
      </c>
      <c r="X137" s="11" t="s">
        <v>46</v>
      </c>
      <c r="Y137" s="7" t="s">
        <v>1</v>
      </c>
      <c r="Z137" s="20">
        <f t="shared" si="17"/>
        <v>11.76470588235294</v>
      </c>
      <c r="AA137" s="7">
        <f>(W137-O137)/O137*100</f>
        <v>-1.3761467889908234</v>
      </c>
      <c r="AB137" s="7">
        <v>0</v>
      </c>
      <c r="AC137" s="23">
        <v>0.9</v>
      </c>
      <c r="AD137" s="7">
        <v>13.2</v>
      </c>
      <c r="AE137" s="14">
        <v>22.756799999999998</v>
      </c>
      <c r="AF137" s="3">
        <f t="shared" si="19"/>
        <v>50</v>
      </c>
    </row>
    <row r="138" spans="1:32" s="16" customFormat="1" ht="18" x14ac:dyDescent="0.3">
      <c r="A138" s="7">
        <v>136</v>
      </c>
      <c r="B138" s="7">
        <v>32</v>
      </c>
      <c r="C138" s="30"/>
      <c r="D138" s="29"/>
      <c r="E138" s="29"/>
      <c r="F138" s="7" t="s">
        <v>206</v>
      </c>
      <c r="G138" s="18" t="s">
        <v>207</v>
      </c>
      <c r="H138" s="7">
        <v>1995</v>
      </c>
      <c r="I138" s="7" t="s">
        <v>142</v>
      </c>
      <c r="J138" s="7">
        <v>3</v>
      </c>
      <c r="K138" s="7">
        <v>120</v>
      </c>
      <c r="L138" s="11">
        <v>518</v>
      </c>
      <c r="M138" s="11" t="s">
        <v>46</v>
      </c>
      <c r="N138" s="7" t="s">
        <v>171</v>
      </c>
      <c r="O138" s="11">
        <v>3.3</v>
      </c>
      <c r="P138" s="11" t="s">
        <v>46</v>
      </c>
      <c r="Q138" s="7" t="s">
        <v>1</v>
      </c>
      <c r="R138" s="7">
        <v>3</v>
      </c>
      <c r="S138" s="7">
        <v>180</v>
      </c>
      <c r="T138" s="11">
        <v>531</v>
      </c>
      <c r="U138" s="11" t="s">
        <v>46</v>
      </c>
      <c r="V138" s="7" t="s">
        <v>171</v>
      </c>
      <c r="W138" s="11">
        <v>3.36</v>
      </c>
      <c r="X138" s="11" t="s">
        <v>46</v>
      </c>
      <c r="Y138" s="7" t="s">
        <v>1</v>
      </c>
      <c r="Z138" s="20">
        <f t="shared" si="17"/>
        <v>2.5096525096525095</v>
      </c>
      <c r="AA138" s="7">
        <f>(W138-O138)/O138*100</f>
        <v>1.8181818181818199</v>
      </c>
      <c r="AB138" s="7">
        <v>0</v>
      </c>
      <c r="AC138" s="23">
        <v>0.9</v>
      </c>
      <c r="AD138" s="7">
        <v>13.2</v>
      </c>
      <c r="AE138" s="14">
        <v>22.756799999999998</v>
      </c>
      <c r="AF138" s="3">
        <f t="shared" si="19"/>
        <v>50</v>
      </c>
    </row>
    <row r="139" spans="1:32" s="16" customFormat="1" ht="18" x14ac:dyDescent="0.3">
      <c r="A139" s="7">
        <v>137</v>
      </c>
      <c r="B139" s="7">
        <v>33</v>
      </c>
      <c r="C139" s="30" t="s">
        <v>98</v>
      </c>
      <c r="D139" s="29" t="s">
        <v>75</v>
      </c>
      <c r="E139" s="29">
        <v>2016</v>
      </c>
      <c r="F139" s="7" t="s">
        <v>209</v>
      </c>
      <c r="G139" s="7" t="s">
        <v>211</v>
      </c>
      <c r="H139" s="7">
        <v>2013</v>
      </c>
      <c r="I139" s="7" t="s">
        <v>142</v>
      </c>
      <c r="J139" s="7">
        <v>3</v>
      </c>
      <c r="K139" s="7">
        <v>120</v>
      </c>
      <c r="L139" s="11">
        <v>317.26</v>
      </c>
      <c r="M139" s="11">
        <v>92</v>
      </c>
      <c r="N139" s="7" t="s">
        <v>171</v>
      </c>
      <c r="O139" s="15">
        <v>7079</v>
      </c>
      <c r="P139" s="11">
        <v>645</v>
      </c>
      <c r="Q139" s="7" t="s">
        <v>3</v>
      </c>
      <c r="R139" s="7">
        <v>3</v>
      </c>
      <c r="S139" s="7">
        <v>180</v>
      </c>
      <c r="T139" s="11">
        <v>287.8</v>
      </c>
      <c r="U139" s="11">
        <v>12</v>
      </c>
      <c r="V139" s="7" t="s">
        <v>171</v>
      </c>
      <c r="W139" s="11">
        <v>7655</v>
      </c>
      <c r="X139" s="11">
        <v>601</v>
      </c>
      <c r="Y139" s="7" t="s">
        <v>3</v>
      </c>
      <c r="Z139" s="20">
        <v>3.6560263991897277</v>
      </c>
      <c r="AA139" s="7">
        <v>46.593497618554565</v>
      </c>
      <c r="AB139" s="7">
        <v>1</v>
      </c>
      <c r="AC139" s="23">
        <v>1.98</v>
      </c>
      <c r="AD139" s="7">
        <v>20.100000000000001</v>
      </c>
      <c r="AE139" s="7">
        <v>34.6524</v>
      </c>
      <c r="AF139" s="3">
        <f t="shared" si="19"/>
        <v>50</v>
      </c>
    </row>
    <row r="140" spans="1:32" s="16" customFormat="1" ht="18" x14ac:dyDescent="0.3">
      <c r="A140" s="7">
        <v>138</v>
      </c>
      <c r="B140" s="7">
        <v>33</v>
      </c>
      <c r="C140" s="30"/>
      <c r="D140" s="29"/>
      <c r="E140" s="29"/>
      <c r="F140" s="7" t="s">
        <v>209</v>
      </c>
      <c r="G140" s="7" t="s">
        <v>211</v>
      </c>
      <c r="H140" s="7">
        <v>2013</v>
      </c>
      <c r="I140" s="7" t="s">
        <v>142</v>
      </c>
      <c r="J140" s="7">
        <v>3</v>
      </c>
      <c r="K140" s="7">
        <v>120</v>
      </c>
      <c r="L140" s="11">
        <v>317.26</v>
      </c>
      <c r="M140" s="11">
        <v>92</v>
      </c>
      <c r="N140" s="7" t="s">
        <v>171</v>
      </c>
      <c r="O140" s="15">
        <v>7079</v>
      </c>
      <c r="P140" s="11">
        <v>645</v>
      </c>
      <c r="Q140" s="7" t="s">
        <v>3</v>
      </c>
      <c r="R140" s="7">
        <v>3</v>
      </c>
      <c r="S140" s="7">
        <v>240</v>
      </c>
      <c r="T140" s="11">
        <v>273.27</v>
      </c>
      <c r="U140" s="11">
        <v>36</v>
      </c>
      <c r="V140" s="7" t="s">
        <v>171</v>
      </c>
      <c r="W140" s="11">
        <v>8273</v>
      </c>
      <c r="X140" s="11">
        <v>569</v>
      </c>
      <c r="Y140" s="7" t="s">
        <v>3</v>
      </c>
      <c r="Z140" s="20">
        <v>-5.9692227268271907</v>
      </c>
      <c r="AA140" s="7">
        <v>58.52143300890453</v>
      </c>
      <c r="AB140" s="7">
        <v>1</v>
      </c>
      <c r="AC140" s="23">
        <v>1.98</v>
      </c>
      <c r="AD140" s="7">
        <v>20.100000000000001</v>
      </c>
      <c r="AE140" s="7">
        <v>34.6524</v>
      </c>
      <c r="AF140" s="3">
        <f t="shared" si="19"/>
        <v>100</v>
      </c>
    </row>
    <row r="141" spans="1:32" s="16" customFormat="1" ht="18" x14ac:dyDescent="0.3">
      <c r="A141" s="7">
        <v>139</v>
      </c>
      <c r="B141" s="7">
        <v>33</v>
      </c>
      <c r="C141" s="30"/>
      <c r="D141" s="29"/>
      <c r="E141" s="29"/>
      <c r="F141" s="7" t="s">
        <v>208</v>
      </c>
      <c r="G141" s="7" t="s">
        <v>210</v>
      </c>
      <c r="H141" s="7">
        <v>2013</v>
      </c>
      <c r="I141" s="7" t="s">
        <v>142</v>
      </c>
      <c r="J141" s="7">
        <v>3</v>
      </c>
      <c r="K141" s="7">
        <v>120</v>
      </c>
      <c r="L141" s="11">
        <v>317.26</v>
      </c>
      <c r="M141" s="11">
        <v>92</v>
      </c>
      <c r="N141" s="7" t="s">
        <v>171</v>
      </c>
      <c r="O141" s="15">
        <v>7079</v>
      </c>
      <c r="P141" s="11">
        <v>645</v>
      </c>
      <c r="Q141" s="7" t="s">
        <v>3</v>
      </c>
      <c r="R141" s="7">
        <v>3</v>
      </c>
      <c r="S141" s="7">
        <v>300</v>
      </c>
      <c r="T141" s="11">
        <v>305.13</v>
      </c>
      <c r="U141" s="11">
        <v>90</v>
      </c>
      <c r="V141" s="7" t="s">
        <v>171</v>
      </c>
      <c r="W141" s="11">
        <v>8029</v>
      </c>
      <c r="X141" s="11">
        <v>101</v>
      </c>
      <c r="Y141" s="7" t="s">
        <v>3</v>
      </c>
      <c r="Z141" s="20">
        <v>-10.716502760806355</v>
      </c>
      <c r="AA141" s="7">
        <v>71.319113688134195</v>
      </c>
      <c r="AB141" s="7">
        <v>1</v>
      </c>
      <c r="AC141" s="23">
        <v>1.98</v>
      </c>
      <c r="AD141" s="7">
        <v>20.100000000000001</v>
      </c>
      <c r="AE141" s="7">
        <v>34.6524</v>
      </c>
      <c r="AF141" s="3">
        <f t="shared" si="19"/>
        <v>150</v>
      </c>
    </row>
    <row r="142" spans="1:32" s="16" customFormat="1" ht="18" x14ac:dyDescent="0.3">
      <c r="A142" s="7">
        <v>140</v>
      </c>
      <c r="B142" s="7">
        <v>33</v>
      </c>
      <c r="C142" s="30"/>
      <c r="D142" s="29"/>
      <c r="E142" s="29"/>
      <c r="F142" s="7" t="s">
        <v>208</v>
      </c>
      <c r="G142" s="7" t="s">
        <v>210</v>
      </c>
      <c r="H142" s="7">
        <v>2014</v>
      </c>
      <c r="I142" s="7" t="s">
        <v>142</v>
      </c>
      <c r="J142" s="7">
        <v>3</v>
      </c>
      <c r="K142" s="7">
        <v>120</v>
      </c>
      <c r="L142" s="11">
        <v>351.96</v>
      </c>
      <c r="M142" s="11">
        <v>28</v>
      </c>
      <c r="N142" s="7" t="s">
        <v>171</v>
      </c>
      <c r="O142" s="15">
        <v>7598</v>
      </c>
      <c r="P142" s="11">
        <v>1077</v>
      </c>
      <c r="Q142" s="7" t="s">
        <v>3</v>
      </c>
      <c r="R142" s="7">
        <v>3</v>
      </c>
      <c r="S142" s="7">
        <v>180</v>
      </c>
      <c r="T142" s="11">
        <v>291.25</v>
      </c>
      <c r="U142" s="11">
        <v>18</v>
      </c>
      <c r="V142" s="7" t="s">
        <v>171</v>
      </c>
      <c r="W142" s="11">
        <v>7768</v>
      </c>
      <c r="X142" s="11">
        <v>570</v>
      </c>
      <c r="Y142" s="7" t="s">
        <v>3</v>
      </c>
      <c r="Z142" s="20">
        <v>-5.1982292819477989</v>
      </c>
      <c r="AA142" s="7">
        <v>31.238384862307822</v>
      </c>
      <c r="AB142" s="7">
        <v>1</v>
      </c>
      <c r="AC142" s="23">
        <v>1.98</v>
      </c>
      <c r="AD142" s="7">
        <v>20.100000000000001</v>
      </c>
      <c r="AE142" s="7">
        <v>34.6524</v>
      </c>
      <c r="AF142" s="3">
        <f t="shared" si="19"/>
        <v>50</v>
      </c>
    </row>
    <row r="143" spans="1:32" s="16" customFormat="1" ht="18" x14ac:dyDescent="0.3">
      <c r="A143" s="7">
        <v>141</v>
      </c>
      <c r="B143" s="7">
        <v>33</v>
      </c>
      <c r="C143" s="30"/>
      <c r="D143" s="29"/>
      <c r="E143" s="29"/>
      <c r="F143" s="7" t="s">
        <v>208</v>
      </c>
      <c r="G143" s="7" t="s">
        <v>210</v>
      </c>
      <c r="H143" s="7">
        <v>2014</v>
      </c>
      <c r="I143" s="7" t="s">
        <v>142</v>
      </c>
      <c r="J143" s="7">
        <v>3</v>
      </c>
      <c r="K143" s="7">
        <v>120</v>
      </c>
      <c r="L143" s="11">
        <v>351.96</v>
      </c>
      <c r="M143" s="11">
        <v>28</v>
      </c>
      <c r="N143" s="7" t="s">
        <v>171</v>
      </c>
      <c r="O143" s="15">
        <v>7598</v>
      </c>
      <c r="P143" s="11">
        <v>1077</v>
      </c>
      <c r="Q143" s="7" t="s">
        <v>3</v>
      </c>
      <c r="R143" s="7">
        <v>3</v>
      </c>
      <c r="S143" s="7">
        <v>240</v>
      </c>
      <c r="T143" s="11">
        <v>317.64999999999998</v>
      </c>
      <c r="U143" s="11">
        <v>28</v>
      </c>
      <c r="V143" s="7" t="s">
        <v>171</v>
      </c>
      <c r="W143" s="11">
        <v>8880</v>
      </c>
      <c r="X143" s="11">
        <v>435</v>
      </c>
      <c r="Y143" s="7" t="s">
        <v>3</v>
      </c>
      <c r="Z143" s="20">
        <v>3.3949612655425914</v>
      </c>
      <c r="AA143" s="7">
        <v>50.02534211860111</v>
      </c>
      <c r="AB143" s="7">
        <v>1</v>
      </c>
      <c r="AC143" s="23">
        <v>1.98</v>
      </c>
      <c r="AD143" s="7">
        <v>20.100000000000001</v>
      </c>
      <c r="AE143" s="7">
        <v>34.6524</v>
      </c>
      <c r="AF143" s="3">
        <f t="shared" si="19"/>
        <v>100</v>
      </c>
    </row>
    <row r="144" spans="1:32" s="16" customFormat="1" ht="18" x14ac:dyDescent="0.3">
      <c r="A144" s="7">
        <v>142</v>
      </c>
      <c r="B144" s="7">
        <v>33</v>
      </c>
      <c r="C144" s="30"/>
      <c r="D144" s="29"/>
      <c r="E144" s="29"/>
      <c r="F144" s="7" t="s">
        <v>208</v>
      </c>
      <c r="G144" s="7" t="s">
        <v>210</v>
      </c>
      <c r="H144" s="7">
        <v>2014</v>
      </c>
      <c r="I144" s="7" t="s">
        <v>142</v>
      </c>
      <c r="J144" s="7">
        <v>3</v>
      </c>
      <c r="K144" s="7">
        <v>120</v>
      </c>
      <c r="L144" s="11">
        <v>351.96</v>
      </c>
      <c r="M144" s="11">
        <v>28</v>
      </c>
      <c r="N144" s="7" t="s">
        <v>171</v>
      </c>
      <c r="O144" s="15">
        <v>7598</v>
      </c>
      <c r="P144" s="11">
        <v>1077</v>
      </c>
      <c r="Q144" s="7" t="s">
        <v>3</v>
      </c>
      <c r="R144" s="7">
        <v>3</v>
      </c>
      <c r="S144" s="7">
        <v>300</v>
      </c>
      <c r="T144" s="11">
        <v>343.8</v>
      </c>
      <c r="U144" s="11">
        <v>61</v>
      </c>
      <c r="V144" s="7" t="s">
        <v>171</v>
      </c>
      <c r="W144" s="11">
        <v>8761</v>
      </c>
      <c r="X144" s="11">
        <v>369</v>
      </c>
      <c r="Y144" s="7" t="s">
        <v>3</v>
      </c>
      <c r="Z144" s="20">
        <v>11.906776902545401</v>
      </c>
      <c r="AA144" s="7">
        <v>48.014867376245988</v>
      </c>
      <c r="AB144" s="7">
        <v>1</v>
      </c>
      <c r="AC144" s="23">
        <v>1.98</v>
      </c>
      <c r="AD144" s="7">
        <v>20.100000000000001</v>
      </c>
      <c r="AE144" s="7">
        <v>34.6524</v>
      </c>
      <c r="AF144" s="3">
        <f t="shared" si="19"/>
        <v>150</v>
      </c>
    </row>
    <row r="145" spans="1:33" s="16" customFormat="1" x14ac:dyDescent="0.3">
      <c r="A145" s="7">
        <v>143</v>
      </c>
      <c r="B145" s="7">
        <v>34</v>
      </c>
      <c r="C145" s="8" t="s">
        <v>99</v>
      </c>
      <c r="D145" s="9" t="s">
        <v>58</v>
      </c>
      <c r="E145" s="9">
        <v>2018</v>
      </c>
      <c r="F145" s="7" t="s">
        <v>93</v>
      </c>
      <c r="G145" s="7" t="s">
        <v>19</v>
      </c>
      <c r="H145" s="7">
        <v>2013</v>
      </c>
      <c r="I145" s="7" t="s">
        <v>142</v>
      </c>
      <c r="J145" s="7">
        <v>3</v>
      </c>
      <c r="K145" s="7">
        <v>78</v>
      </c>
      <c r="L145" s="11">
        <v>820</v>
      </c>
      <c r="M145" s="11" t="s">
        <v>46</v>
      </c>
      <c r="N145" s="7" t="s">
        <v>172</v>
      </c>
      <c r="O145" s="15" t="s">
        <v>46</v>
      </c>
      <c r="P145" s="11" t="s">
        <v>46</v>
      </c>
      <c r="Q145" s="7" t="s">
        <v>46</v>
      </c>
      <c r="R145" s="7">
        <v>3</v>
      </c>
      <c r="S145" s="7">
        <v>104</v>
      </c>
      <c r="T145" s="11">
        <v>750</v>
      </c>
      <c r="U145" s="11" t="s">
        <v>46</v>
      </c>
      <c r="V145" s="7" t="s">
        <v>172</v>
      </c>
      <c r="W145" s="11" t="s">
        <v>46</v>
      </c>
      <c r="X145" s="11" t="s">
        <v>46</v>
      </c>
      <c r="Y145" s="11" t="s">
        <v>46</v>
      </c>
      <c r="Z145" s="20">
        <v>46.167557932263811</v>
      </c>
      <c r="AA145" s="7" t="s">
        <v>141</v>
      </c>
      <c r="AB145" s="7">
        <v>0</v>
      </c>
      <c r="AC145" s="23">
        <v>0.33</v>
      </c>
      <c r="AD145" s="14">
        <f t="shared" ref="AD145" si="20">AE145/1.724</f>
        <v>19.141531322505802</v>
      </c>
      <c r="AE145" s="7">
        <v>33</v>
      </c>
      <c r="AF145" s="3">
        <f t="shared" si="19"/>
        <v>33.333333333333329</v>
      </c>
    </row>
    <row r="146" spans="1:33" s="16" customFormat="1" x14ac:dyDescent="0.3">
      <c r="A146" s="7">
        <v>144</v>
      </c>
      <c r="B146" s="7">
        <v>35</v>
      </c>
      <c r="C146" s="33" t="s">
        <v>100</v>
      </c>
      <c r="D146" s="30" t="s">
        <v>53</v>
      </c>
      <c r="E146" s="29">
        <v>2005</v>
      </c>
      <c r="F146" s="7" t="s">
        <v>34</v>
      </c>
      <c r="G146" s="7" t="s">
        <v>37</v>
      </c>
      <c r="H146" s="7">
        <v>2004</v>
      </c>
      <c r="I146" s="7" t="s">
        <v>142</v>
      </c>
      <c r="J146" s="7">
        <v>3</v>
      </c>
      <c r="K146" s="7">
        <v>45</v>
      </c>
      <c r="L146" s="11">
        <v>1.24</v>
      </c>
      <c r="M146" s="11" t="s">
        <v>46</v>
      </c>
      <c r="N146" s="7" t="s">
        <v>160</v>
      </c>
      <c r="O146" s="15">
        <v>389</v>
      </c>
      <c r="P146" s="11" t="s">
        <v>46</v>
      </c>
      <c r="Q146" s="7" t="s">
        <v>3</v>
      </c>
      <c r="R146" s="7">
        <v>3</v>
      </c>
      <c r="S146" s="7">
        <v>90</v>
      </c>
      <c r="T146" s="11">
        <v>7.58</v>
      </c>
      <c r="U146" s="11" t="s">
        <v>46</v>
      </c>
      <c r="V146" s="7" t="s">
        <v>160</v>
      </c>
      <c r="W146" s="11">
        <v>646</v>
      </c>
      <c r="X146" s="11" t="s">
        <v>46</v>
      </c>
      <c r="Y146" s="7" t="s">
        <v>160</v>
      </c>
      <c r="Z146" s="20">
        <v>5.112903225806452</v>
      </c>
      <c r="AA146" s="7">
        <v>66.066838046272494</v>
      </c>
      <c r="AB146" s="7">
        <v>0</v>
      </c>
      <c r="AC146" s="23">
        <v>3.19</v>
      </c>
      <c r="AD146" s="14">
        <v>44.2</v>
      </c>
      <c r="AE146" s="14">
        <v>76.200800000000001</v>
      </c>
      <c r="AF146" s="3">
        <f t="shared" si="19"/>
        <v>100</v>
      </c>
    </row>
    <row r="147" spans="1:33" s="16" customFormat="1" x14ac:dyDescent="0.3">
      <c r="A147" s="7">
        <v>145</v>
      </c>
      <c r="B147" s="7">
        <v>35</v>
      </c>
      <c r="C147" s="33"/>
      <c r="D147" s="30"/>
      <c r="E147" s="29"/>
      <c r="F147" s="7" t="s">
        <v>34</v>
      </c>
      <c r="G147" s="7" t="s">
        <v>37</v>
      </c>
      <c r="H147" s="7">
        <v>2004</v>
      </c>
      <c r="I147" s="7" t="s">
        <v>142</v>
      </c>
      <c r="J147" s="7">
        <v>3</v>
      </c>
      <c r="K147" s="7">
        <v>45</v>
      </c>
      <c r="L147" s="11">
        <v>1.24</v>
      </c>
      <c r="M147" s="11" t="s">
        <v>46</v>
      </c>
      <c r="N147" s="7" t="s">
        <v>161</v>
      </c>
      <c r="O147" s="15">
        <v>389</v>
      </c>
      <c r="P147" s="11" t="s">
        <v>46</v>
      </c>
      <c r="Q147" s="7" t="s">
        <v>3</v>
      </c>
      <c r="R147" s="7">
        <v>3</v>
      </c>
      <c r="S147" s="7">
        <v>135</v>
      </c>
      <c r="T147" s="11">
        <v>7.86</v>
      </c>
      <c r="U147" s="11" t="s">
        <v>46</v>
      </c>
      <c r="V147" s="7" t="s">
        <v>161</v>
      </c>
      <c r="W147" s="11">
        <v>682</v>
      </c>
      <c r="X147" s="11" t="s">
        <v>46</v>
      </c>
      <c r="Y147" s="7" t="s">
        <v>160</v>
      </c>
      <c r="Z147" s="20">
        <v>5.338709677419355</v>
      </c>
      <c r="AA147" s="7">
        <v>75.321336760925448</v>
      </c>
      <c r="AB147" s="7">
        <v>0</v>
      </c>
      <c r="AC147" s="23">
        <v>3.19</v>
      </c>
      <c r="AD147" s="14">
        <v>44.2</v>
      </c>
      <c r="AE147" s="14">
        <v>76.200800000000001</v>
      </c>
      <c r="AF147" s="3">
        <f t="shared" si="19"/>
        <v>200</v>
      </c>
    </row>
    <row r="148" spans="1:33" s="16" customFormat="1" x14ac:dyDescent="0.3">
      <c r="A148" s="7">
        <v>146</v>
      </c>
      <c r="B148" s="7">
        <v>36</v>
      </c>
      <c r="C148" s="33" t="s">
        <v>231</v>
      </c>
      <c r="D148" s="29" t="s">
        <v>67</v>
      </c>
      <c r="E148" s="29">
        <v>2022</v>
      </c>
      <c r="F148" s="7" t="s">
        <v>213</v>
      </c>
      <c r="G148" s="7" t="s">
        <v>215</v>
      </c>
      <c r="H148" s="7">
        <v>2021</v>
      </c>
      <c r="I148" s="7" t="s">
        <v>142</v>
      </c>
      <c r="J148" s="7">
        <v>3</v>
      </c>
      <c r="K148" s="7">
        <v>90</v>
      </c>
      <c r="L148" s="11">
        <v>157.07</v>
      </c>
      <c r="M148" s="11" t="s">
        <v>46</v>
      </c>
      <c r="N148" s="7" t="s">
        <v>161</v>
      </c>
      <c r="O148" s="15">
        <v>836</v>
      </c>
      <c r="P148" s="11" t="s">
        <v>46</v>
      </c>
      <c r="Q148" s="7" t="s">
        <v>3</v>
      </c>
      <c r="R148" s="7">
        <v>3</v>
      </c>
      <c r="S148" s="7">
        <v>135</v>
      </c>
      <c r="T148" s="11">
        <v>102.4</v>
      </c>
      <c r="U148" s="11" t="s">
        <v>46</v>
      </c>
      <c r="V148" s="7" t="s">
        <v>161</v>
      </c>
      <c r="W148" s="11">
        <v>836</v>
      </c>
      <c r="X148" s="11" t="s">
        <v>46</v>
      </c>
      <c r="Y148" s="7" t="s">
        <v>160</v>
      </c>
      <c r="Z148" s="20">
        <f t="shared" ref="Z148:Z159" si="21">(T148-L148)/L148*100</f>
        <v>-34.806137390972168</v>
      </c>
      <c r="AA148" s="7">
        <f t="shared" ref="AA148:AA159" si="22">(W148-O148)*100/O148</f>
        <v>0</v>
      </c>
      <c r="AB148" s="7">
        <v>1</v>
      </c>
      <c r="AC148" s="23">
        <v>1.32</v>
      </c>
      <c r="AD148" s="11">
        <f t="shared" ref="AD148:AD159" si="23">AE148/1.724</f>
        <v>14.095127610208817</v>
      </c>
      <c r="AE148" s="7">
        <v>24.3</v>
      </c>
      <c r="AF148" s="3">
        <f t="shared" si="19"/>
        <v>50</v>
      </c>
    </row>
    <row r="149" spans="1:33" s="16" customFormat="1" x14ac:dyDescent="0.3">
      <c r="A149" s="7">
        <v>147</v>
      </c>
      <c r="B149" s="7">
        <v>36</v>
      </c>
      <c r="C149" s="33"/>
      <c r="D149" s="29"/>
      <c r="E149" s="29"/>
      <c r="F149" s="7" t="s">
        <v>213</v>
      </c>
      <c r="G149" s="7" t="s">
        <v>215</v>
      </c>
      <c r="H149" s="7">
        <v>2021</v>
      </c>
      <c r="I149" s="7" t="s">
        <v>142</v>
      </c>
      <c r="J149" s="7">
        <v>3</v>
      </c>
      <c r="K149" s="7">
        <v>90</v>
      </c>
      <c r="L149" s="11">
        <v>157.07</v>
      </c>
      <c r="M149" s="11" t="s">
        <v>46</v>
      </c>
      <c r="N149" s="7" t="s">
        <v>161</v>
      </c>
      <c r="O149" s="15">
        <v>836</v>
      </c>
      <c r="P149" s="11" t="s">
        <v>46</v>
      </c>
      <c r="Q149" s="7" t="s">
        <v>3</v>
      </c>
      <c r="R149" s="7">
        <v>3</v>
      </c>
      <c r="S149" s="7">
        <v>180</v>
      </c>
      <c r="T149" s="11">
        <v>84.3</v>
      </c>
      <c r="U149" s="11" t="s">
        <v>46</v>
      </c>
      <c r="V149" s="7" t="s">
        <v>161</v>
      </c>
      <c r="W149" s="11">
        <v>945</v>
      </c>
      <c r="X149" s="11" t="s">
        <v>46</v>
      </c>
      <c r="Y149" s="7" t="s">
        <v>160</v>
      </c>
      <c r="Z149" s="20">
        <f t="shared" si="21"/>
        <v>-46.329661934169479</v>
      </c>
      <c r="AA149" s="7">
        <f t="shared" si="22"/>
        <v>13.038277511961722</v>
      </c>
      <c r="AB149" s="7">
        <v>1</v>
      </c>
      <c r="AC149" s="23">
        <v>1.32</v>
      </c>
      <c r="AD149" s="11">
        <f t="shared" si="23"/>
        <v>14.095127610208817</v>
      </c>
      <c r="AE149" s="7">
        <v>24.3</v>
      </c>
      <c r="AF149" s="3">
        <f t="shared" si="19"/>
        <v>100</v>
      </c>
    </row>
    <row r="150" spans="1:33" s="16" customFormat="1" x14ac:dyDescent="0.3">
      <c r="A150" s="7">
        <v>148</v>
      </c>
      <c r="B150" s="7">
        <v>36</v>
      </c>
      <c r="C150" s="33"/>
      <c r="D150" s="29"/>
      <c r="E150" s="29"/>
      <c r="F150" s="7" t="s">
        <v>212</v>
      </c>
      <c r="G150" s="7" t="s">
        <v>214</v>
      </c>
      <c r="H150" s="7">
        <v>2022</v>
      </c>
      <c r="I150" s="7" t="s">
        <v>142</v>
      </c>
      <c r="J150" s="7">
        <v>3</v>
      </c>
      <c r="K150" s="7">
        <v>90</v>
      </c>
      <c r="L150" s="11">
        <v>168.49199999999999</v>
      </c>
      <c r="M150" s="11" t="s">
        <v>46</v>
      </c>
      <c r="N150" s="7" t="s">
        <v>161</v>
      </c>
      <c r="O150" s="15">
        <v>748</v>
      </c>
      <c r="P150" s="11" t="s">
        <v>46</v>
      </c>
      <c r="Q150" s="7" t="s">
        <v>3</v>
      </c>
      <c r="R150" s="7">
        <v>3</v>
      </c>
      <c r="S150" s="7">
        <v>135</v>
      </c>
      <c r="T150" s="11">
        <v>63.858620000000002</v>
      </c>
      <c r="U150" s="11" t="s">
        <v>46</v>
      </c>
      <c r="V150" s="7" t="s">
        <v>161</v>
      </c>
      <c r="W150" s="11">
        <v>871</v>
      </c>
      <c r="X150" s="11" t="s">
        <v>46</v>
      </c>
      <c r="Y150" s="7" t="s">
        <v>160</v>
      </c>
      <c r="Z150" s="20">
        <f t="shared" si="21"/>
        <v>-62.099909788001803</v>
      </c>
      <c r="AA150" s="7">
        <f t="shared" si="22"/>
        <v>16.44385026737968</v>
      </c>
      <c r="AB150" s="7">
        <v>1</v>
      </c>
      <c r="AC150" s="23">
        <v>1.32</v>
      </c>
      <c r="AD150" s="11">
        <f t="shared" si="23"/>
        <v>14.095127610208817</v>
      </c>
      <c r="AE150" s="7">
        <v>24.3</v>
      </c>
      <c r="AF150" s="3">
        <f t="shared" si="19"/>
        <v>50</v>
      </c>
    </row>
    <row r="151" spans="1:33" s="16" customFormat="1" x14ac:dyDescent="0.3">
      <c r="A151" s="7">
        <v>149</v>
      </c>
      <c r="B151" s="7">
        <v>36</v>
      </c>
      <c r="C151" s="33"/>
      <c r="D151" s="29"/>
      <c r="E151" s="29"/>
      <c r="F151" s="7" t="s">
        <v>212</v>
      </c>
      <c r="G151" s="7" t="s">
        <v>214</v>
      </c>
      <c r="H151" s="7">
        <v>2022</v>
      </c>
      <c r="I151" s="7" t="s">
        <v>142</v>
      </c>
      <c r="J151" s="7">
        <v>3</v>
      </c>
      <c r="K151" s="7">
        <v>90</v>
      </c>
      <c r="L151" s="11">
        <v>168.49199999999999</v>
      </c>
      <c r="M151" s="11" t="s">
        <v>46</v>
      </c>
      <c r="N151" s="7" t="s">
        <v>161</v>
      </c>
      <c r="O151" s="15">
        <v>748</v>
      </c>
      <c r="P151" s="11" t="s">
        <v>46</v>
      </c>
      <c r="Q151" s="7" t="s">
        <v>3</v>
      </c>
      <c r="R151" s="7">
        <v>3</v>
      </c>
      <c r="S151" s="7">
        <v>180</v>
      </c>
      <c r="T151" s="11">
        <v>55.248739999999998</v>
      </c>
      <c r="U151" s="11" t="s">
        <v>46</v>
      </c>
      <c r="V151" s="7" t="s">
        <v>161</v>
      </c>
      <c r="W151" s="11">
        <v>940</v>
      </c>
      <c r="X151" s="11" t="s">
        <v>46</v>
      </c>
      <c r="Y151" s="7" t="s">
        <v>160</v>
      </c>
      <c r="Z151" s="20">
        <f t="shared" si="21"/>
        <v>-67.209873465802531</v>
      </c>
      <c r="AA151" s="7">
        <f t="shared" si="22"/>
        <v>25.668449197860962</v>
      </c>
      <c r="AB151" s="7">
        <v>1</v>
      </c>
      <c r="AC151" s="23">
        <v>1.32</v>
      </c>
      <c r="AD151" s="11">
        <f t="shared" si="23"/>
        <v>14.095127610208817</v>
      </c>
      <c r="AE151" s="7">
        <v>24.3</v>
      </c>
      <c r="AF151" s="3">
        <f t="shared" si="19"/>
        <v>100</v>
      </c>
    </row>
    <row r="152" spans="1:33" s="16" customFormat="1" x14ac:dyDescent="0.3">
      <c r="A152" s="7">
        <v>150</v>
      </c>
      <c r="B152" s="7">
        <v>37</v>
      </c>
      <c r="C152" s="33" t="s">
        <v>232</v>
      </c>
      <c r="D152" s="29" t="s">
        <v>70</v>
      </c>
      <c r="E152" s="29">
        <v>2022</v>
      </c>
      <c r="F152" s="7" t="s">
        <v>217</v>
      </c>
      <c r="G152" s="7" t="s">
        <v>219</v>
      </c>
      <c r="H152" s="7">
        <v>2021</v>
      </c>
      <c r="I152" s="7" t="s">
        <v>142</v>
      </c>
      <c r="J152" s="7">
        <v>3</v>
      </c>
      <c r="K152" s="7">
        <v>90</v>
      </c>
      <c r="L152" s="11">
        <v>105.14</v>
      </c>
      <c r="M152" s="11" t="s">
        <v>46</v>
      </c>
      <c r="N152" s="7" t="s">
        <v>161</v>
      </c>
      <c r="O152" s="15">
        <v>574</v>
      </c>
      <c r="P152" s="11" t="s">
        <v>46</v>
      </c>
      <c r="Q152" s="7" t="s">
        <v>3</v>
      </c>
      <c r="R152" s="7">
        <v>3</v>
      </c>
      <c r="S152" s="7">
        <v>135</v>
      </c>
      <c r="T152" s="11">
        <v>106.45</v>
      </c>
      <c r="U152" s="11" t="s">
        <v>46</v>
      </c>
      <c r="V152" s="7" t="s">
        <v>161</v>
      </c>
      <c r="W152" s="11">
        <v>714</v>
      </c>
      <c r="X152" s="11" t="s">
        <v>46</v>
      </c>
      <c r="Y152" s="7" t="s">
        <v>160</v>
      </c>
      <c r="Z152" s="20">
        <f t="shared" si="21"/>
        <v>1.2459577705915943</v>
      </c>
      <c r="AA152" s="7">
        <f t="shared" si="22"/>
        <v>24.390243902439025</v>
      </c>
      <c r="AB152" s="7">
        <v>1</v>
      </c>
      <c r="AC152" s="23">
        <v>0.75</v>
      </c>
      <c r="AD152" s="11">
        <f t="shared" si="23"/>
        <v>8.1786542923433867</v>
      </c>
      <c r="AE152" s="7">
        <v>14.1</v>
      </c>
      <c r="AF152" s="3">
        <f t="shared" si="19"/>
        <v>50</v>
      </c>
    </row>
    <row r="153" spans="1:33" s="16" customFormat="1" x14ac:dyDescent="0.3">
      <c r="A153" s="7">
        <v>151</v>
      </c>
      <c r="B153" s="7">
        <v>37</v>
      </c>
      <c r="C153" s="33"/>
      <c r="D153" s="29"/>
      <c r="E153" s="29"/>
      <c r="F153" s="7" t="s">
        <v>217</v>
      </c>
      <c r="G153" s="7" t="s">
        <v>219</v>
      </c>
      <c r="H153" s="7">
        <v>2022</v>
      </c>
      <c r="I153" s="7" t="s">
        <v>142</v>
      </c>
      <c r="J153" s="7">
        <v>3</v>
      </c>
      <c r="K153" s="7">
        <v>90</v>
      </c>
      <c r="L153" s="11">
        <v>105.14</v>
      </c>
      <c r="M153" s="11" t="s">
        <v>46</v>
      </c>
      <c r="N153" s="7" t="s">
        <v>161</v>
      </c>
      <c r="O153" s="15">
        <v>574</v>
      </c>
      <c r="P153" s="11" t="s">
        <v>46</v>
      </c>
      <c r="Q153" s="7" t="s">
        <v>3</v>
      </c>
      <c r="R153" s="7">
        <v>3</v>
      </c>
      <c r="S153" s="7">
        <v>180</v>
      </c>
      <c r="T153" s="11">
        <v>122.5</v>
      </c>
      <c r="U153" s="11" t="s">
        <v>46</v>
      </c>
      <c r="V153" s="7" t="s">
        <v>161</v>
      </c>
      <c r="W153" s="11">
        <v>514</v>
      </c>
      <c r="X153" s="11" t="s">
        <v>46</v>
      </c>
      <c r="Y153" s="7" t="s">
        <v>160</v>
      </c>
      <c r="Z153" s="20">
        <f t="shared" si="21"/>
        <v>16.511318242343542</v>
      </c>
      <c r="AA153" s="7">
        <f t="shared" si="22"/>
        <v>-10.452961672473867</v>
      </c>
      <c r="AB153" s="7">
        <v>1</v>
      </c>
      <c r="AC153" s="23">
        <v>0.75</v>
      </c>
      <c r="AD153" s="11">
        <f t="shared" si="23"/>
        <v>8.1786542923433867</v>
      </c>
      <c r="AE153" s="7">
        <v>14.1</v>
      </c>
      <c r="AF153" s="3">
        <f t="shared" si="19"/>
        <v>100</v>
      </c>
    </row>
    <row r="154" spans="1:33" s="16" customFormat="1" x14ac:dyDescent="0.3">
      <c r="A154" s="7">
        <v>152</v>
      </c>
      <c r="B154" s="7">
        <v>37</v>
      </c>
      <c r="C154" s="33"/>
      <c r="D154" s="29"/>
      <c r="E154" s="29"/>
      <c r="F154" s="7" t="s">
        <v>216</v>
      </c>
      <c r="G154" s="7" t="s">
        <v>218</v>
      </c>
      <c r="H154" s="7">
        <v>2021</v>
      </c>
      <c r="I154" s="7" t="s">
        <v>142</v>
      </c>
      <c r="J154" s="7">
        <v>3</v>
      </c>
      <c r="K154" s="7">
        <v>90</v>
      </c>
      <c r="L154" s="11">
        <v>98.41</v>
      </c>
      <c r="M154" s="11" t="s">
        <v>46</v>
      </c>
      <c r="N154" s="7" t="s">
        <v>161</v>
      </c>
      <c r="O154" s="15">
        <v>673</v>
      </c>
      <c r="P154" s="11" t="s">
        <v>46</v>
      </c>
      <c r="Q154" s="7" t="s">
        <v>3</v>
      </c>
      <c r="R154" s="7">
        <v>3</v>
      </c>
      <c r="S154" s="7">
        <v>135</v>
      </c>
      <c r="T154" s="11">
        <v>105.32</v>
      </c>
      <c r="U154" s="11" t="s">
        <v>46</v>
      </c>
      <c r="V154" s="7" t="s">
        <v>161</v>
      </c>
      <c r="W154" s="11">
        <v>721</v>
      </c>
      <c r="X154" s="11" t="s">
        <v>46</v>
      </c>
      <c r="Y154" s="7" t="s">
        <v>160</v>
      </c>
      <c r="Z154" s="20">
        <f t="shared" si="21"/>
        <v>7.0216441418554982</v>
      </c>
      <c r="AA154" s="7">
        <f t="shared" si="22"/>
        <v>7.132243684992571</v>
      </c>
      <c r="AB154" s="7">
        <v>1</v>
      </c>
      <c r="AC154" s="23">
        <v>0.71</v>
      </c>
      <c r="AD154" s="11">
        <f t="shared" si="23"/>
        <v>8.1786542923433867</v>
      </c>
      <c r="AE154" s="7">
        <v>14.1</v>
      </c>
      <c r="AF154" s="3">
        <f t="shared" si="19"/>
        <v>50</v>
      </c>
    </row>
    <row r="155" spans="1:33" s="16" customFormat="1" x14ac:dyDescent="0.3">
      <c r="A155" s="7">
        <v>153</v>
      </c>
      <c r="B155" s="7">
        <v>37</v>
      </c>
      <c r="C155" s="33"/>
      <c r="D155" s="29"/>
      <c r="E155" s="29"/>
      <c r="F155" s="7" t="s">
        <v>216</v>
      </c>
      <c r="G155" s="7" t="s">
        <v>218</v>
      </c>
      <c r="H155" s="7">
        <v>2021</v>
      </c>
      <c r="I155" s="7" t="s">
        <v>142</v>
      </c>
      <c r="J155" s="7">
        <v>3</v>
      </c>
      <c r="K155" s="7">
        <v>90</v>
      </c>
      <c r="L155" s="11">
        <v>98.41</v>
      </c>
      <c r="M155" s="11" t="s">
        <v>46</v>
      </c>
      <c r="N155" s="7" t="s">
        <v>161</v>
      </c>
      <c r="O155" s="15">
        <v>673</v>
      </c>
      <c r="P155" s="11" t="s">
        <v>46</v>
      </c>
      <c r="Q155" s="7" t="s">
        <v>3</v>
      </c>
      <c r="R155" s="7">
        <v>3</v>
      </c>
      <c r="S155" s="7">
        <v>180</v>
      </c>
      <c r="T155" s="11">
        <v>134.1</v>
      </c>
      <c r="U155" s="11" t="s">
        <v>46</v>
      </c>
      <c r="V155" s="7" t="s">
        <v>161</v>
      </c>
      <c r="W155" s="11">
        <v>735</v>
      </c>
      <c r="X155" s="11" t="s">
        <v>46</v>
      </c>
      <c r="Y155" s="7" t="s">
        <v>160</v>
      </c>
      <c r="Z155" s="20">
        <f t="shared" si="21"/>
        <v>36.266639569149476</v>
      </c>
      <c r="AA155" s="7">
        <f t="shared" si="22"/>
        <v>9.2124814264487362</v>
      </c>
      <c r="AB155" s="7">
        <v>1</v>
      </c>
      <c r="AC155" s="23">
        <v>0.71</v>
      </c>
      <c r="AD155" s="11">
        <f t="shared" si="23"/>
        <v>8.1786542923433867</v>
      </c>
      <c r="AE155" s="7">
        <v>14.1</v>
      </c>
      <c r="AF155" s="3">
        <f t="shared" si="19"/>
        <v>100</v>
      </c>
    </row>
    <row r="156" spans="1:33" s="16" customFormat="1" x14ac:dyDescent="0.3">
      <c r="A156" s="7">
        <v>154</v>
      </c>
      <c r="B156" s="7">
        <v>38</v>
      </c>
      <c r="C156" s="33" t="s">
        <v>233</v>
      </c>
      <c r="D156" s="29" t="s">
        <v>69</v>
      </c>
      <c r="E156" s="29">
        <v>2022</v>
      </c>
      <c r="F156" s="7" t="s">
        <v>220</v>
      </c>
      <c r="G156" s="7" t="s">
        <v>221</v>
      </c>
      <c r="H156" s="7">
        <v>2021</v>
      </c>
      <c r="I156" s="7" t="s">
        <v>142</v>
      </c>
      <c r="J156" s="7">
        <v>3</v>
      </c>
      <c r="K156" s="7">
        <v>90</v>
      </c>
      <c r="L156" s="11">
        <v>121.5</v>
      </c>
      <c r="M156" s="11" t="s">
        <v>46</v>
      </c>
      <c r="N156" s="7" t="s">
        <v>161</v>
      </c>
      <c r="O156" s="15">
        <v>970</v>
      </c>
      <c r="P156" s="11" t="s">
        <v>46</v>
      </c>
      <c r="Q156" s="7" t="s">
        <v>3</v>
      </c>
      <c r="R156" s="7">
        <v>3</v>
      </c>
      <c r="S156" s="7">
        <v>135</v>
      </c>
      <c r="T156" s="11">
        <v>148.6</v>
      </c>
      <c r="U156" s="11" t="s">
        <v>46</v>
      </c>
      <c r="V156" s="7" t="s">
        <v>161</v>
      </c>
      <c r="W156" s="11">
        <v>1120</v>
      </c>
      <c r="X156" s="11" t="s">
        <v>46</v>
      </c>
      <c r="Y156" s="7" t="s">
        <v>160</v>
      </c>
      <c r="Z156" s="20">
        <f t="shared" si="21"/>
        <v>22.304526748971188</v>
      </c>
      <c r="AA156" s="7">
        <f t="shared" si="22"/>
        <v>15.463917525773196</v>
      </c>
      <c r="AB156" s="7">
        <v>1</v>
      </c>
      <c r="AC156" s="23">
        <v>0.81</v>
      </c>
      <c r="AD156" s="11">
        <f t="shared" si="23"/>
        <v>13.921113689095128</v>
      </c>
      <c r="AE156" s="7">
        <v>24</v>
      </c>
      <c r="AF156" s="3">
        <f t="shared" si="19"/>
        <v>50</v>
      </c>
    </row>
    <row r="157" spans="1:33" s="16" customFormat="1" x14ac:dyDescent="0.3">
      <c r="A157" s="7">
        <v>155</v>
      </c>
      <c r="B157" s="7">
        <v>38</v>
      </c>
      <c r="C157" s="33"/>
      <c r="D157" s="29"/>
      <c r="E157" s="29"/>
      <c r="F157" s="7" t="s">
        <v>220</v>
      </c>
      <c r="G157" s="7" t="s">
        <v>221</v>
      </c>
      <c r="H157" s="7">
        <v>2022</v>
      </c>
      <c r="I157" s="7" t="s">
        <v>142</v>
      </c>
      <c r="J157" s="7">
        <v>3</v>
      </c>
      <c r="K157" s="7">
        <v>90</v>
      </c>
      <c r="L157" s="11">
        <v>121.5</v>
      </c>
      <c r="M157" s="11" t="s">
        <v>46</v>
      </c>
      <c r="N157" s="7" t="s">
        <v>161</v>
      </c>
      <c r="O157" s="15">
        <v>970</v>
      </c>
      <c r="P157" s="11" t="s">
        <v>46</v>
      </c>
      <c r="Q157" s="7" t="s">
        <v>3</v>
      </c>
      <c r="R157" s="7">
        <v>3</v>
      </c>
      <c r="S157" s="7">
        <v>180</v>
      </c>
      <c r="T157" s="11">
        <v>170.5</v>
      </c>
      <c r="U157" s="11" t="s">
        <v>46</v>
      </c>
      <c r="V157" s="7" t="s">
        <v>161</v>
      </c>
      <c r="W157" s="11">
        <v>990</v>
      </c>
      <c r="X157" s="11" t="s">
        <v>46</v>
      </c>
      <c r="Y157" s="7" t="s">
        <v>160</v>
      </c>
      <c r="Z157" s="20">
        <f t="shared" si="21"/>
        <v>40.329218106995881</v>
      </c>
      <c r="AA157" s="7">
        <f t="shared" si="22"/>
        <v>2.0618556701030926</v>
      </c>
      <c r="AB157" s="7">
        <v>1</v>
      </c>
      <c r="AC157" s="23">
        <v>0.81</v>
      </c>
      <c r="AD157" s="11">
        <f t="shared" si="23"/>
        <v>13.921113689095128</v>
      </c>
      <c r="AE157" s="7">
        <v>24</v>
      </c>
      <c r="AF157" s="3">
        <f t="shared" si="19"/>
        <v>100</v>
      </c>
    </row>
    <row r="158" spans="1:33" s="16" customFormat="1" x14ac:dyDescent="0.3">
      <c r="A158" s="7">
        <v>156</v>
      </c>
      <c r="B158" s="7">
        <v>38</v>
      </c>
      <c r="C158" s="33"/>
      <c r="D158" s="29"/>
      <c r="E158" s="29"/>
      <c r="F158" s="7" t="s">
        <v>220</v>
      </c>
      <c r="G158" s="7" t="s">
        <v>221</v>
      </c>
      <c r="H158" s="7">
        <v>2021</v>
      </c>
      <c r="I158" s="7" t="s">
        <v>142</v>
      </c>
      <c r="J158" s="7">
        <v>3</v>
      </c>
      <c r="K158" s="7">
        <v>90</v>
      </c>
      <c r="L158" s="11">
        <v>119.7</v>
      </c>
      <c r="M158" s="11" t="s">
        <v>46</v>
      </c>
      <c r="N158" s="7" t="s">
        <v>161</v>
      </c>
      <c r="O158" s="15">
        <v>539</v>
      </c>
      <c r="P158" s="11" t="s">
        <v>46</v>
      </c>
      <c r="Q158" s="7" t="s">
        <v>3</v>
      </c>
      <c r="R158" s="7">
        <v>3</v>
      </c>
      <c r="S158" s="7">
        <v>135</v>
      </c>
      <c r="T158" s="11">
        <v>139.4</v>
      </c>
      <c r="U158" s="11" t="s">
        <v>46</v>
      </c>
      <c r="V158" s="7" t="s">
        <v>161</v>
      </c>
      <c r="W158" s="11">
        <v>430</v>
      </c>
      <c r="X158" s="11" t="s">
        <v>46</v>
      </c>
      <c r="Y158" s="7" t="s">
        <v>160</v>
      </c>
      <c r="Z158" s="20">
        <f t="shared" si="21"/>
        <v>16.457811194653303</v>
      </c>
      <c r="AA158" s="7">
        <f t="shared" si="22"/>
        <v>-20.222634508348794</v>
      </c>
      <c r="AB158" s="7">
        <v>1</v>
      </c>
      <c r="AC158" s="23">
        <v>0.71</v>
      </c>
      <c r="AD158" s="11">
        <f t="shared" si="23"/>
        <v>13.921113689095128</v>
      </c>
      <c r="AE158" s="7">
        <v>24</v>
      </c>
      <c r="AF158" s="3">
        <f t="shared" si="19"/>
        <v>50</v>
      </c>
    </row>
    <row r="159" spans="1:33" s="16" customFormat="1" x14ac:dyDescent="0.3">
      <c r="A159" s="7">
        <v>157</v>
      </c>
      <c r="B159" s="7">
        <v>38</v>
      </c>
      <c r="C159" s="33"/>
      <c r="D159" s="29"/>
      <c r="E159" s="29"/>
      <c r="F159" s="7" t="s">
        <v>220</v>
      </c>
      <c r="G159" s="7" t="s">
        <v>221</v>
      </c>
      <c r="H159" s="7">
        <v>2021</v>
      </c>
      <c r="I159" s="7" t="s">
        <v>142</v>
      </c>
      <c r="J159" s="7">
        <v>3</v>
      </c>
      <c r="K159" s="7">
        <v>90</v>
      </c>
      <c r="L159" s="11">
        <v>119.7</v>
      </c>
      <c r="M159" s="11" t="s">
        <v>46</v>
      </c>
      <c r="N159" s="7" t="s">
        <v>161</v>
      </c>
      <c r="O159" s="15">
        <v>539</v>
      </c>
      <c r="P159" s="11" t="s">
        <v>46</v>
      </c>
      <c r="Q159" s="7" t="s">
        <v>3</v>
      </c>
      <c r="R159" s="7">
        <v>3</v>
      </c>
      <c r="S159" s="7">
        <v>180</v>
      </c>
      <c r="T159" s="11">
        <v>168</v>
      </c>
      <c r="U159" s="11" t="s">
        <v>46</v>
      </c>
      <c r="V159" s="7" t="s">
        <v>161</v>
      </c>
      <c r="W159" s="11">
        <v>531</v>
      </c>
      <c r="X159" s="11" t="s">
        <v>46</v>
      </c>
      <c r="Y159" s="7" t="s">
        <v>160</v>
      </c>
      <c r="Z159" s="20">
        <f t="shared" si="21"/>
        <v>40.350877192982452</v>
      </c>
      <c r="AA159" s="7">
        <f t="shared" si="22"/>
        <v>-1.484230055658627</v>
      </c>
      <c r="AB159" s="7">
        <v>1</v>
      </c>
      <c r="AC159" s="23">
        <v>0.71</v>
      </c>
      <c r="AD159" s="11">
        <f t="shared" si="23"/>
        <v>13.921113689095128</v>
      </c>
      <c r="AE159" s="7">
        <v>24</v>
      </c>
      <c r="AF159" s="3">
        <f t="shared" si="19"/>
        <v>100</v>
      </c>
    </row>
    <row r="160" spans="1:33" s="16" customFormat="1" x14ac:dyDescent="0.3">
      <c r="A160"/>
      <c r="B160"/>
      <c r="C160" s="4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</sheetData>
  <mergeCells count="109">
    <mergeCell ref="T1:V1"/>
    <mergeCell ref="C3:C4"/>
    <mergeCell ref="D3:D4"/>
    <mergeCell ref="E3:E4"/>
    <mergeCell ref="C5:C12"/>
    <mergeCell ref="D5:D12"/>
    <mergeCell ref="E5:E12"/>
    <mergeCell ref="C13:C15"/>
    <mergeCell ref="D13:D15"/>
    <mergeCell ref="E13:E15"/>
    <mergeCell ref="F1:G1"/>
    <mergeCell ref="L1:N1"/>
    <mergeCell ref="O1:Q1"/>
    <mergeCell ref="C20:C21"/>
    <mergeCell ref="D20:D21"/>
    <mergeCell ref="E20:E21"/>
    <mergeCell ref="C22:C27"/>
    <mergeCell ref="D22:D27"/>
    <mergeCell ref="E22:E27"/>
    <mergeCell ref="C16:C17"/>
    <mergeCell ref="D16:D17"/>
    <mergeCell ref="E16:E17"/>
    <mergeCell ref="C18:C19"/>
    <mergeCell ref="D18:D19"/>
    <mergeCell ref="E18:E19"/>
    <mergeCell ref="C44:C49"/>
    <mergeCell ref="D44:D49"/>
    <mergeCell ref="E44:E49"/>
    <mergeCell ref="C50:C51"/>
    <mergeCell ref="D50:D51"/>
    <mergeCell ref="E50:E51"/>
    <mergeCell ref="C28:C39"/>
    <mergeCell ref="D28:D39"/>
    <mergeCell ref="E28:E39"/>
    <mergeCell ref="C40:C42"/>
    <mergeCell ref="D40:D42"/>
    <mergeCell ref="E40:E42"/>
    <mergeCell ref="C58:C61"/>
    <mergeCell ref="D58:D61"/>
    <mergeCell ref="E58:E61"/>
    <mergeCell ref="C62:C63"/>
    <mergeCell ref="D62:D63"/>
    <mergeCell ref="E62:E63"/>
    <mergeCell ref="C52:C55"/>
    <mergeCell ref="D52:D55"/>
    <mergeCell ref="E52:E55"/>
    <mergeCell ref="C56:C57"/>
    <mergeCell ref="D56:D57"/>
    <mergeCell ref="E56:E57"/>
    <mergeCell ref="C70:C77"/>
    <mergeCell ref="D70:D77"/>
    <mergeCell ref="E70:E77"/>
    <mergeCell ref="C64:C65"/>
    <mergeCell ref="D64:D65"/>
    <mergeCell ref="E64:E65"/>
    <mergeCell ref="C66:C69"/>
    <mergeCell ref="D66:D69"/>
    <mergeCell ref="E66:E69"/>
    <mergeCell ref="C86:C89"/>
    <mergeCell ref="D86:D89"/>
    <mergeCell ref="E86:E89"/>
    <mergeCell ref="C90:C91"/>
    <mergeCell ref="D90:D91"/>
    <mergeCell ref="E90:E91"/>
    <mergeCell ref="C78:C85"/>
    <mergeCell ref="D78:D85"/>
    <mergeCell ref="E78:E85"/>
    <mergeCell ref="C98:C101"/>
    <mergeCell ref="D98:D101"/>
    <mergeCell ref="E98:E101"/>
    <mergeCell ref="C102:C109"/>
    <mergeCell ref="D102:D109"/>
    <mergeCell ref="E102:E109"/>
    <mergeCell ref="C92:C93"/>
    <mergeCell ref="D92:D93"/>
    <mergeCell ref="E92:E93"/>
    <mergeCell ref="C94:C97"/>
    <mergeCell ref="D94:D97"/>
    <mergeCell ref="E94:E97"/>
    <mergeCell ref="C126:C133"/>
    <mergeCell ref="D126:D133"/>
    <mergeCell ref="E126:E133"/>
    <mergeCell ref="C135:C136"/>
    <mergeCell ref="D135:D136"/>
    <mergeCell ref="E135:E136"/>
    <mergeCell ref="C110:C113"/>
    <mergeCell ref="D110:D113"/>
    <mergeCell ref="E110:E113"/>
    <mergeCell ref="C114:C125"/>
    <mergeCell ref="D114:D125"/>
    <mergeCell ref="E114:E125"/>
    <mergeCell ref="C146:C147"/>
    <mergeCell ref="D146:D147"/>
    <mergeCell ref="E146:E147"/>
    <mergeCell ref="C137:C138"/>
    <mergeCell ref="D137:D138"/>
    <mergeCell ref="E137:E138"/>
    <mergeCell ref="C139:C144"/>
    <mergeCell ref="D139:D144"/>
    <mergeCell ref="E139:E144"/>
    <mergeCell ref="C152:C155"/>
    <mergeCell ref="D152:D155"/>
    <mergeCell ref="E152:E155"/>
    <mergeCell ref="C156:C159"/>
    <mergeCell ref="D156:D159"/>
    <mergeCell ref="E156:E159"/>
    <mergeCell ref="C148:C151"/>
    <mergeCell ref="D148:D151"/>
    <mergeCell ref="E148:E151"/>
  </mergeCells>
  <phoneticPr fontId="6" type="noConversion"/>
  <pageMargins left="0.69972223043441772" right="0.69972223043441772" top="0.75" bottom="0.75" header="0.30000001192092896" footer="0.30000001192092896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251A-24CF-4D03-88C3-299036A0C85E}">
  <dimension ref="A1:P158"/>
  <sheetViews>
    <sheetView tabSelected="1" topLeftCell="A10" zoomScale="145" zoomScaleNormal="145" workbookViewId="0">
      <selection activeCell="K30" sqref="K30"/>
    </sheetView>
  </sheetViews>
  <sheetFormatPr defaultRowHeight="16.5" x14ac:dyDescent="0.3"/>
  <cols>
    <col min="1" max="1" width="9.125" bestFit="1" customWidth="1"/>
    <col min="2" max="3" width="12.75" bestFit="1" customWidth="1"/>
    <col min="4" max="5" width="12.75" customWidth="1"/>
  </cols>
  <sheetData>
    <row r="1" spans="1:16" x14ac:dyDescent="0.3">
      <c r="A1" s="25" t="s">
        <v>226</v>
      </c>
      <c r="B1" s="25" t="s">
        <v>225</v>
      </c>
      <c r="C1" s="25" t="s">
        <v>227</v>
      </c>
      <c r="D1" s="25"/>
      <c r="E1" s="25"/>
      <c r="N1">
        <v>1</v>
      </c>
      <c r="O1">
        <v>2</v>
      </c>
      <c r="P1">
        <v>3</v>
      </c>
    </row>
    <row r="2" spans="1:16" x14ac:dyDescent="0.3">
      <c r="A2" s="27">
        <v>0.65</v>
      </c>
      <c r="B2" s="27">
        <v>-12.889743589743658</v>
      </c>
      <c r="C2" s="27">
        <v>-50</v>
      </c>
      <c r="D2" s="27"/>
      <c r="E2" s="27"/>
      <c r="M2" s="25" t="s">
        <v>239</v>
      </c>
      <c r="N2" s="25" t="s">
        <v>228</v>
      </c>
      <c r="O2" s="25" t="s">
        <v>229</v>
      </c>
      <c r="P2" s="25" t="s">
        <v>230</v>
      </c>
    </row>
    <row r="3" spans="1:16" x14ac:dyDescent="0.3">
      <c r="A3" s="27">
        <v>0.65</v>
      </c>
      <c r="B3" s="27">
        <v>-7.0769230769232196</v>
      </c>
      <c r="C3" s="27">
        <v>-50</v>
      </c>
      <c r="D3" s="27"/>
      <c r="E3" s="27"/>
      <c r="N3">
        <v>46.167557932263811</v>
      </c>
      <c r="O3">
        <v>21.616871704745165</v>
      </c>
      <c r="P3">
        <v>7.2386058981233177</v>
      </c>
    </row>
    <row r="4" spans="1:16" x14ac:dyDescent="0.3">
      <c r="A4" s="27">
        <v>0.65</v>
      </c>
      <c r="B4" s="27">
        <v>97.014925373134332</v>
      </c>
      <c r="C4" s="27">
        <v>-50</v>
      </c>
      <c r="D4" s="27"/>
      <c r="E4" s="27"/>
      <c r="N4">
        <v>87.861271676301001</v>
      </c>
      <c r="O4">
        <v>8.720930232558139</v>
      </c>
      <c r="P4">
        <v>-0.60790273556279439</v>
      </c>
    </row>
    <row r="5" spans="1:16" x14ac:dyDescent="0.3">
      <c r="A5" s="27">
        <v>0.65</v>
      </c>
      <c r="B5" s="27">
        <v>131.79190751445086</v>
      </c>
      <c r="C5" s="27">
        <v>-50</v>
      </c>
      <c r="D5" s="27"/>
      <c r="E5" s="27"/>
      <c r="N5">
        <v>4.0000000000000018</v>
      </c>
      <c r="O5">
        <v>11.046511627906989</v>
      </c>
      <c r="P5">
        <v>6.0855784469096674</v>
      </c>
    </row>
    <row r="6" spans="1:16" x14ac:dyDescent="0.3">
      <c r="A6" s="27">
        <v>0.65</v>
      </c>
      <c r="B6" s="27">
        <v>-13.135946622185205</v>
      </c>
      <c r="C6" s="27">
        <v>-50</v>
      </c>
      <c r="D6" s="27"/>
      <c r="E6" s="27"/>
      <c r="N6">
        <v>148.45679012345707</v>
      </c>
      <c r="O6">
        <v>-19.5</v>
      </c>
      <c r="P6">
        <v>2.4316109422485654</v>
      </c>
    </row>
    <row r="7" spans="1:16" x14ac:dyDescent="0.3">
      <c r="A7" s="27">
        <v>0.65</v>
      </c>
      <c r="B7" s="27">
        <v>-7.1831708568495802</v>
      </c>
      <c r="C7" s="27">
        <v>-50</v>
      </c>
      <c r="D7" s="27"/>
      <c r="E7" s="27"/>
      <c r="N7">
        <v>22.45614035087727</v>
      </c>
      <c r="O7">
        <v>31.920199501246881</v>
      </c>
      <c r="P7">
        <v>22.694136291600632</v>
      </c>
    </row>
    <row r="8" spans="1:16" x14ac:dyDescent="0.3">
      <c r="A8" s="27">
        <v>0.65</v>
      </c>
      <c r="B8" s="27">
        <v>-12.487028709789085</v>
      </c>
      <c r="C8" s="27">
        <v>-50</v>
      </c>
      <c r="D8" s="27"/>
      <c r="E8" s="27"/>
      <c r="N8">
        <v>-12.889743589743658</v>
      </c>
      <c r="O8">
        <v>31.111111111111111</v>
      </c>
      <c r="P8">
        <v>-27.355623100303976</v>
      </c>
    </row>
    <row r="9" spans="1:16" x14ac:dyDescent="0.3">
      <c r="A9" s="27">
        <v>0.65</v>
      </c>
      <c r="B9" s="27">
        <v>-9.6346848655159185</v>
      </c>
      <c r="C9" s="27">
        <v>-50</v>
      </c>
      <c r="D9" s="27"/>
      <c r="E9" s="27"/>
      <c r="N9">
        <v>-7.0769230769232196</v>
      </c>
      <c r="O9">
        <v>19.060773480662984</v>
      </c>
      <c r="P9">
        <v>11.790808240887481</v>
      </c>
    </row>
    <row r="10" spans="1:16" x14ac:dyDescent="0.3">
      <c r="A10" s="27">
        <v>0.65</v>
      </c>
      <c r="B10" s="27">
        <v>-12.585034013605442</v>
      </c>
      <c r="C10" s="27">
        <v>-50</v>
      </c>
      <c r="D10" s="27"/>
      <c r="E10" s="27"/>
      <c r="N10">
        <v>97.014925373134332</v>
      </c>
      <c r="O10">
        <v>17.692307692307693</v>
      </c>
      <c r="P10">
        <v>-18.541033434650426</v>
      </c>
    </row>
    <row r="11" spans="1:16" x14ac:dyDescent="0.3">
      <c r="A11" s="27">
        <v>0.65</v>
      </c>
      <c r="B11" s="27">
        <v>-9.8814229249011856</v>
      </c>
      <c r="C11" s="27">
        <v>-50</v>
      </c>
      <c r="D11" s="27"/>
      <c r="E11" s="27"/>
      <c r="N11">
        <v>131.79190751445086</v>
      </c>
      <c r="O11">
        <v>18.085106382978726</v>
      </c>
      <c r="P11">
        <v>0.82408874801901744</v>
      </c>
    </row>
    <row r="12" spans="1:16" x14ac:dyDescent="0.3">
      <c r="A12" s="27">
        <v>1.2</v>
      </c>
      <c r="B12" s="27">
        <v>31.111111111111111</v>
      </c>
      <c r="C12" s="27">
        <v>-25</v>
      </c>
      <c r="D12" s="27"/>
      <c r="E12" s="27"/>
      <c r="N12">
        <v>-13.135946622185205</v>
      </c>
      <c r="O12">
        <v>22.857142857142858</v>
      </c>
      <c r="P12">
        <v>-62.937482685381788</v>
      </c>
    </row>
    <row r="13" spans="1:16" x14ac:dyDescent="0.3">
      <c r="A13" s="27">
        <v>1.2</v>
      </c>
      <c r="B13" s="27">
        <v>19.060773480662984</v>
      </c>
      <c r="C13" s="27">
        <v>-25</v>
      </c>
      <c r="D13" s="27"/>
      <c r="E13" s="27"/>
      <c r="N13">
        <v>-7.1831708568495802</v>
      </c>
      <c r="O13">
        <v>11.602209944751381</v>
      </c>
      <c r="P13">
        <v>-55.113192818110853</v>
      </c>
    </row>
    <row r="14" spans="1:16" x14ac:dyDescent="0.3">
      <c r="A14" s="27">
        <v>1.2</v>
      </c>
      <c r="B14" s="27">
        <v>17.692307692307693</v>
      </c>
      <c r="C14" s="27">
        <v>-25</v>
      </c>
      <c r="D14" s="27"/>
      <c r="E14" s="27"/>
      <c r="N14">
        <v>-12.487028709789085</v>
      </c>
      <c r="O14">
        <v>3.8461538461538463</v>
      </c>
      <c r="P14">
        <v>-38.106235565819858</v>
      </c>
    </row>
    <row r="15" spans="1:16" x14ac:dyDescent="0.3">
      <c r="A15" s="27">
        <v>1.2</v>
      </c>
      <c r="B15" s="27">
        <v>18.085106382978726</v>
      </c>
      <c r="C15" s="27">
        <v>-25</v>
      </c>
      <c r="D15" s="27"/>
      <c r="E15" s="27"/>
      <c r="N15">
        <v>-9.6346848655159185</v>
      </c>
      <c r="O15">
        <v>4.2553191489361701</v>
      </c>
      <c r="P15">
        <v>-48.448309942676417</v>
      </c>
    </row>
    <row r="16" spans="1:16" x14ac:dyDescent="0.3">
      <c r="A16" s="27">
        <v>1.06</v>
      </c>
      <c r="B16" s="27">
        <v>33.955448524984952</v>
      </c>
      <c r="C16" s="27">
        <v>16.666666666666664</v>
      </c>
      <c r="D16" s="27"/>
      <c r="E16" s="27"/>
      <c r="N16">
        <v>-12.585034013605442</v>
      </c>
      <c r="O16">
        <v>9.0819929384072218</v>
      </c>
      <c r="P16">
        <v>-59.178132791578108</v>
      </c>
    </row>
    <row r="17" spans="1:16" x14ac:dyDescent="0.3">
      <c r="A17" s="27">
        <v>1.06</v>
      </c>
      <c r="B17" s="27">
        <v>27.018822100789315</v>
      </c>
      <c r="C17" s="27">
        <v>20</v>
      </c>
      <c r="D17" s="27"/>
      <c r="E17" s="27"/>
      <c r="N17">
        <v>-9.8814229249011856</v>
      </c>
      <c r="O17">
        <v>-7.9823788546255425</v>
      </c>
      <c r="P17">
        <v>-52.537080405932869</v>
      </c>
    </row>
    <row r="18" spans="1:16" x14ac:dyDescent="0.3">
      <c r="A18" s="27">
        <v>1.3</v>
      </c>
      <c r="B18" s="27">
        <v>6.205673758865065</v>
      </c>
      <c r="C18" s="27">
        <v>25</v>
      </c>
      <c r="D18" s="27"/>
      <c r="E18" s="25" t="s">
        <v>240</v>
      </c>
      <c r="N18">
        <v>-7.5358974358976036</v>
      </c>
      <c r="O18">
        <v>-1.3016411997737003</v>
      </c>
      <c r="P18">
        <v>-41.878367975365663</v>
      </c>
    </row>
    <row r="19" spans="1:16" x14ac:dyDescent="0.3">
      <c r="A19" s="27">
        <v>1.3</v>
      </c>
      <c r="B19" s="27">
        <v>3.6821705426359022</v>
      </c>
      <c r="C19" s="27">
        <v>25</v>
      </c>
      <c r="D19" s="27"/>
      <c r="N19">
        <v>2.7692307692306644</v>
      </c>
      <c r="O19">
        <v>5.1499717034521</v>
      </c>
      <c r="P19">
        <v>-39.533504645186795</v>
      </c>
    </row>
    <row r="20" spans="1:16" x14ac:dyDescent="0.3">
      <c r="A20" s="27">
        <v>1.2</v>
      </c>
      <c r="B20" s="27">
        <v>22.857142857142858</v>
      </c>
      <c r="C20" s="27">
        <v>25</v>
      </c>
      <c r="D20" s="27"/>
      <c r="E20" t="s">
        <v>234</v>
      </c>
      <c r="N20">
        <v>134.32835820895522</v>
      </c>
      <c r="O20">
        <v>6.205673758865065</v>
      </c>
      <c r="P20">
        <v>1.2345679012345716</v>
      </c>
    </row>
    <row r="21" spans="1:16" x14ac:dyDescent="0.3">
      <c r="A21" s="27">
        <v>1.2</v>
      </c>
      <c r="B21" s="27">
        <v>11.602209944751381</v>
      </c>
      <c r="C21" s="27">
        <v>25</v>
      </c>
      <c r="D21" s="27"/>
      <c r="N21">
        <v>21.96531791907514</v>
      </c>
      <c r="O21">
        <v>3.6821705426359022</v>
      </c>
      <c r="P21">
        <v>5.8641975308640619</v>
      </c>
    </row>
    <row r="22" spans="1:16" x14ac:dyDescent="0.3">
      <c r="A22" s="27">
        <v>1.2</v>
      </c>
      <c r="B22" s="27">
        <v>3.8461538461538463</v>
      </c>
      <c r="C22" s="27">
        <v>25</v>
      </c>
      <c r="D22" s="27"/>
      <c r="E22" t="s">
        <v>235</v>
      </c>
      <c r="N22">
        <v>-7.5062552126772504</v>
      </c>
      <c r="O22">
        <v>45.205479452054803</v>
      </c>
      <c r="P22">
        <v>-17.711229193792452</v>
      </c>
    </row>
    <row r="23" spans="1:16" x14ac:dyDescent="0.3">
      <c r="A23" s="27">
        <v>1.2</v>
      </c>
      <c r="B23" s="27">
        <v>4.2553191489361701</v>
      </c>
      <c r="C23" s="27">
        <v>25</v>
      </c>
      <c r="D23" s="27"/>
      <c r="E23" t="s">
        <v>236</v>
      </c>
      <c r="N23">
        <v>2.8219599794768468</v>
      </c>
      <c r="O23">
        <v>25.781250000000007</v>
      </c>
      <c r="P23">
        <v>-38.986741507790576</v>
      </c>
    </row>
    <row r="24" spans="1:16" x14ac:dyDescent="0.3">
      <c r="A24" s="27">
        <v>1.0900000000000001</v>
      </c>
      <c r="B24" s="27">
        <v>45.304388862671061</v>
      </c>
      <c r="C24" s="27">
        <v>25</v>
      </c>
      <c r="D24" s="27"/>
      <c r="E24" t="s">
        <v>237</v>
      </c>
      <c r="N24">
        <v>12.487028709788897</v>
      </c>
      <c r="O24">
        <v>21.266968325791865</v>
      </c>
      <c r="P24">
        <v>-29.982717385611796</v>
      </c>
    </row>
    <row r="25" spans="1:16" x14ac:dyDescent="0.3">
      <c r="A25" s="27">
        <v>1.0900000000000001</v>
      </c>
      <c r="B25" s="27">
        <v>61.766835626357718</v>
      </c>
      <c r="C25" s="27">
        <v>25</v>
      </c>
      <c r="D25" s="27"/>
      <c r="N25">
        <v>12.484945804897636</v>
      </c>
      <c r="O25">
        <v>-34.806137390972168</v>
      </c>
      <c r="P25">
        <v>-24.812859172551263</v>
      </c>
    </row>
    <row r="26" spans="1:16" x14ac:dyDescent="0.3">
      <c r="A26" s="27">
        <v>1.0900000000000001</v>
      </c>
      <c r="B26" s="27">
        <v>8.8837516512549453</v>
      </c>
      <c r="C26" s="27">
        <v>25</v>
      </c>
      <c r="D26" s="27"/>
      <c r="E26" t="s">
        <v>238</v>
      </c>
      <c r="N26">
        <v>12.244897959183673</v>
      </c>
      <c r="O26">
        <v>-62.099909788001803</v>
      </c>
      <c r="P26">
        <v>-23.742829996129085</v>
      </c>
    </row>
    <row r="27" spans="1:16" x14ac:dyDescent="0.3">
      <c r="A27" s="27">
        <v>1.0900000000000001</v>
      </c>
      <c r="B27" s="27">
        <v>39.130434782608702</v>
      </c>
      <c r="C27" s="27">
        <v>25</v>
      </c>
      <c r="D27" s="27"/>
      <c r="N27">
        <v>12.252964426877471</v>
      </c>
      <c r="O27">
        <v>-46.329661934169479</v>
      </c>
      <c r="P27">
        <v>-48.030581631665534</v>
      </c>
    </row>
    <row r="28" spans="1:16" x14ac:dyDescent="0.3">
      <c r="A28" s="27">
        <v>1.0900000000000001</v>
      </c>
      <c r="B28" s="27">
        <v>39.974565493853319</v>
      </c>
      <c r="C28" s="27">
        <v>25</v>
      </c>
      <c r="D28" s="27"/>
      <c r="E28" s="27"/>
      <c r="N28">
        <v>7.0216441418554982</v>
      </c>
      <c r="O28">
        <v>-67.209873465802531</v>
      </c>
      <c r="P28">
        <v>-40.130579753155395</v>
      </c>
    </row>
    <row r="29" spans="1:16" x14ac:dyDescent="0.3">
      <c r="A29" s="27">
        <v>1.0900000000000001</v>
      </c>
      <c r="B29" s="27">
        <v>1.1559139784946266</v>
      </c>
      <c r="C29" s="27">
        <v>25</v>
      </c>
      <c r="D29" s="27"/>
      <c r="E29" s="27"/>
      <c r="N29">
        <v>16.457811194653303</v>
      </c>
      <c r="O29">
        <v>-11.032863849765258</v>
      </c>
      <c r="P29">
        <v>-29.976461606972453</v>
      </c>
    </row>
    <row r="30" spans="1:16" x14ac:dyDescent="0.3">
      <c r="A30" s="27">
        <v>0.91</v>
      </c>
      <c r="B30" s="27">
        <v>30.901287553648189</v>
      </c>
      <c r="C30" s="27">
        <v>25</v>
      </c>
      <c r="D30" s="27"/>
      <c r="E30" s="27"/>
      <c r="N30">
        <v>36.266639569149476</v>
      </c>
      <c r="O30">
        <v>8.2644628099173563</v>
      </c>
      <c r="P30">
        <v>-21.333333333333329</v>
      </c>
    </row>
    <row r="31" spans="1:16" x14ac:dyDescent="0.3">
      <c r="A31" s="27">
        <v>0.91</v>
      </c>
      <c r="B31" s="27">
        <v>7.5562218890556725</v>
      </c>
      <c r="C31" s="27">
        <v>25</v>
      </c>
      <c r="D31" s="27"/>
      <c r="E31" s="27"/>
      <c r="N31">
        <v>40.350877192982452</v>
      </c>
      <c r="O31">
        <v>15.306122448979592</v>
      </c>
      <c r="P31">
        <v>-15.361445783132533</v>
      </c>
    </row>
    <row r="32" spans="1:16" x14ac:dyDescent="0.3">
      <c r="A32" s="27">
        <v>2.5499999999999998</v>
      </c>
      <c r="B32" s="27">
        <v>-17.711229193792452</v>
      </c>
      <c r="C32" s="27">
        <v>28.571428571428569</v>
      </c>
      <c r="D32" s="27"/>
      <c r="E32" s="27"/>
      <c r="N32">
        <v>1.2459577705915943</v>
      </c>
      <c r="O32">
        <v>11.731843575418994</v>
      </c>
      <c r="P32">
        <v>-14.34426229508197</v>
      </c>
    </row>
    <row r="33" spans="1:16" x14ac:dyDescent="0.3">
      <c r="A33" s="27">
        <v>2.5499999999999998</v>
      </c>
      <c r="B33" s="27">
        <v>-38.986741507790576</v>
      </c>
      <c r="C33" s="27">
        <v>28.571428571428569</v>
      </c>
      <c r="D33" s="27"/>
      <c r="E33" s="27"/>
      <c r="N33">
        <v>16.511318242343542</v>
      </c>
      <c r="O33">
        <v>10.204081632653061</v>
      </c>
      <c r="P33">
        <v>-11.204481792717095</v>
      </c>
    </row>
    <row r="34" spans="1:16" x14ac:dyDescent="0.3">
      <c r="A34" s="27">
        <v>2.5499999999999998</v>
      </c>
      <c r="B34" s="27">
        <v>-29.982717385611796</v>
      </c>
      <c r="C34" s="27">
        <v>33.333333333333329</v>
      </c>
      <c r="D34" s="27"/>
      <c r="E34" s="27"/>
      <c r="N34">
        <v>6.077348066298379</v>
      </c>
      <c r="O34">
        <v>9.4972067039106136</v>
      </c>
      <c r="P34">
        <v>7.1428571428571352</v>
      </c>
    </row>
    <row r="35" spans="1:16" x14ac:dyDescent="0.3">
      <c r="A35" s="27">
        <v>2.5499999999999998</v>
      </c>
      <c r="B35" s="27">
        <v>-24.812859172551263</v>
      </c>
      <c r="C35" s="27">
        <v>33.333333333333329</v>
      </c>
      <c r="D35" s="27"/>
      <c r="E35" s="27"/>
      <c r="N35">
        <v>22.651933701657239</v>
      </c>
      <c r="O35">
        <v>12.244897959183673</v>
      </c>
      <c r="P35">
        <v>-21.333333333333329</v>
      </c>
    </row>
    <row r="36" spans="1:16" x14ac:dyDescent="0.3">
      <c r="A36" s="27">
        <v>0.33</v>
      </c>
      <c r="B36" s="27">
        <v>46.167557932263811</v>
      </c>
      <c r="C36" s="27">
        <v>33.333333333333329</v>
      </c>
      <c r="D36" s="27"/>
      <c r="E36" s="27"/>
      <c r="N36">
        <v>-17.543859649122805</v>
      </c>
      <c r="O36">
        <v>5.5865921787709496</v>
      </c>
      <c r="P36">
        <v>-22.000000000000007</v>
      </c>
    </row>
    <row r="37" spans="1:16" x14ac:dyDescent="0.3">
      <c r="A37" s="27">
        <v>1.3</v>
      </c>
      <c r="B37" s="27">
        <v>45.205479452054803</v>
      </c>
      <c r="C37" s="27">
        <v>35</v>
      </c>
      <c r="D37" s="27"/>
      <c r="E37" s="27"/>
      <c r="N37">
        <v>72.222222222222214</v>
      </c>
      <c r="O37">
        <v>-38.780694326841655</v>
      </c>
      <c r="P37">
        <v>-11.746987951807235</v>
      </c>
    </row>
    <row r="38" spans="1:16" x14ac:dyDescent="0.3">
      <c r="A38" s="27">
        <v>1.3</v>
      </c>
      <c r="B38" s="27">
        <v>25.781250000000007</v>
      </c>
      <c r="C38" s="27">
        <v>35</v>
      </c>
      <c r="D38" s="27"/>
      <c r="E38" s="27"/>
      <c r="N38">
        <v>33.333333333333329</v>
      </c>
      <c r="O38">
        <v>-25.025329280648435</v>
      </c>
      <c r="P38">
        <v>-20.901639344262289</v>
      </c>
    </row>
    <row r="39" spans="1:16" x14ac:dyDescent="0.3">
      <c r="A39" s="27">
        <v>1.3</v>
      </c>
      <c r="B39" s="27">
        <v>21.266968325791865</v>
      </c>
      <c r="C39" s="27">
        <v>35</v>
      </c>
      <c r="D39" s="27"/>
      <c r="E39" s="27"/>
      <c r="N39">
        <v>22.304526748971188</v>
      </c>
      <c r="O39">
        <v>-39.406099518459065</v>
      </c>
      <c r="P39">
        <v>-17.366946778711494</v>
      </c>
    </row>
    <row r="40" spans="1:16" x14ac:dyDescent="0.3">
      <c r="A40" s="27">
        <v>1.28</v>
      </c>
      <c r="B40" s="27">
        <v>-1.3016411997737003</v>
      </c>
      <c r="C40" s="27">
        <v>40</v>
      </c>
      <c r="D40" s="27"/>
      <c r="E40" s="27"/>
      <c r="N40">
        <v>40.329218106995881</v>
      </c>
      <c r="O40">
        <v>14.714047751249307</v>
      </c>
      <c r="P40">
        <v>-2.0408163265306229</v>
      </c>
    </row>
    <row r="41" spans="1:16" x14ac:dyDescent="0.3">
      <c r="A41" s="27">
        <v>1.18</v>
      </c>
      <c r="B41" s="27">
        <v>-19.5</v>
      </c>
      <c r="C41" s="27">
        <v>42.857142857142854</v>
      </c>
      <c r="D41" s="27"/>
      <c r="E41" s="27"/>
      <c r="N41">
        <v>11.76470588235294</v>
      </c>
      <c r="O41">
        <v>-45.475113122171948</v>
      </c>
      <c r="P41">
        <v>-22.000000000000007</v>
      </c>
    </row>
    <row r="42" spans="1:16" x14ac:dyDescent="0.3">
      <c r="A42" s="27">
        <v>1.18</v>
      </c>
      <c r="B42" s="27">
        <v>31.920199501246881</v>
      </c>
      <c r="C42" s="27">
        <v>42.857142857142854</v>
      </c>
      <c r="D42" s="27"/>
      <c r="E42" s="27"/>
      <c r="N42">
        <v>2.5096525096525095</v>
      </c>
      <c r="O42">
        <v>-31.098696461824961</v>
      </c>
      <c r="P42">
        <v>-11.382113821138729</v>
      </c>
    </row>
    <row r="43" spans="1:16" x14ac:dyDescent="0.3">
      <c r="A43" s="27">
        <v>1.98</v>
      </c>
      <c r="B43" s="27">
        <v>3.6560263991897277</v>
      </c>
      <c r="C43" s="27">
        <v>50</v>
      </c>
      <c r="D43" s="27"/>
      <c r="E43" s="27"/>
      <c r="N43">
        <v>30.901287553648189</v>
      </c>
      <c r="O43">
        <v>-24.077046548956663</v>
      </c>
      <c r="P43">
        <v>-23.577235772357767</v>
      </c>
    </row>
    <row r="44" spans="1:16" x14ac:dyDescent="0.3">
      <c r="A44" s="27">
        <v>1.98</v>
      </c>
      <c r="B44" s="27">
        <v>-5.1982292819477989</v>
      </c>
      <c r="C44" s="27">
        <v>50</v>
      </c>
      <c r="D44" s="27"/>
      <c r="E44" s="27"/>
      <c r="N44">
        <v>7.5562218890556725</v>
      </c>
      <c r="O44">
        <v>13.888888888888889</v>
      </c>
      <c r="P44">
        <v>-50.4065040650407</v>
      </c>
    </row>
    <row r="45" spans="1:16" x14ac:dyDescent="0.3">
      <c r="A45" s="27">
        <v>1.32</v>
      </c>
      <c r="B45" s="27">
        <v>-34.806137390972168</v>
      </c>
      <c r="C45" s="27">
        <v>50</v>
      </c>
      <c r="D45" s="27"/>
      <c r="E45" s="27"/>
      <c r="N45">
        <v>33.955448524984952</v>
      </c>
      <c r="O45">
        <v>9.7222222222222232</v>
      </c>
      <c r="P45">
        <v>-21.138211382114338</v>
      </c>
    </row>
    <row r="46" spans="1:16" x14ac:dyDescent="0.3">
      <c r="A46" s="27">
        <v>1.32</v>
      </c>
      <c r="B46" s="27">
        <v>-62.099909788001803</v>
      </c>
      <c r="C46" s="27">
        <v>50</v>
      </c>
      <c r="D46" s="27"/>
      <c r="E46" s="27"/>
      <c r="N46">
        <v>27.018822100789315</v>
      </c>
      <c r="O46">
        <v>-51.600512163892439</v>
      </c>
      <c r="P46">
        <v>-1.6528925619834804</v>
      </c>
    </row>
    <row r="47" spans="1:16" x14ac:dyDescent="0.3">
      <c r="A47" s="27">
        <v>1.0900000000000001</v>
      </c>
      <c r="B47" s="27">
        <v>49.410099103350646</v>
      </c>
      <c r="C47" s="27">
        <v>50</v>
      </c>
      <c r="D47" s="27"/>
      <c r="E47" s="27"/>
      <c r="N47">
        <v>45.304388862671061</v>
      </c>
      <c r="O47">
        <v>-54.387489139878362</v>
      </c>
      <c r="P47">
        <v>-1.639344262295082</v>
      </c>
    </row>
    <row r="48" spans="1:16" x14ac:dyDescent="0.3">
      <c r="A48" s="27">
        <v>1.0900000000000001</v>
      </c>
      <c r="B48" s="27">
        <v>57.204923968139035</v>
      </c>
      <c r="C48" s="27">
        <v>50</v>
      </c>
      <c r="D48" s="27"/>
      <c r="E48" s="27"/>
      <c r="N48">
        <v>61.766835626357718</v>
      </c>
      <c r="O48">
        <v>-15.151515151515152</v>
      </c>
      <c r="P48">
        <v>-5.5172413793103452</v>
      </c>
    </row>
    <row r="49" spans="1:16" x14ac:dyDescent="0.3">
      <c r="A49" s="27">
        <v>1.0900000000000001</v>
      </c>
      <c r="B49" s="27">
        <v>13.243064729194176</v>
      </c>
      <c r="C49" s="27">
        <v>50</v>
      </c>
      <c r="D49" s="27"/>
      <c r="E49" s="27"/>
      <c r="N49">
        <v>8.8837516512549453</v>
      </c>
      <c r="O49">
        <v>-10.317460317460316</v>
      </c>
      <c r="P49">
        <v>5.112903225806452</v>
      </c>
    </row>
    <row r="50" spans="1:16" x14ac:dyDescent="0.3">
      <c r="A50" s="27">
        <v>1.0900000000000001</v>
      </c>
      <c r="B50" s="27">
        <v>31.867588932806306</v>
      </c>
      <c r="C50" s="27">
        <v>50</v>
      </c>
      <c r="D50" s="27"/>
      <c r="E50" s="27"/>
      <c r="N50">
        <v>39.130434782608702</v>
      </c>
      <c r="O50">
        <v>3.6560263991897277</v>
      </c>
      <c r="P50">
        <v>5.338709677419355</v>
      </c>
    </row>
    <row r="51" spans="1:16" x14ac:dyDescent="0.3">
      <c r="A51" s="27">
        <v>1.0900000000000001</v>
      </c>
      <c r="B51" s="27">
        <v>45.48537515896566</v>
      </c>
      <c r="C51" s="27">
        <v>50</v>
      </c>
      <c r="D51" s="27"/>
      <c r="E51" s="27"/>
      <c r="N51">
        <v>39.974565493853319</v>
      </c>
      <c r="O51">
        <v>-5.1982292819477989</v>
      </c>
      <c r="P51" s="26">
        <f>AVERAGE(P3:P50)</f>
        <v>-19.099991510112883</v>
      </c>
    </row>
    <row r="52" spans="1:16" x14ac:dyDescent="0.3">
      <c r="A52" s="27">
        <v>1.0900000000000001</v>
      </c>
      <c r="B52" s="27">
        <v>6.0752688172043072</v>
      </c>
      <c r="C52" s="27">
        <v>50</v>
      </c>
      <c r="D52" s="27"/>
      <c r="E52" s="27"/>
      <c r="N52">
        <v>1.1559139784946266</v>
      </c>
      <c r="O52">
        <v>-5.9692227268271907</v>
      </c>
    </row>
    <row r="53" spans="1:16" x14ac:dyDescent="0.3">
      <c r="A53" s="27">
        <v>0.9</v>
      </c>
      <c r="B53" s="27">
        <v>11.76470588235294</v>
      </c>
      <c r="C53" s="27">
        <v>50</v>
      </c>
      <c r="D53" s="27"/>
      <c r="E53" s="27"/>
      <c r="N53">
        <v>49.410099103350646</v>
      </c>
      <c r="O53">
        <v>3.3949612655425914</v>
      </c>
    </row>
    <row r="54" spans="1:16" x14ac:dyDescent="0.3">
      <c r="A54" s="27">
        <v>0.9</v>
      </c>
      <c r="B54" s="27">
        <v>2.5096525096525095</v>
      </c>
      <c r="C54" s="27">
        <v>50</v>
      </c>
      <c r="D54" s="27"/>
      <c r="E54" s="27"/>
      <c r="N54">
        <v>57.204923968139035</v>
      </c>
      <c r="O54">
        <v>-10.716502760806355</v>
      </c>
    </row>
    <row r="55" spans="1:16" x14ac:dyDescent="0.3">
      <c r="A55" s="27">
        <v>0.81</v>
      </c>
      <c r="B55" s="27">
        <v>22.304526748971188</v>
      </c>
      <c r="C55" s="27">
        <v>50</v>
      </c>
      <c r="D55" s="27"/>
      <c r="E55" s="27"/>
      <c r="N55">
        <v>13.243064729194176</v>
      </c>
      <c r="O55">
        <v>11.906776902545401</v>
      </c>
    </row>
    <row r="56" spans="1:16" x14ac:dyDescent="0.3">
      <c r="A56" s="27">
        <v>0.75</v>
      </c>
      <c r="B56" s="27">
        <v>1.2459577705915943</v>
      </c>
      <c r="C56" s="27">
        <v>50</v>
      </c>
      <c r="D56" s="27"/>
      <c r="E56" s="27"/>
      <c r="N56">
        <v>31.867588932806306</v>
      </c>
      <c r="O56" s="26">
        <f>AVERAGE(O3:O55)</f>
        <v>-3.0030207980030097</v>
      </c>
    </row>
    <row r="57" spans="1:16" x14ac:dyDescent="0.3">
      <c r="A57" s="27">
        <v>0.71</v>
      </c>
      <c r="B57" s="27">
        <v>7.0216441418554982</v>
      </c>
      <c r="C57" s="27">
        <v>50</v>
      </c>
      <c r="D57" s="27"/>
      <c r="E57" s="27"/>
      <c r="N57">
        <v>45.48537515896566</v>
      </c>
    </row>
    <row r="58" spans="1:16" x14ac:dyDescent="0.3">
      <c r="A58" s="27">
        <v>0.71</v>
      </c>
      <c r="B58" s="27">
        <v>16.457811194653303</v>
      </c>
      <c r="C58" s="27">
        <v>50</v>
      </c>
      <c r="D58" s="27"/>
      <c r="E58" s="27"/>
      <c r="N58">
        <v>6.0752688172043072</v>
      </c>
    </row>
    <row r="59" spans="1:16" x14ac:dyDescent="0.3">
      <c r="A59" s="16">
        <v>2.5499999999999998</v>
      </c>
      <c r="B59" s="16">
        <v>-23.742829996129085</v>
      </c>
      <c r="C59" s="16">
        <v>57.142857142857139</v>
      </c>
      <c r="D59" s="16"/>
      <c r="E59" s="16"/>
      <c r="N59" s="26">
        <f>AVERAGE(N3:N58)</f>
        <v>26.064723386557084</v>
      </c>
    </row>
    <row r="60" spans="1:16" x14ac:dyDescent="0.3">
      <c r="A60" s="16">
        <v>2.5499999999999998</v>
      </c>
      <c r="B60" s="16">
        <v>-48.030581631665534</v>
      </c>
      <c r="C60" s="16">
        <v>57.142857142857139</v>
      </c>
      <c r="D60" s="16"/>
      <c r="E60" s="16"/>
    </row>
    <row r="61" spans="1:16" x14ac:dyDescent="0.3">
      <c r="A61" s="16">
        <v>3.1</v>
      </c>
      <c r="B61" s="16">
        <v>-1.639344262295082</v>
      </c>
      <c r="C61" s="16">
        <v>66.666666666666657</v>
      </c>
      <c r="D61" s="16"/>
      <c r="E61" s="16"/>
    </row>
    <row r="62" spans="1:16" x14ac:dyDescent="0.3">
      <c r="A62" s="16">
        <v>3.1</v>
      </c>
      <c r="B62" s="16">
        <v>-5.5172413793103452</v>
      </c>
      <c r="C62" s="16">
        <v>66.666666666666657</v>
      </c>
      <c r="D62" s="16"/>
      <c r="E62" s="16"/>
    </row>
    <row r="63" spans="1:16" x14ac:dyDescent="0.3">
      <c r="A63" s="16">
        <v>2.5499999999999998</v>
      </c>
      <c r="B63" s="16">
        <v>-40.130579753155395</v>
      </c>
      <c r="C63" s="16">
        <v>66.666666666666657</v>
      </c>
      <c r="D63" s="16"/>
      <c r="E63" s="16"/>
    </row>
    <row r="64" spans="1:16" x14ac:dyDescent="0.3">
      <c r="A64" s="16">
        <v>2.5499999999999998</v>
      </c>
      <c r="B64" s="16">
        <v>-29.976461606972453</v>
      </c>
      <c r="C64" s="16">
        <v>66.666666666666657</v>
      </c>
      <c r="D64" s="16"/>
      <c r="E64" s="16"/>
    </row>
    <row r="65" spans="1:5" x14ac:dyDescent="0.3">
      <c r="A65" s="16">
        <v>1.6</v>
      </c>
      <c r="B65" s="16">
        <v>-15.151515151515152</v>
      </c>
      <c r="C65" s="16">
        <v>66.666666666666657</v>
      </c>
      <c r="D65" s="16"/>
      <c r="E65" s="16"/>
    </row>
    <row r="66" spans="1:5" x14ac:dyDescent="0.3">
      <c r="A66" s="16">
        <v>1.6</v>
      </c>
      <c r="B66" s="16">
        <v>-10.317460317460316</v>
      </c>
      <c r="C66" s="16">
        <v>66.666666666666657</v>
      </c>
      <c r="D66" s="16"/>
      <c r="E66" s="16"/>
    </row>
    <row r="67" spans="1:5" x14ac:dyDescent="0.3">
      <c r="A67" s="16">
        <v>1.45</v>
      </c>
      <c r="B67" s="16">
        <v>-38.780694326841655</v>
      </c>
      <c r="C67" s="16">
        <v>66.666666666666657</v>
      </c>
      <c r="D67" s="16"/>
      <c r="E67" s="16"/>
    </row>
    <row r="68" spans="1:5" x14ac:dyDescent="0.3">
      <c r="A68" s="16">
        <v>1.45</v>
      </c>
      <c r="B68" s="16">
        <v>-25.025329280648435</v>
      </c>
      <c r="C68" s="16">
        <v>66.666666666666657</v>
      </c>
      <c r="D68" s="16"/>
      <c r="E68" s="16"/>
    </row>
    <row r="69" spans="1:5" x14ac:dyDescent="0.3">
      <c r="A69" s="16">
        <v>1.45</v>
      </c>
      <c r="B69" s="16">
        <v>-39.406099518459065</v>
      </c>
      <c r="C69" s="16">
        <v>66.666666666666657</v>
      </c>
      <c r="D69" s="16"/>
      <c r="E69" s="16"/>
    </row>
    <row r="70" spans="1:5" x14ac:dyDescent="0.3">
      <c r="A70" s="16">
        <v>1.45</v>
      </c>
      <c r="B70" s="16">
        <v>14.714047751249307</v>
      </c>
      <c r="C70" s="16">
        <v>66.666666666666657</v>
      </c>
      <c r="D70" s="16"/>
      <c r="E70" s="16"/>
    </row>
    <row r="71" spans="1:5" x14ac:dyDescent="0.3">
      <c r="A71" s="16">
        <v>1.45</v>
      </c>
      <c r="B71" s="16">
        <v>-45.475113122171948</v>
      </c>
      <c r="C71" s="16">
        <v>66.666666666666657</v>
      </c>
      <c r="D71" s="16"/>
      <c r="E71" s="16"/>
    </row>
    <row r="72" spans="1:5" x14ac:dyDescent="0.3">
      <c r="A72" s="16">
        <v>1.45</v>
      </c>
      <c r="B72" s="16">
        <v>-31.098696461824961</v>
      </c>
      <c r="C72" s="16">
        <v>66.666666666666657</v>
      </c>
      <c r="D72" s="16"/>
      <c r="E72" s="16"/>
    </row>
    <row r="73" spans="1:5" x14ac:dyDescent="0.3">
      <c r="A73" s="16">
        <v>1.45</v>
      </c>
      <c r="B73" s="16">
        <v>-24.077046548956663</v>
      </c>
      <c r="C73" s="16">
        <v>66.666666666666657</v>
      </c>
      <c r="D73" s="16"/>
      <c r="E73" s="16"/>
    </row>
    <row r="74" spans="1:5" x14ac:dyDescent="0.3">
      <c r="A74" s="16">
        <v>1.2</v>
      </c>
      <c r="B74" s="16">
        <v>9.0819929384072218</v>
      </c>
      <c r="C74" s="16">
        <v>66.666666666666657</v>
      </c>
      <c r="D74" s="16"/>
      <c r="E74" s="16"/>
    </row>
    <row r="75" spans="1:5" x14ac:dyDescent="0.3">
      <c r="A75" s="16">
        <v>1.2</v>
      </c>
      <c r="B75" s="16">
        <v>-7.9823788546255425</v>
      </c>
      <c r="C75" s="16">
        <v>66.666666666666657</v>
      </c>
      <c r="D75" s="16"/>
      <c r="E75" s="16"/>
    </row>
    <row r="76" spans="1:5" x14ac:dyDescent="0.3">
      <c r="A76" s="16">
        <v>0.8</v>
      </c>
      <c r="B76" s="16">
        <v>-17.543859649122805</v>
      </c>
      <c r="C76" s="16">
        <v>66.666666666666657</v>
      </c>
      <c r="D76" s="16"/>
      <c r="E76" s="16"/>
    </row>
    <row r="77" spans="1:5" x14ac:dyDescent="0.3">
      <c r="A77" s="16">
        <v>0.8</v>
      </c>
      <c r="B77" s="16">
        <v>72.222222222222214</v>
      </c>
      <c r="C77" s="16">
        <v>66.666666666666657</v>
      </c>
      <c r="D77" s="16"/>
      <c r="E77" s="16"/>
    </row>
    <row r="78" spans="1:5" x14ac:dyDescent="0.3">
      <c r="A78" s="16">
        <v>1.4</v>
      </c>
      <c r="B78" s="16">
        <v>15.306122448979592</v>
      </c>
      <c r="C78" s="16">
        <v>75</v>
      </c>
      <c r="D78" s="16"/>
      <c r="E78" s="16"/>
    </row>
    <row r="79" spans="1:5" x14ac:dyDescent="0.3">
      <c r="A79" s="16">
        <v>1.4</v>
      </c>
      <c r="B79" s="16">
        <v>11.731843575418994</v>
      </c>
      <c r="C79" s="16">
        <v>75</v>
      </c>
      <c r="D79" s="16"/>
      <c r="E79" s="16"/>
    </row>
    <row r="80" spans="1:5" x14ac:dyDescent="0.3">
      <c r="A80" s="16">
        <v>1.5</v>
      </c>
      <c r="B80" s="16">
        <v>-51.600512163892439</v>
      </c>
      <c r="C80" s="16">
        <v>92.592592592592595</v>
      </c>
      <c r="D80" s="16"/>
      <c r="E80" s="16"/>
    </row>
    <row r="81" spans="1:5" x14ac:dyDescent="0.3">
      <c r="A81" s="16">
        <v>1.5</v>
      </c>
      <c r="B81" s="16">
        <v>-54.387489139878362</v>
      </c>
      <c r="C81" s="16">
        <v>92.592592592592595</v>
      </c>
      <c r="D81" s="16"/>
      <c r="E81" s="16"/>
    </row>
    <row r="82" spans="1:5" x14ac:dyDescent="0.3">
      <c r="A82" s="16">
        <v>3.19</v>
      </c>
      <c r="B82" s="16">
        <v>5.112903225806452</v>
      </c>
      <c r="C82" s="16">
        <v>100</v>
      </c>
      <c r="D82" s="16"/>
      <c r="E82" s="16"/>
    </row>
    <row r="83" spans="1:5" x14ac:dyDescent="0.3">
      <c r="A83" s="16">
        <v>3</v>
      </c>
      <c r="B83" s="16">
        <v>-1.6528925619834804</v>
      </c>
      <c r="C83" s="16">
        <v>100</v>
      </c>
      <c r="D83" s="16"/>
      <c r="E83" s="16"/>
    </row>
    <row r="84" spans="1:5" x14ac:dyDescent="0.3">
      <c r="A84" s="16">
        <v>2.75</v>
      </c>
      <c r="B84" s="16">
        <v>-11.382113821138729</v>
      </c>
      <c r="C84" s="16">
        <v>100</v>
      </c>
      <c r="D84" s="16"/>
      <c r="E84" s="16"/>
    </row>
    <row r="85" spans="1:5" x14ac:dyDescent="0.3">
      <c r="A85" s="16">
        <v>2.65</v>
      </c>
      <c r="B85" s="16">
        <v>-21.333333333333329</v>
      </c>
      <c r="C85" s="16">
        <v>100</v>
      </c>
      <c r="D85" s="16"/>
      <c r="E85" s="16"/>
    </row>
    <row r="86" spans="1:5" x14ac:dyDescent="0.3">
      <c r="A86" s="16">
        <v>2.65</v>
      </c>
      <c r="B86" s="16">
        <v>-15.361445783132533</v>
      </c>
      <c r="C86" s="16">
        <v>100</v>
      </c>
      <c r="D86" s="16"/>
      <c r="E86" s="16"/>
    </row>
    <row r="87" spans="1:5" x14ac:dyDescent="0.3">
      <c r="A87" s="16">
        <v>2.65</v>
      </c>
      <c r="B87" s="16">
        <v>-14.34426229508197</v>
      </c>
      <c r="C87" s="16">
        <v>100</v>
      </c>
      <c r="D87" s="16"/>
      <c r="E87" s="16"/>
    </row>
    <row r="88" spans="1:5" x14ac:dyDescent="0.3">
      <c r="A88" s="16">
        <v>2.65</v>
      </c>
      <c r="B88" s="16">
        <v>-11.204481792717095</v>
      </c>
      <c r="C88" s="16">
        <v>100</v>
      </c>
      <c r="D88" s="16"/>
      <c r="E88" s="16"/>
    </row>
    <row r="89" spans="1:5" x14ac:dyDescent="0.3">
      <c r="A89" s="16">
        <v>2.65</v>
      </c>
      <c r="B89" s="16">
        <v>7.1428571428571352</v>
      </c>
      <c r="C89" s="16">
        <v>100</v>
      </c>
      <c r="D89" s="16"/>
      <c r="E89" s="16"/>
    </row>
    <row r="90" spans="1:5" x14ac:dyDescent="0.3">
      <c r="A90" s="16">
        <v>2.65</v>
      </c>
      <c r="B90" s="16">
        <v>-21.333333333333329</v>
      </c>
      <c r="C90" s="16">
        <v>100</v>
      </c>
      <c r="D90" s="16"/>
      <c r="E90" s="16"/>
    </row>
    <row r="91" spans="1:5" x14ac:dyDescent="0.3">
      <c r="A91" s="16">
        <v>2.1</v>
      </c>
      <c r="B91" s="16">
        <v>-62.937482685381788</v>
      </c>
      <c r="C91" s="16">
        <v>100</v>
      </c>
      <c r="D91" s="16"/>
      <c r="E91" s="16"/>
    </row>
    <row r="92" spans="1:5" x14ac:dyDescent="0.3">
      <c r="A92" s="16">
        <v>2.1</v>
      </c>
      <c r="B92" s="16">
        <v>-55.113192818110853</v>
      </c>
      <c r="C92" s="16">
        <v>100</v>
      </c>
      <c r="D92" s="16"/>
      <c r="E92" s="16"/>
    </row>
    <row r="93" spans="1:5" x14ac:dyDescent="0.3">
      <c r="A93" s="16">
        <v>2.1</v>
      </c>
      <c r="B93" s="16">
        <v>-38.106235565819858</v>
      </c>
      <c r="C93" s="16">
        <v>100</v>
      </c>
      <c r="D93" s="16"/>
      <c r="E93" s="16"/>
    </row>
    <row r="94" spans="1:5" x14ac:dyDescent="0.3">
      <c r="A94" s="16">
        <v>2.1</v>
      </c>
      <c r="B94" s="16">
        <v>-48.448309942676417</v>
      </c>
      <c r="C94" s="16">
        <v>100</v>
      </c>
      <c r="D94" s="16"/>
      <c r="E94" s="16"/>
    </row>
    <row r="95" spans="1:5" x14ac:dyDescent="0.3">
      <c r="A95" s="16">
        <v>2.0499999999999998</v>
      </c>
      <c r="B95" s="16">
        <v>-0.60790273556279439</v>
      </c>
      <c r="C95" s="16">
        <v>100</v>
      </c>
      <c r="D95" s="16"/>
      <c r="E95" s="16"/>
    </row>
    <row r="96" spans="1:5" x14ac:dyDescent="0.3">
      <c r="A96" s="16">
        <v>2.0499999999999998</v>
      </c>
      <c r="B96" s="16">
        <v>6.0855784469096674</v>
      </c>
      <c r="C96" s="16">
        <v>100</v>
      </c>
      <c r="D96" s="16"/>
      <c r="E96" s="16"/>
    </row>
    <row r="97" spans="1:5" x14ac:dyDescent="0.3">
      <c r="A97" s="16">
        <v>2</v>
      </c>
      <c r="B97" s="16">
        <v>7.2386058981233177</v>
      </c>
      <c r="C97" s="16">
        <v>100</v>
      </c>
      <c r="D97" s="16"/>
      <c r="E97" s="16"/>
    </row>
    <row r="98" spans="1:5" x14ac:dyDescent="0.3">
      <c r="A98" s="16">
        <v>1.98</v>
      </c>
      <c r="B98" s="16">
        <v>-5.9692227268271907</v>
      </c>
      <c r="C98" s="16">
        <v>100</v>
      </c>
      <c r="D98" s="16"/>
      <c r="E98" s="16"/>
    </row>
    <row r="99" spans="1:5" x14ac:dyDescent="0.3">
      <c r="A99" s="16">
        <v>1.98</v>
      </c>
      <c r="B99" s="16">
        <v>3.3949612655425914</v>
      </c>
      <c r="C99" s="16">
        <v>100</v>
      </c>
      <c r="D99" s="16"/>
      <c r="E99" s="16"/>
    </row>
    <row r="100" spans="1:5" x14ac:dyDescent="0.3">
      <c r="A100" s="16">
        <v>1.45</v>
      </c>
      <c r="B100" s="16">
        <v>13.888888888888889</v>
      </c>
      <c r="C100" s="16">
        <v>100</v>
      </c>
      <c r="D100" s="16"/>
      <c r="E100" s="16"/>
    </row>
    <row r="101" spans="1:5" x14ac:dyDescent="0.3">
      <c r="A101" s="16">
        <v>1.45</v>
      </c>
      <c r="B101" s="16">
        <v>9.7222222222222232</v>
      </c>
      <c r="C101" s="16">
        <v>100</v>
      </c>
      <c r="D101" s="16"/>
      <c r="E101" s="16"/>
    </row>
    <row r="102" spans="1:5" x14ac:dyDescent="0.3">
      <c r="A102" s="16">
        <v>1.35</v>
      </c>
      <c r="B102" s="16">
        <v>-11.032863849765258</v>
      </c>
      <c r="C102" s="16">
        <v>100</v>
      </c>
      <c r="D102" s="16"/>
      <c r="E102" s="16"/>
    </row>
    <row r="103" spans="1:5" x14ac:dyDescent="0.3">
      <c r="A103" s="16">
        <v>1.35</v>
      </c>
      <c r="B103" s="16">
        <v>8.2644628099173563</v>
      </c>
      <c r="C103" s="16">
        <v>100</v>
      </c>
      <c r="D103" s="16"/>
      <c r="E103" s="16"/>
    </row>
    <row r="104" spans="1:5" x14ac:dyDescent="0.3">
      <c r="A104" s="16">
        <v>1.32</v>
      </c>
      <c r="B104" s="16">
        <v>-46.329661934169479</v>
      </c>
      <c r="C104" s="16">
        <v>100</v>
      </c>
      <c r="D104" s="16"/>
      <c r="E104" s="16"/>
    </row>
    <row r="105" spans="1:5" x14ac:dyDescent="0.3">
      <c r="A105" s="16">
        <v>1.32</v>
      </c>
      <c r="B105" s="16">
        <v>-67.209873465802531</v>
      </c>
      <c r="C105" s="16">
        <v>100</v>
      </c>
      <c r="D105" s="16"/>
      <c r="E105" s="16"/>
    </row>
    <row r="106" spans="1:5" x14ac:dyDescent="0.3">
      <c r="A106" s="16">
        <v>1.28</v>
      </c>
      <c r="B106" s="16">
        <v>5.1499717034521</v>
      </c>
      <c r="C106" s="16">
        <v>100</v>
      </c>
      <c r="D106" s="16"/>
      <c r="E106" s="16"/>
    </row>
    <row r="107" spans="1:5" x14ac:dyDescent="0.3">
      <c r="A107" s="16">
        <v>1.1000000000000001</v>
      </c>
      <c r="B107" s="16">
        <v>21.616871704745165</v>
      </c>
      <c r="C107" s="16">
        <v>100</v>
      </c>
      <c r="D107" s="16"/>
      <c r="E107" s="16"/>
    </row>
    <row r="108" spans="1:5" x14ac:dyDescent="0.3">
      <c r="A108" s="16">
        <v>1.1000000000000001</v>
      </c>
      <c r="B108" s="16">
        <v>8.720930232558139</v>
      </c>
      <c r="C108" s="16">
        <v>100</v>
      </c>
      <c r="D108" s="16"/>
      <c r="E108" s="16"/>
    </row>
    <row r="109" spans="1:5" x14ac:dyDescent="0.3">
      <c r="A109" s="16">
        <v>0.81</v>
      </c>
      <c r="B109" s="16">
        <v>40.329218106995881</v>
      </c>
      <c r="C109" s="16">
        <v>100</v>
      </c>
      <c r="D109" s="16"/>
      <c r="E109" s="16"/>
    </row>
    <row r="110" spans="1:5" x14ac:dyDescent="0.3">
      <c r="A110" s="16">
        <v>0.8</v>
      </c>
      <c r="B110" s="16">
        <v>33.333333333333329</v>
      </c>
      <c r="C110" s="16">
        <v>100</v>
      </c>
      <c r="D110" s="16"/>
      <c r="E110" s="16"/>
    </row>
    <row r="111" spans="1:5" x14ac:dyDescent="0.3">
      <c r="A111" s="16">
        <v>0.75</v>
      </c>
      <c r="B111" s="16">
        <v>16.511318242343542</v>
      </c>
      <c r="C111" s="16">
        <v>100</v>
      </c>
      <c r="D111" s="16"/>
      <c r="E111" s="16"/>
    </row>
    <row r="112" spans="1:5" x14ac:dyDescent="0.3">
      <c r="A112" s="16">
        <v>0.71</v>
      </c>
      <c r="B112" s="16">
        <v>36.266639569149476</v>
      </c>
      <c r="C112" s="16">
        <v>100</v>
      </c>
      <c r="D112" s="16"/>
      <c r="E112" s="16"/>
    </row>
    <row r="113" spans="1:5" x14ac:dyDescent="0.3">
      <c r="A113" s="16">
        <v>0.71</v>
      </c>
      <c r="B113" s="16">
        <v>40.350877192982452</v>
      </c>
      <c r="C113" s="16">
        <v>100</v>
      </c>
      <c r="D113" s="16"/>
      <c r="E113" s="16"/>
    </row>
    <row r="114" spans="1:5" x14ac:dyDescent="0.3">
      <c r="A114" s="16">
        <v>0.65</v>
      </c>
      <c r="B114" s="16">
        <v>-7.5358974358976036</v>
      </c>
      <c r="C114" s="16">
        <v>100</v>
      </c>
      <c r="D114" s="16"/>
      <c r="E114" s="16"/>
    </row>
    <row r="115" spans="1:5" x14ac:dyDescent="0.3">
      <c r="A115" s="16">
        <v>0.65</v>
      </c>
      <c r="B115" s="16">
        <v>2.7692307692306644</v>
      </c>
      <c r="C115" s="16">
        <v>100</v>
      </c>
      <c r="D115" s="16"/>
      <c r="E115" s="16"/>
    </row>
    <row r="116" spans="1:5" x14ac:dyDescent="0.3">
      <c r="A116" s="16">
        <v>0.65</v>
      </c>
      <c r="B116" s="16">
        <v>134.32835820895522</v>
      </c>
      <c r="C116" s="16">
        <v>100</v>
      </c>
      <c r="D116" s="16"/>
      <c r="E116" s="16"/>
    </row>
    <row r="117" spans="1:5" x14ac:dyDescent="0.3">
      <c r="A117" s="16">
        <v>0.65</v>
      </c>
      <c r="B117" s="16">
        <v>21.96531791907514</v>
      </c>
      <c r="C117" s="16">
        <v>100</v>
      </c>
      <c r="D117" s="16"/>
      <c r="E117" s="16"/>
    </row>
    <row r="118" spans="1:5" x14ac:dyDescent="0.3">
      <c r="A118" s="16">
        <v>0.65</v>
      </c>
      <c r="B118" s="16">
        <v>-7.5062552126772504</v>
      </c>
      <c r="C118" s="16">
        <v>100</v>
      </c>
      <c r="D118" s="16"/>
      <c r="E118" s="16"/>
    </row>
    <row r="119" spans="1:5" x14ac:dyDescent="0.3">
      <c r="A119" s="16">
        <v>0.65</v>
      </c>
      <c r="B119" s="16">
        <v>2.8219599794768468</v>
      </c>
      <c r="C119" s="16">
        <v>100</v>
      </c>
      <c r="D119" s="16"/>
      <c r="E119" s="16"/>
    </row>
    <row r="120" spans="1:5" x14ac:dyDescent="0.3">
      <c r="A120" s="16">
        <v>0.65</v>
      </c>
      <c r="B120" s="16">
        <v>12.487028709788897</v>
      </c>
      <c r="C120" s="16">
        <v>100</v>
      </c>
      <c r="D120" s="16"/>
      <c r="E120" s="16"/>
    </row>
    <row r="121" spans="1:5" x14ac:dyDescent="0.3">
      <c r="A121" s="16">
        <v>0.65</v>
      </c>
      <c r="B121" s="16">
        <v>12.484945804897636</v>
      </c>
      <c r="C121" s="16">
        <v>100</v>
      </c>
      <c r="D121" s="16"/>
      <c r="E121" s="16"/>
    </row>
    <row r="122" spans="1:5" x14ac:dyDescent="0.3">
      <c r="A122" s="16">
        <v>0.65</v>
      </c>
      <c r="B122" s="16">
        <v>12.244897959183673</v>
      </c>
      <c r="C122" s="16">
        <v>100</v>
      </c>
      <c r="D122" s="16"/>
      <c r="E122" s="16"/>
    </row>
    <row r="123" spans="1:5" x14ac:dyDescent="0.3">
      <c r="A123" s="16">
        <v>0.65</v>
      </c>
      <c r="B123" s="16">
        <v>12.252964426877471</v>
      </c>
      <c r="C123" s="16">
        <v>100</v>
      </c>
      <c r="D123" s="16"/>
      <c r="E123" s="16"/>
    </row>
    <row r="124" spans="1:5" x14ac:dyDescent="0.3">
      <c r="A124" s="28">
        <v>2.2400000000000002</v>
      </c>
      <c r="B124" s="28">
        <v>1.2345679012345716</v>
      </c>
      <c r="C124" s="28">
        <v>150</v>
      </c>
      <c r="D124" s="28"/>
      <c r="E124" s="28"/>
    </row>
    <row r="125" spans="1:5" x14ac:dyDescent="0.3">
      <c r="A125" s="28">
        <v>1.98</v>
      </c>
      <c r="B125" s="28">
        <v>-10.716502760806355</v>
      </c>
      <c r="C125" s="28">
        <v>150</v>
      </c>
      <c r="D125" s="28"/>
      <c r="E125" s="28"/>
    </row>
    <row r="126" spans="1:5" x14ac:dyDescent="0.3">
      <c r="A126" s="28">
        <v>1.98</v>
      </c>
      <c r="B126" s="28">
        <v>11.906776902545401</v>
      </c>
      <c r="C126" s="28">
        <v>150</v>
      </c>
      <c r="D126" s="28"/>
      <c r="E126" s="28"/>
    </row>
    <row r="127" spans="1:5" x14ac:dyDescent="0.3">
      <c r="A127" s="28">
        <v>1.4</v>
      </c>
      <c r="B127" s="28">
        <v>10.204081632653061</v>
      </c>
      <c r="C127" s="28">
        <v>150</v>
      </c>
      <c r="D127" s="28"/>
      <c r="E127" s="28"/>
    </row>
    <row r="128" spans="1:5" x14ac:dyDescent="0.3">
      <c r="A128" s="28">
        <v>1.4</v>
      </c>
      <c r="B128" s="28">
        <v>9.4972067039106136</v>
      </c>
      <c r="C128" s="28">
        <v>150</v>
      </c>
      <c r="D128" s="28"/>
      <c r="E128" s="28"/>
    </row>
    <row r="129" spans="1:5" x14ac:dyDescent="0.3">
      <c r="A129" s="28">
        <v>0.78</v>
      </c>
      <c r="B129" s="28">
        <v>6.077348066298379</v>
      </c>
      <c r="C129" s="28">
        <v>150</v>
      </c>
      <c r="D129" s="28"/>
      <c r="E129" s="28"/>
    </row>
    <row r="130" spans="1:5" x14ac:dyDescent="0.3">
      <c r="A130" s="28">
        <v>3.19</v>
      </c>
      <c r="B130" s="28">
        <v>5.338709677419355</v>
      </c>
      <c r="C130" s="28">
        <v>200</v>
      </c>
      <c r="D130" s="28"/>
      <c r="E130" s="28"/>
    </row>
    <row r="131" spans="1:5" x14ac:dyDescent="0.3">
      <c r="A131" s="28">
        <v>2.75</v>
      </c>
      <c r="B131" s="28">
        <v>-23.577235772357767</v>
      </c>
      <c r="C131" s="28">
        <v>200</v>
      </c>
      <c r="D131" s="28"/>
      <c r="E131" s="28"/>
    </row>
    <row r="132" spans="1:5" x14ac:dyDescent="0.3">
      <c r="A132" s="28">
        <v>2.65</v>
      </c>
      <c r="B132" s="28">
        <v>-22.000000000000007</v>
      </c>
      <c r="C132" s="28">
        <v>200</v>
      </c>
      <c r="D132" s="28"/>
      <c r="E132" s="28"/>
    </row>
    <row r="133" spans="1:5" x14ac:dyDescent="0.3">
      <c r="A133" s="28">
        <v>2.65</v>
      </c>
      <c r="B133" s="28">
        <v>-11.746987951807235</v>
      </c>
      <c r="C133" s="28">
        <v>200</v>
      </c>
      <c r="D133" s="28"/>
      <c r="E133" s="28"/>
    </row>
    <row r="134" spans="1:5" x14ac:dyDescent="0.3">
      <c r="A134" s="28">
        <v>2.65</v>
      </c>
      <c r="B134" s="28">
        <v>-20.901639344262289</v>
      </c>
      <c r="C134" s="28">
        <v>200</v>
      </c>
      <c r="D134" s="28"/>
      <c r="E134" s="28"/>
    </row>
    <row r="135" spans="1:5" x14ac:dyDescent="0.3">
      <c r="A135" s="28">
        <v>2.65</v>
      </c>
      <c r="B135" s="28">
        <v>-17.366946778711494</v>
      </c>
      <c r="C135" s="28">
        <v>200</v>
      </c>
      <c r="D135" s="28"/>
      <c r="E135" s="28"/>
    </row>
    <row r="136" spans="1:5" x14ac:dyDescent="0.3">
      <c r="A136" s="28">
        <v>2.65</v>
      </c>
      <c r="B136" s="28">
        <v>-2.0408163265306229</v>
      </c>
      <c r="C136" s="28">
        <v>200</v>
      </c>
      <c r="D136" s="28"/>
      <c r="E136" s="28"/>
    </row>
    <row r="137" spans="1:5" x14ac:dyDescent="0.3">
      <c r="A137" s="28">
        <v>2.65</v>
      </c>
      <c r="B137" s="28">
        <v>-22.000000000000007</v>
      </c>
      <c r="C137" s="28">
        <v>200</v>
      </c>
      <c r="D137" s="28"/>
      <c r="E137" s="28"/>
    </row>
    <row r="138" spans="1:5" x14ac:dyDescent="0.3">
      <c r="A138" s="28">
        <v>2.1</v>
      </c>
      <c r="B138" s="28">
        <v>-59.178132791578108</v>
      </c>
      <c r="C138" s="28">
        <v>200</v>
      </c>
      <c r="D138" s="28"/>
      <c r="E138" s="28"/>
    </row>
    <row r="139" spans="1:5" x14ac:dyDescent="0.3">
      <c r="A139" s="28">
        <v>2.1</v>
      </c>
      <c r="B139" s="28">
        <v>-52.537080405932869</v>
      </c>
      <c r="C139" s="28">
        <v>200</v>
      </c>
      <c r="D139" s="28"/>
      <c r="E139" s="28"/>
    </row>
    <row r="140" spans="1:5" x14ac:dyDescent="0.3">
      <c r="A140" s="28">
        <v>2.1</v>
      </c>
      <c r="B140" s="28">
        <v>-41.878367975365663</v>
      </c>
      <c r="C140" s="28">
        <v>200</v>
      </c>
      <c r="D140" s="28"/>
      <c r="E140" s="28"/>
    </row>
    <row r="141" spans="1:5" x14ac:dyDescent="0.3">
      <c r="A141" s="28">
        <v>2.1</v>
      </c>
      <c r="B141" s="28">
        <v>-39.533504645186795</v>
      </c>
      <c r="C141" s="28">
        <v>200</v>
      </c>
      <c r="D141" s="28"/>
      <c r="E141" s="28"/>
    </row>
    <row r="142" spans="1:5" x14ac:dyDescent="0.3">
      <c r="A142" s="28">
        <v>2.0499999999999998</v>
      </c>
      <c r="B142" s="28">
        <v>2.4316109422485654</v>
      </c>
      <c r="C142" s="28">
        <v>200</v>
      </c>
      <c r="D142" s="28"/>
      <c r="E142" s="28"/>
    </row>
    <row r="143" spans="1:5" x14ac:dyDescent="0.3">
      <c r="A143" s="28">
        <v>2.0499999999999998</v>
      </c>
      <c r="B143" s="28">
        <v>22.694136291600632</v>
      </c>
      <c r="C143" s="28">
        <v>200</v>
      </c>
      <c r="D143" s="28"/>
      <c r="E143" s="28"/>
    </row>
    <row r="144" spans="1:5" x14ac:dyDescent="0.3">
      <c r="A144" s="28">
        <v>1.1000000000000001</v>
      </c>
      <c r="B144" s="28">
        <v>11.046511627906989</v>
      </c>
      <c r="C144" s="28">
        <v>200</v>
      </c>
      <c r="D144" s="28"/>
      <c r="E144" s="28"/>
    </row>
    <row r="145" spans="1:5" x14ac:dyDescent="0.3">
      <c r="A145" s="28">
        <v>0.37</v>
      </c>
      <c r="B145" s="28">
        <v>87.861271676301001</v>
      </c>
      <c r="C145" s="28">
        <v>200</v>
      </c>
      <c r="D145" s="28"/>
      <c r="E145" s="28"/>
    </row>
    <row r="146" spans="1:5" x14ac:dyDescent="0.3">
      <c r="A146" s="28">
        <v>0.37</v>
      </c>
      <c r="B146" s="28">
        <v>4.0000000000000018</v>
      </c>
      <c r="C146" s="28">
        <v>200</v>
      </c>
      <c r="D146" s="28"/>
      <c r="E146" s="28"/>
    </row>
    <row r="147" spans="1:5" x14ac:dyDescent="0.3">
      <c r="A147" s="28">
        <v>0.37</v>
      </c>
      <c r="B147" s="28">
        <v>148.45679012345707</v>
      </c>
      <c r="C147" s="28">
        <v>200</v>
      </c>
      <c r="D147" s="28"/>
      <c r="E147" s="28"/>
    </row>
    <row r="148" spans="1:5" x14ac:dyDescent="0.3">
      <c r="A148" s="28">
        <v>0.37</v>
      </c>
      <c r="B148" s="28">
        <v>22.45614035087727</v>
      </c>
      <c r="C148" s="28">
        <v>200</v>
      </c>
      <c r="D148" s="28"/>
      <c r="E148" s="28"/>
    </row>
    <row r="149" spans="1:5" x14ac:dyDescent="0.3">
      <c r="A149" s="28">
        <v>1.4</v>
      </c>
      <c r="B149" s="28">
        <v>12.244897959183673</v>
      </c>
      <c r="C149" s="28">
        <v>225</v>
      </c>
      <c r="D149" s="28"/>
      <c r="E149" s="28"/>
    </row>
    <row r="150" spans="1:5" x14ac:dyDescent="0.3">
      <c r="A150" s="28">
        <v>1.4</v>
      </c>
      <c r="B150" s="28">
        <v>5.5865921787709496</v>
      </c>
      <c r="C150" s="28">
        <v>225</v>
      </c>
      <c r="D150" s="28"/>
      <c r="E150" s="28"/>
    </row>
    <row r="151" spans="1:5" x14ac:dyDescent="0.3">
      <c r="A151" s="28">
        <v>2.75</v>
      </c>
      <c r="B151" s="28">
        <v>-50.4065040650407</v>
      </c>
      <c r="C151" s="28">
        <v>300</v>
      </c>
      <c r="D151" s="28"/>
      <c r="E151" s="28"/>
    </row>
    <row r="152" spans="1:5" x14ac:dyDescent="0.3">
      <c r="A152" s="28">
        <v>2.0499999999999998</v>
      </c>
      <c r="B152" s="28">
        <v>-27.355623100303976</v>
      </c>
      <c r="C152" s="28">
        <v>300</v>
      </c>
      <c r="D152" s="28"/>
      <c r="E152" s="28"/>
    </row>
    <row r="153" spans="1:5" x14ac:dyDescent="0.3">
      <c r="A153" s="28">
        <v>2.0499999999999998</v>
      </c>
      <c r="B153" s="28">
        <v>11.790808240887481</v>
      </c>
      <c r="C153" s="28">
        <v>300</v>
      </c>
      <c r="D153" s="28"/>
      <c r="E153" s="28"/>
    </row>
    <row r="154" spans="1:5" x14ac:dyDescent="0.3">
      <c r="A154" s="28">
        <v>2.2400000000000002</v>
      </c>
      <c r="B154" s="28">
        <v>5.8641975308640619</v>
      </c>
      <c r="C154" s="28">
        <v>316.66666666666663</v>
      </c>
      <c r="D154" s="28"/>
      <c r="E154" s="28"/>
    </row>
    <row r="155" spans="1:5" x14ac:dyDescent="0.3">
      <c r="A155" s="28">
        <v>0.78</v>
      </c>
      <c r="B155" s="28">
        <v>22.651933701657239</v>
      </c>
      <c r="C155" s="28">
        <v>316.66666666666663</v>
      </c>
      <c r="D155" s="28"/>
      <c r="E155" s="28"/>
    </row>
    <row r="156" spans="1:5" x14ac:dyDescent="0.3">
      <c r="A156" s="28">
        <v>2.75</v>
      </c>
      <c r="B156" s="28">
        <v>-21.138211382114338</v>
      </c>
      <c r="C156" s="28">
        <v>400</v>
      </c>
      <c r="D156" s="28"/>
      <c r="E156" s="28"/>
    </row>
    <row r="157" spans="1:5" x14ac:dyDescent="0.3">
      <c r="A157" s="28">
        <v>2.0499999999999998</v>
      </c>
      <c r="B157" s="28">
        <v>-18.541033434650426</v>
      </c>
      <c r="C157" s="28">
        <v>400</v>
      </c>
      <c r="D157" s="28"/>
      <c r="E157" s="28"/>
    </row>
    <row r="158" spans="1:5" x14ac:dyDescent="0.3">
      <c r="A158" s="28">
        <v>2.0499999999999998</v>
      </c>
      <c r="B158" s="28">
        <v>0.82408874801901744</v>
      </c>
      <c r="C158" s="28">
        <v>400</v>
      </c>
      <c r="D158" s="28"/>
      <c r="E158" s="28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Extracted data points</vt:lpstr>
      <vt:lpstr>Graphs &amp;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HYUNHO LEE</dc:creator>
  <cp:lastModifiedBy>HYUNHO LEE</cp:lastModifiedBy>
  <cp:revision>6</cp:revision>
  <dcterms:created xsi:type="dcterms:W3CDTF">2024-11-05T19:39:29Z</dcterms:created>
  <dcterms:modified xsi:type="dcterms:W3CDTF">2024-11-15T16:28:57Z</dcterms:modified>
  <cp:version>1200.0100.01</cp:version>
</cp:coreProperties>
</file>