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<sst xmlns="http://schemas.openxmlformats.org/spreadsheetml/2006/main" count="243" uniqueCount="65">
  <si>
    <t>title</t>
  </si>
  <si>
    <t>Wall time vs Requested Wall Time</t>
  </si>
  <si>
    <t>Number of Jobs Submitted: by Job Size</t>
  </si>
  <si>
    <t>parameters</t>
  </si>
  <si>
    <t>start</t>
  </si>
  <si>
    <t>end</t>
  </si>
  <si>
    <t>2015-07-01</t>
  </si>
  <si>
    <t>2015-12-31</t>
  </si>
  <si>
    <t>---------</t>
  </si>
  <si>
    <t>Number of Jobs Submitted</t>
  </si>
  <si>
    <t>PDF</t>
  </si>
  <si>
    <t>CDF</t>
  </si>
  <si>
    <t>Job Size</t>
  </si>
  <si>
    <t>Job Size =  1</t>
  </si>
  <si>
    <t>Job Size =  2 - 4</t>
  </si>
  <si>
    <t>Job Size = 5 - 8</t>
  </si>
  <si>
    <t>Job Size =  9 - 64</t>
  </si>
  <si>
    <t>Job Size =  65 - 256</t>
  </si>
  <si>
    <t>Job Wall Time</t>
  </si>
  <si>
    <t>2 - 4</t>
  </si>
  <si>
    <t>0 - 1s</t>
  </si>
  <si>
    <t>5 - 8</t>
  </si>
  <si>
    <t>1 - 30s</t>
  </si>
  <si>
    <t>9 - 64</t>
  </si>
  <si>
    <t>30s - 30min</t>
  </si>
  <si>
    <t>65 - 256</t>
  </si>
  <si>
    <t>30 - 60min</t>
  </si>
  <si>
    <t>257 - 512</t>
  </si>
  <si>
    <t>1 - 5hr</t>
  </si>
  <si>
    <t>513 - 1024</t>
  </si>
  <si>
    <t>5 - 10hr</t>
  </si>
  <si>
    <t>1k - 8k</t>
  </si>
  <si>
    <t>10 - 18hr</t>
  </si>
  <si>
    <t>8k - 32k</t>
  </si>
  <si>
    <t>18+hr</t>
  </si>
  <si>
    <t>32k - 131k</t>
  </si>
  <si>
    <t>Number of CPU Hours Consumed: by Job Size</t>
  </si>
  <si>
    <t>CPU Hours Consumed</t>
  </si>
  <si>
    <t>Wait Hours: Per Job: by Job Wall Time</t>
  </si>
  <si>
    <t>Wait Hours: Per Job</t>
  </si>
  <si>
    <t>Std Dev: Wait Hours: Per Job</t>
  </si>
  <si>
    <t>Job Wall Time Upper Bound (Hrs)</t>
  </si>
  <si>
    <t>Activity (100 * WallTime / (WallTime + QueueTime))</t>
  </si>
  <si>
    <t>Job Queue Time / Job Run Time</t>
  </si>
  <si>
    <t>Job Size =  1; Job Queue Time / Job Run Time</t>
  </si>
  <si>
    <t>Job Size =  2 – 4; Job Queue Time / Job Run Time</t>
  </si>
  <si>
    <t>Job Size = 5 – 8; Job Queue Time / Job Run Time</t>
  </si>
  <si>
    <t>Job Size =  9 – 64; Job Queue Time / Job Run Time</t>
  </si>
  <si>
    <t>Job Size =  65 – 256; Job Queue Time / Job Run Time</t>
  </si>
  <si>
    <t>Job Size =  1; %Jobs CDF</t>
  </si>
  <si>
    <t>Job Size =  2 - 4; %Jobs CDF</t>
  </si>
  <si>
    <t>Job Size = 5 - 8; %Jobs CDF</t>
  </si>
  <si>
    <t>Job Size =  9 - 64; %Jobs CDF</t>
  </si>
  <si>
    <t>Job Size =  65 - 256; %Jobs CDF</t>
  </si>
  <si>
    <t>Job Wall Time Upper Bound (log10(sec))</t>
  </si>
  <si>
    <t>Hours, up to 256 Cores</t>
  </si>
  <si>
    <t>%CPU Hours, up to 256 Cores</t>
  </si>
  <si>
    <t>Below 25% Activity</t>
  </si>
  <si>
    <t>Below 50% Activity</t>
  </si>
  <si>
    <t>Below 66% Activity</t>
  </si>
  <si>
    <t>Below 75% Activity</t>
  </si>
  <si>
    <t>25% Activity</t>
  </si>
  <si>
    <t>50% Activity</t>
  </si>
  <si>
    <t>66% Activity</t>
  </si>
  <si>
    <t>75% Activity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</si>
</sst>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3C3C3C"/>
      <name val="Arial"/>
      <family val="2"/>
    </font>
    <font>
      <sz val="10"/>
      <color rgb="FF3C3C3C"/>
      <name val="Arial"/>
      <family val="2"/>
    </font>
    <font>
      <sz val="9"/>
      <color rgb="FF3C3C3C"/>
      <name val="Arial"/>
      <family val="2"/>
    </font>
    <font>
      <sz val="9.2"/>
      <color rgb="FF3C3C3C"/>
      <name val="Arial"/>
      <family val="2"/>
    </font>
    <font>
      <sz val="12"/>
      <color rgb="FF3C3C3C"/>
      <name val="Arial"/>
      <family val="2"/>
    </font>
    <font>
      <sz val="10.5"/>
      <color rgb="FF3C3C3C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20"/>
      <color rgb="FF3C3C3C"/>
      <name val="Arial"/>
      <family val="2"/>
    </font>
    <font>
      <sz val="14"/>
      <color rgb="FF3C3C3C"/>
      <name val="Arial"/>
      <family val="2"/>
    </font>
    <font>
      <sz val="16"/>
      <color rgb="FF3C3C3C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420E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78787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000"/>
      <rgbColor rgb="FFFF9900"/>
      <rgbColor rgb="FFFF420E"/>
      <rgbColor rgb="FF4A7EBB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Job Queue Time vs Job Run Time by Job Sizes 
Jobs Above the Line has Higher Queue Time than Run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"Job Size = 1"</c:f>
              <c:strCache>
                <c:ptCount val="1"/>
                <c:pt idx="0">
                  <c:v>Job Size = 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Sheet1!$A$65:$A$70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Sheet1!$B$65:$B$70</c:f>
              <c:numCache>
                <c:formatCode>General</c:formatCode>
                <c:ptCount val="6"/>
                <c:pt idx="0">
                  <c:v>5.77886876</c:v>
                </c:pt>
                <c:pt idx="1">
                  <c:v>0.78690271</c:v>
                </c:pt>
                <c:pt idx="2">
                  <c:v>1.81019447</c:v>
                </c:pt>
                <c:pt idx="3">
                  <c:v>2.28847845</c:v>
                </c:pt>
                <c:pt idx="4">
                  <c:v>14.39237793</c:v>
                </c:pt>
                <c:pt idx="5">
                  <c:v>3.06146396</c:v>
                </c:pt>
              </c:numCache>
            </c:numRef>
          </c:yVal>
        </c:ser>
        <c:ser>
          <c:idx val="1"/>
          <c:order val="1"/>
          <c:tx>
            <c:strRef>
              <c:f>"Job Size = 2 - 4"</c:f>
              <c:strCache>
                <c:ptCount val="1"/>
                <c:pt idx="0">
                  <c:v>Job Size = 2 - 4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Sheet1!$A$65:$A$70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Sheet1!$C$65:$C$70</c:f>
              <c:numCache>
                <c:formatCode>General</c:formatCode>
                <c:ptCount val="6"/>
                <c:pt idx="0">
                  <c:v>0.02947266</c:v>
                </c:pt>
                <c:pt idx="1">
                  <c:v>0.10968322</c:v>
                </c:pt>
                <c:pt idx="2">
                  <c:v>0.1589693</c:v>
                </c:pt>
                <c:pt idx="3">
                  <c:v>0.0745859</c:v>
                </c:pt>
                <c:pt idx="4">
                  <c:v>0.14111857</c:v>
                </c:pt>
                <c:pt idx="5">
                  <c:v>0.15705617</c:v>
                </c:pt>
              </c:numCache>
            </c:numRef>
          </c:yVal>
        </c:ser>
        <c:ser>
          <c:idx val="2"/>
          <c:order val="2"/>
          <c:tx>
            <c:strRef>
              <c:f>"Job Size = 5 - 8"</c:f>
              <c:strCache>
                <c:ptCount val="1"/>
                <c:pt idx="0">
                  <c:v>Job Size = 5 - 8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Sheet1!$A$65:$A$70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Sheet1!$D$65:$D$70</c:f>
              <c:numCache>
                <c:formatCode>General</c:formatCode>
                <c:ptCount val="6"/>
                <c:pt idx="0">
                  <c:v>1.30076459</c:v>
                </c:pt>
                <c:pt idx="1">
                  <c:v>2.78958075</c:v>
                </c:pt>
                <c:pt idx="2">
                  <c:v>2.17039165</c:v>
                </c:pt>
                <c:pt idx="3">
                  <c:v>2.43975755</c:v>
                </c:pt>
                <c:pt idx="4">
                  <c:v>3.49066382</c:v>
                </c:pt>
                <c:pt idx="5">
                  <c:v>7.0719844</c:v>
                </c:pt>
              </c:numCache>
            </c:numRef>
          </c:yVal>
        </c:ser>
        <c:ser>
          <c:idx val="3"/>
          <c:order val="3"/>
          <c:tx>
            <c:strRef>
              <c:f>"Job Size = 9 - 64"</c:f>
              <c:strCache>
                <c:ptCount val="1"/>
                <c:pt idx="0">
                  <c:v>Job Size = 9 - 64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Sheet1!$A$65:$A$70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Sheet1!$E$65:$E$70</c:f>
              <c:numCache>
                <c:formatCode>General</c:formatCode>
                <c:ptCount val="6"/>
                <c:pt idx="0">
                  <c:v>1.75227866</c:v>
                </c:pt>
                <c:pt idx="1">
                  <c:v>2.92848212</c:v>
                </c:pt>
                <c:pt idx="2">
                  <c:v>12.96331022</c:v>
                </c:pt>
                <c:pt idx="3">
                  <c:v>26.6295793</c:v>
                </c:pt>
                <c:pt idx="4">
                  <c:v>14.44610288</c:v>
                </c:pt>
                <c:pt idx="5">
                  <c:v>16.50864252</c:v>
                </c:pt>
              </c:numCache>
            </c:numRef>
          </c:yVal>
        </c:ser>
        <c:ser>
          <c:idx val="4"/>
          <c:order val="4"/>
          <c:tx>
            <c:strRef>
              <c:f>"Job Size = 65 - 256"</c:f>
              <c:strCache>
                <c:ptCount val="1"/>
                <c:pt idx="0">
                  <c:v>Job Size = 65 - 256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Sheet1!$A$65:$A$70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Sheet1!$F$65:$F$70</c:f>
              <c:numCache>
                <c:formatCode>General</c:formatCode>
                <c:ptCount val="6"/>
                <c:pt idx="0">
                  <c:v>2.32909144</c:v>
                </c:pt>
                <c:pt idx="1">
                  <c:v>9.82650513</c:v>
                </c:pt>
                <c:pt idx="2">
                  <c:v>9.46243163</c:v>
                </c:pt>
                <c:pt idx="3">
                  <c:v>10.81759614</c:v>
                </c:pt>
                <c:pt idx="4">
                  <c:v>13.08835651</c:v>
                </c:pt>
                <c:pt idx="5">
                  <c:v>18.67623749</c:v>
                </c:pt>
              </c:numCache>
            </c:numRef>
          </c:yVal>
        </c:ser>
        <c:axId val="4279865"/>
        <c:axId val="37996891"/>
      </c:scatterChart>
      <c:valAx>
        <c:axId val="4279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37996891"/>
        <c:crossesAt val="0"/>
      </c:valAx>
      <c:valAx>
        <c:axId val="37996891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Queue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4279865"/>
        <c:crossesAt val="0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Ratio between Job Queue Time to Job Run Time by Job Sizes
Ratio is Capped at 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"Job Size = 1"</c:f>
              <c:strCache>
                <c:ptCount val="1"/>
                <c:pt idx="0">
                  <c:v>Job Size = 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Sheet1!$A$79:$A$84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Sheet1!$B$79:$B$84</c:f>
              <c:numCache>
                <c:formatCode>General</c:formatCode>
                <c:ptCount val="6"/>
                <c:pt idx="0">
                  <c:v>4</c:v>
                </c:pt>
                <c:pt idx="1">
                  <c:v>0.78690271</c:v>
                </c:pt>
                <c:pt idx="2">
                  <c:v>0.362038894</c:v>
                </c:pt>
                <c:pt idx="3">
                  <c:v>0.228847845</c:v>
                </c:pt>
                <c:pt idx="4">
                  <c:v>0.799576551666667</c:v>
                </c:pt>
                <c:pt idx="5">
                  <c:v>0.127560998333333</c:v>
                </c:pt>
              </c:numCache>
            </c:numRef>
          </c:yVal>
        </c:ser>
        <c:ser>
          <c:idx val="1"/>
          <c:order val="1"/>
          <c:tx>
            <c:strRef>
              <c:f>"Job Size = 2 - 4"</c:f>
              <c:strCache>
                <c:ptCount val="1"/>
                <c:pt idx="0">
                  <c:v>Job Size = 2 - 4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Sheet1!$A$79:$A$84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Sheet1!$C$79:$C$84</c:f>
              <c:numCache>
                <c:formatCode>General</c:formatCode>
                <c:ptCount val="6"/>
                <c:pt idx="0">
                  <c:v>0.05894532</c:v>
                </c:pt>
                <c:pt idx="1">
                  <c:v>0.10968322</c:v>
                </c:pt>
                <c:pt idx="2">
                  <c:v>0.03179386</c:v>
                </c:pt>
                <c:pt idx="3">
                  <c:v>0.00745859</c:v>
                </c:pt>
                <c:pt idx="4">
                  <c:v>0.00783992055555556</c:v>
                </c:pt>
                <c:pt idx="5">
                  <c:v>0.00654400708333333</c:v>
                </c:pt>
              </c:numCache>
            </c:numRef>
          </c:yVal>
        </c:ser>
        <c:ser>
          <c:idx val="2"/>
          <c:order val="2"/>
          <c:tx>
            <c:strRef>
              <c:f>"Job Size = 5 - 8"</c:f>
              <c:strCache>
                <c:ptCount val="1"/>
                <c:pt idx="0">
                  <c:v>Job Size = 5 - 8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Sheet1!$A$79:$A$84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Sheet1!$D$79:$D$84</c:f>
              <c:numCache>
                <c:formatCode>General</c:formatCode>
                <c:ptCount val="6"/>
                <c:pt idx="0">
                  <c:v>2.60152918</c:v>
                </c:pt>
                <c:pt idx="1">
                  <c:v>2.78958075</c:v>
                </c:pt>
                <c:pt idx="2">
                  <c:v>0.43407833</c:v>
                </c:pt>
                <c:pt idx="3">
                  <c:v>0.243975755</c:v>
                </c:pt>
                <c:pt idx="4">
                  <c:v>0.193925767777778</c:v>
                </c:pt>
                <c:pt idx="5">
                  <c:v>0.294666016666667</c:v>
                </c:pt>
              </c:numCache>
            </c:numRef>
          </c:yVal>
        </c:ser>
        <c:ser>
          <c:idx val="3"/>
          <c:order val="3"/>
          <c:tx>
            <c:strRef>
              <c:f>"Job Size = 9 - 64"</c:f>
              <c:strCache>
                <c:ptCount val="1"/>
                <c:pt idx="0">
                  <c:v>Job Size = 9 - 64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Sheet1!$A$79:$A$84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Sheet1!$E$79:$E$84</c:f>
              <c:numCache>
                <c:formatCode>General</c:formatCode>
                <c:ptCount val="6"/>
                <c:pt idx="0">
                  <c:v>3.50455732</c:v>
                </c:pt>
                <c:pt idx="1">
                  <c:v>2.92848212</c:v>
                </c:pt>
                <c:pt idx="2">
                  <c:v>2.592662044</c:v>
                </c:pt>
                <c:pt idx="3">
                  <c:v>2.66295793</c:v>
                </c:pt>
                <c:pt idx="4">
                  <c:v>0.802561271111111</c:v>
                </c:pt>
                <c:pt idx="5">
                  <c:v>0.687860105</c:v>
                </c:pt>
              </c:numCache>
            </c:numRef>
          </c:yVal>
        </c:ser>
        <c:ser>
          <c:idx val="4"/>
          <c:order val="4"/>
          <c:tx>
            <c:strRef>
              <c:f>"Job Size = 65 - 256"</c:f>
              <c:strCache>
                <c:ptCount val="1"/>
                <c:pt idx="0">
                  <c:v>Job Size = 65 - 256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Sheet1!$A$79:$A$84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Sheet1!$F$79:$F$84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1.892486326</c:v>
                </c:pt>
                <c:pt idx="3">
                  <c:v>1.081759614</c:v>
                </c:pt>
                <c:pt idx="4">
                  <c:v>0.727130917222222</c:v>
                </c:pt>
                <c:pt idx="5">
                  <c:v>0.778176562083333</c:v>
                </c:pt>
              </c:numCache>
            </c:numRef>
          </c:yVal>
        </c:ser>
        <c:axId val="61087737"/>
        <c:axId val="49339739"/>
      </c:scatterChart>
      <c:valAx>
        <c:axId val="61087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49339739"/>
        <c:crossesAt val="0"/>
      </c:valAx>
      <c:valAx>
        <c:axId val="49339739"/>
        <c:scaling>
          <c:orientation val="minMax"/>
          <c:max val="4"/>
          <c:min val="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solidFill>
                      <a:srgbClr val="3c3c3c"/>
                    </a:solidFill>
                    <a:latin typeface="Arial"/>
                    <a:ea typeface="Arial"/>
                  </a:rPr>
                  <a:t>Job Queue Time / Job Run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61087737"/>
        <c:crossesAt val="0"/>
        <c:majorUnit val="1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Ratio between Job Queue Time to Job Run Time by Job Sizes
Ratio is Capped at 8; Job Above Line has Higher Queue Time than Run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Sheet1!$C$75:$C$76</c:f>
              <c:strCache>
                <c:ptCount val="1"/>
                <c:pt idx="0">
                  <c:v>Job Size =  2 – 4; Job Queue Time / Job Run Time</c:v>
                </c:pt>
              </c:strCache>
            </c:strRef>
          </c:tx>
          <c:spPr>
            <a:solidFill>
              <a:srgbClr val="ff420e"/>
            </a:solidFill>
            <a:ln w="2556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Sheet1!$H$77:$H$84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Sheet1!$C$77:$C$84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0.05894532</c:v>
                </c:pt>
                <c:pt idx="3">
                  <c:v>0.10968322</c:v>
                </c:pt>
                <c:pt idx="4">
                  <c:v>0.03179386</c:v>
                </c:pt>
                <c:pt idx="5">
                  <c:v>0.00745859</c:v>
                </c:pt>
                <c:pt idx="6">
                  <c:v>0.00783992055555556</c:v>
                </c:pt>
                <c:pt idx="7">
                  <c:v>0.00654400708333333</c:v>
                </c:pt>
              </c:numCache>
            </c:numRef>
          </c:yVal>
        </c:ser>
        <c:axId val="15132212"/>
        <c:axId val="37148218"/>
      </c:scatterChart>
      <c:scatterChart>
        <c:scatterStyle val="lineMarker"/>
        <c:varyColors val="0"/>
        <c:ser>
          <c:idx val="0"/>
          <c:order val="0"/>
          <c:tx>
            <c:strRef>
              <c:f>Sheet1!$J$75</c:f>
              <c:strCache>
                <c:ptCount val="1"/>
                <c:pt idx="0">
                  <c:v>Job Size =  2 - 4; %Jobs CDF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custDash/>
              <a:round/>
            </a:ln>
          </c:spPr>
          <c:marker>
            <c:size val="7"/>
          </c:marker>
          <c:xVal>
            <c:numRef>
              <c:f>Sheet1!$A$77:$A$84</c:f>
              <c:numCache>
                <c:formatCode>General</c:formatCode>
                <c:ptCount val="8"/>
                <c:pt idx="0">
                  <c:v>0.0002777778</c:v>
                </c:pt>
                <c:pt idx="1">
                  <c:v>0.0083333333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Sheet1!$J$77:$J$84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33.7070207302562</c:v>
                </c:pt>
                <c:pt idx="3">
                  <c:v>41.9991231915826</c:v>
                </c:pt>
                <c:pt idx="4">
                  <c:v>61.4266925533914</c:v>
                </c:pt>
                <c:pt idx="5">
                  <c:v>72.4431640258032</c:v>
                </c:pt>
                <c:pt idx="6">
                  <c:v>80.0526085050417</c:v>
                </c:pt>
                <c:pt idx="7">
                  <c:v>100</c:v>
                </c:pt>
              </c:numCache>
            </c:numRef>
          </c:yVal>
        </c:ser>
        <c:axId val="13482096"/>
        <c:axId val="32211951"/>
      </c:scatterChart>
      <c:valAx>
        <c:axId val="15132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000000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148218"/>
        <c:crossesAt val="0"/>
      </c:valAx>
      <c:valAx>
        <c:axId val="37148218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000000"/>
                    </a:solidFill>
                    <a:latin typeface="Arial"/>
                    <a:ea typeface="Arial"/>
                  </a:rPr>
                  <a:t>Job Queue Time / Job Run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132212"/>
        <c:crossesAt val="0"/>
        <c:majorUnit val="1"/>
      </c:valAx>
      <c:valAx>
        <c:axId val="1348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000000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211951"/>
        <c:crossesAt val="0"/>
      </c:valAx>
      <c:valAx>
        <c:axId val="3221195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000000"/>
                    </a:solidFill>
                    <a:latin typeface="Arial"/>
                    <a:ea typeface="Arial"/>
                  </a:rPr>
                  <a:t>% Job CDF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482096"/>
        <c:crosses val="max"/>
        <c:majorUnit val="10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Ratio between Job Queue Time to Job Run Time by Job Sizes
Ratio is Capped at 8; Job Above Line has Higher Queue Time than Run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Sheet1!$D$75:$D$76</c:f>
              <c:strCache>
                <c:ptCount val="1"/>
                <c:pt idx="0">
                  <c:v>Job Size = 5 – 8; Job Queue Time / Job Run Time</c:v>
                </c:pt>
              </c:strCache>
            </c:strRef>
          </c:tx>
          <c:spPr>
            <a:solidFill>
              <a:srgbClr val="7e0021"/>
            </a:solidFill>
            <a:ln w="25560">
              <a:solidFill>
                <a:srgbClr val="7e0021"/>
              </a:solidFill>
              <a:round/>
            </a:ln>
          </c:spPr>
          <c:marker>
            <c:size val="4"/>
          </c:marker>
          <c:xVal>
            <c:numRef>
              <c:f>Sheet1!$A$77:$A$84</c:f>
              <c:numCache>
                <c:formatCode>General</c:formatCode>
                <c:ptCount val="8"/>
                <c:pt idx="0">
                  <c:v>0.0002777778</c:v>
                </c:pt>
                <c:pt idx="1">
                  <c:v>0.0083333333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Sheet1!$D$77:$D$84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2.60152918</c:v>
                </c:pt>
                <c:pt idx="3">
                  <c:v>2.78958075</c:v>
                </c:pt>
                <c:pt idx="4">
                  <c:v>0.43407833</c:v>
                </c:pt>
                <c:pt idx="5">
                  <c:v>0.243975755</c:v>
                </c:pt>
                <c:pt idx="6">
                  <c:v>0.193925767777778</c:v>
                </c:pt>
                <c:pt idx="7">
                  <c:v>0.294666016666667</c:v>
                </c:pt>
              </c:numCache>
            </c:numRef>
          </c:yVal>
        </c:ser>
        <c:axId val="81003326"/>
        <c:axId val="29909135"/>
      </c:scatterChart>
      <c:scatterChart>
        <c:scatterStyle val="lineMarker"/>
        <c:varyColors val="0"/>
        <c:ser>
          <c:idx val="0"/>
          <c:order val="0"/>
          <c:tx>
            <c:strRef>
              <c:f>Sheet1!$K$75</c:f>
              <c:strCache>
                <c:ptCount val="1"/>
                <c:pt idx="0">
                  <c:v>Job Size = 5 - 8; %Jobs CDF</c:v>
                </c:pt>
              </c:strCache>
            </c:strRef>
          </c:tx>
          <c:spPr>
            <a:solidFill>
              <a:srgbClr val="c00000"/>
            </a:solidFill>
            <a:ln w="28440">
              <a:solidFill>
                <a:srgbClr val="c00000"/>
              </a:solidFill>
              <a:custDash/>
              <a:round/>
            </a:ln>
          </c:spPr>
          <c:marker>
            <c:size val="4"/>
          </c:marker>
          <c:xVal>
            <c:numRef>
              <c:f>Sheet1!$H$77:$H$84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Sheet1!$K$77:$K$84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31.6482263622937</c:v>
                </c:pt>
                <c:pt idx="3">
                  <c:v>44.676495737569</c:v>
                </c:pt>
                <c:pt idx="4">
                  <c:v>63.9338740186044</c:v>
                </c:pt>
                <c:pt idx="5">
                  <c:v>73.2334879382271</c:v>
                </c:pt>
                <c:pt idx="6">
                  <c:v>81.3593138652087</c:v>
                </c:pt>
                <c:pt idx="7">
                  <c:v>100</c:v>
                </c:pt>
              </c:numCache>
            </c:numRef>
          </c:yVal>
        </c:ser>
        <c:axId val="37726932"/>
        <c:axId val="21605769"/>
      </c:scatterChart>
      <c:valAx>
        <c:axId val="8100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29909135"/>
        <c:crossesAt val="0"/>
      </c:valAx>
      <c:valAx>
        <c:axId val="29909135"/>
        <c:scaling>
          <c:orientation val="minMax"/>
          <c:max val="10"/>
          <c:min val="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Queue Time / Job Run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81003326"/>
        <c:crossesAt val="0"/>
        <c:majorUnit val="1"/>
      </c:valAx>
      <c:valAx>
        <c:axId val="37726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21605769"/>
        <c:crossesAt val="0"/>
      </c:valAx>
      <c:valAx>
        <c:axId val="21605769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000000"/>
                    </a:solidFill>
                    <a:latin typeface="Arial"/>
                    <a:ea typeface="Arial"/>
                  </a:rPr>
                  <a:t>% Job CDF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726932"/>
        <c:crosses val="max"/>
        <c:majorUnit val="10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Ratio between Job Queue Time to Job Run Time by Job Sizes
Ratio is Capped at 8; Job Above Line has Higher Queue Time than Run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Sheet1!$E$75:$E$76</c:f>
              <c:strCache>
                <c:ptCount val="1"/>
                <c:pt idx="0">
                  <c:v>Job Size =  9 – 64; Job Queue Time / Job Run Time</c:v>
                </c:pt>
              </c:strCache>
            </c:strRef>
          </c:tx>
          <c:spPr>
            <a:solidFill>
              <a:srgbClr val="579d1c"/>
            </a:solidFill>
            <a:ln w="2556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Sheet1!$A$77:$A$84</c:f>
              <c:numCache>
                <c:formatCode>General</c:formatCode>
                <c:ptCount val="8"/>
                <c:pt idx="0">
                  <c:v>0.0002777778</c:v>
                </c:pt>
                <c:pt idx="1">
                  <c:v>0.0083333333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Sheet1!$E$77:$E$84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3.50455732</c:v>
                </c:pt>
                <c:pt idx="3">
                  <c:v>2.92848212</c:v>
                </c:pt>
                <c:pt idx="4">
                  <c:v>2.592662044</c:v>
                </c:pt>
                <c:pt idx="5">
                  <c:v>2.66295793</c:v>
                </c:pt>
                <c:pt idx="6">
                  <c:v>0.802561271111111</c:v>
                </c:pt>
                <c:pt idx="7">
                  <c:v>0.687860105</c:v>
                </c:pt>
              </c:numCache>
            </c:numRef>
          </c:yVal>
        </c:ser>
        <c:axId val="27303773"/>
        <c:axId val="88834476"/>
      </c:scatterChart>
      <c:scatterChart>
        <c:scatterStyle val="lineMarker"/>
        <c:varyColors val="0"/>
        <c:ser>
          <c:idx val="0"/>
          <c:order val="0"/>
          <c:tx>
            <c:strRef>
              <c:f>Sheet1!$L$75</c:f>
              <c:strCache>
                <c:ptCount val="1"/>
                <c:pt idx="0">
                  <c:v>Job Size =  9 - 64; %Jobs CDF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custDash/>
              <a:round/>
            </a:ln>
          </c:spPr>
          <c:marker>
            <c:size val="7"/>
          </c:marker>
          <c:xVal>
            <c:numRef>
              <c:f>Sheet1!$H$77:$H$84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Sheet1!$L$77:$L$84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59.9519876858782</c:v>
                </c:pt>
                <c:pt idx="3">
                  <c:v>67.8200521861421</c:v>
                </c:pt>
                <c:pt idx="4">
                  <c:v>83.6750156518549</c:v>
                </c:pt>
                <c:pt idx="5">
                  <c:v>88.8278322546514</c:v>
                </c:pt>
                <c:pt idx="6">
                  <c:v>92.9559342130274</c:v>
                </c:pt>
                <c:pt idx="7">
                  <c:v>100</c:v>
                </c:pt>
              </c:numCache>
            </c:numRef>
          </c:yVal>
        </c:ser>
        <c:axId val="20387906"/>
        <c:axId val="37120232"/>
      </c:scatterChart>
      <c:valAx>
        <c:axId val="27303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88834476"/>
        <c:crossesAt val="0"/>
      </c:valAx>
      <c:valAx>
        <c:axId val="88834476"/>
        <c:scaling>
          <c:orientation val="minMax"/>
          <c:max val="1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Queue Time / Job Run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27303773"/>
        <c:crossesAt val="0"/>
        <c:majorUnit val="1"/>
      </c:valAx>
      <c:valAx>
        <c:axId val="20387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37120232"/>
        <c:crossesAt val="0"/>
      </c:valAx>
      <c:valAx>
        <c:axId val="37120232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000000"/>
                    </a:solidFill>
                    <a:latin typeface="Arial"/>
                    <a:ea typeface="Arial"/>
                  </a:rPr>
                  <a:t>% Job CDF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87906"/>
        <c:crosses val="max"/>
        <c:majorUnit val="10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Ratio between Job Queue Time to Job Run Time by Job Sizes
Ratio is Capped at 8; Job Above Line has Higher Queue Time than Run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Sheet1!$F$75:$F$76</c:f>
              <c:strCache>
                <c:ptCount val="1"/>
                <c:pt idx="0">
                  <c:v>Job Size =  65 – 256; Job Queue Time / Job Run Time</c:v>
                </c:pt>
              </c:strCache>
            </c:strRef>
          </c:tx>
          <c:spPr>
            <a:solidFill>
              <a:srgbClr val="ffc000"/>
            </a:solidFill>
            <a:ln w="25560">
              <a:solidFill>
                <a:srgbClr val="ffc000"/>
              </a:solidFill>
              <a:round/>
            </a:ln>
          </c:spPr>
          <c:marker>
            <c:size val="7"/>
          </c:marker>
          <c:xVal>
            <c:numRef>
              <c:f>Sheet1!$A$77:$A$84</c:f>
              <c:numCache>
                <c:formatCode>General</c:formatCode>
                <c:ptCount val="8"/>
                <c:pt idx="0">
                  <c:v>0.0002777778</c:v>
                </c:pt>
                <c:pt idx="1">
                  <c:v>0.0083333333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Sheet1!$F$77:$F$84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1.892486326</c:v>
                </c:pt>
                <c:pt idx="5">
                  <c:v>1.081759614</c:v>
                </c:pt>
                <c:pt idx="6">
                  <c:v>0.727130917222222</c:v>
                </c:pt>
                <c:pt idx="7">
                  <c:v>0.778176562083333</c:v>
                </c:pt>
              </c:numCache>
            </c:numRef>
          </c:yVal>
        </c:ser>
        <c:axId val="18197667"/>
        <c:axId val="76850297"/>
      </c:scatterChart>
      <c:scatterChart>
        <c:scatterStyle val="lineMarker"/>
        <c:varyColors val="0"/>
        <c:ser>
          <c:idx val="0"/>
          <c:order val="0"/>
          <c:tx>
            <c:strRef>
              <c:f>Sheet1!$M$75</c:f>
              <c:strCache>
                <c:ptCount val="1"/>
                <c:pt idx="0">
                  <c:v>Job Size =  65 - 256; %Jobs CDF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custDash/>
              <a:round/>
            </a:ln>
          </c:spPr>
          <c:marker>
            <c:size val="7"/>
          </c:marker>
          <c:xVal>
            <c:numRef>
              <c:f>Sheet1!$H$77:$H$84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Sheet1!$M$77:$M$84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61.4845007347282</c:v>
                </c:pt>
                <c:pt idx="3">
                  <c:v>67.9629370466261</c:v>
                </c:pt>
                <c:pt idx="4">
                  <c:v>82.3443659179437</c:v>
                </c:pt>
                <c:pt idx="5">
                  <c:v>89.053133673874</c:v>
                </c:pt>
                <c:pt idx="6">
                  <c:v>92.9232850511977</c:v>
                </c:pt>
                <c:pt idx="7">
                  <c:v>100</c:v>
                </c:pt>
              </c:numCache>
            </c:numRef>
          </c:yVal>
        </c:ser>
        <c:axId val="9380079"/>
        <c:axId val="9649436"/>
      </c:scatterChart>
      <c:valAx>
        <c:axId val="18197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76850297"/>
        <c:crossesAt val="0"/>
      </c:valAx>
      <c:valAx>
        <c:axId val="76850297"/>
        <c:scaling>
          <c:orientation val="minMax"/>
          <c:max val="1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Queue Time / Job Run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18197667"/>
        <c:crossesAt val="0"/>
      </c:valAx>
      <c:valAx>
        <c:axId val="938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9649436"/>
        <c:crossesAt val="0"/>
      </c:valAx>
      <c:valAx>
        <c:axId val="9649436"/>
        <c:scaling>
          <c:orientation val="minMax"/>
          <c:max val="100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80079"/>
        <c:crosses val="max"/>
        <c:majorUnit val="10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Jobs Submitted and CDF vs Job Size
Total Jobs Submitted from July to Dec 2015: 1,259,979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Sheet1!$A$8</c:f>
              <c:strCache>
                <c:ptCount val="1"/>
                <c:pt idx="0">
                  <c:v>Job Size</c:v>
                </c:pt>
              </c:strCache>
            </c:strRef>
          </c:tx>
          <c:spPr>
            <a:solidFill>
              <a:srgbClr val="004586"/>
            </a:solidFill>
            <a:ln w="25560">
              <a:noFill/>
            </a:ln>
          </c:spPr>
          <c:cat>
            <c:strRef>
              <c:f>Sheet1!$A$9:$A$18</c:f>
              <c:strCache>
                <c:ptCount val="10"/>
                <c:pt idx="0">
                  <c:v>1</c:v>
                </c:pt>
                <c:pt idx="1">
                  <c:v>2 - 4</c:v>
                </c:pt>
                <c:pt idx="2">
                  <c:v>5 - 8</c:v>
                </c:pt>
                <c:pt idx="3">
                  <c:v>9 - 64</c:v>
                </c:pt>
                <c:pt idx="4">
                  <c:v>65 - 256</c:v>
                </c:pt>
                <c:pt idx="5">
                  <c:v>257 - 512</c:v>
                </c:pt>
                <c:pt idx="6">
                  <c:v>513 - 1024</c:v>
                </c:pt>
                <c:pt idx="7">
                  <c:v>1k - 8k</c:v>
                </c:pt>
                <c:pt idx="8">
                  <c:v>8k - 32k</c:v>
                </c:pt>
                <c:pt idx="9">
                  <c:v>32k - 131k</c:v>
                </c:pt>
              </c:strCache>
            </c:strRef>
          </c:cat>
          <c:val>
            <c:numRef>
              <c:f>Sheet1!$B$9:$B$18</c:f>
              <c:numCache>
                <c:formatCode>General</c:formatCode>
                <c:ptCount val="10"/>
                <c:pt idx="0">
                  <c:v>236857</c:v>
                </c:pt>
                <c:pt idx="1">
                  <c:v>15967</c:v>
                </c:pt>
                <c:pt idx="2">
                  <c:v>38593</c:v>
                </c:pt>
                <c:pt idx="3">
                  <c:v>752307</c:v>
                </c:pt>
                <c:pt idx="4">
                  <c:v>171492</c:v>
                </c:pt>
                <c:pt idx="5">
                  <c:v>20815</c:v>
                </c:pt>
                <c:pt idx="6">
                  <c:v>14772</c:v>
                </c:pt>
                <c:pt idx="7">
                  <c:v>9004</c:v>
                </c:pt>
                <c:pt idx="8">
                  <c:v>171</c:v>
                </c:pt>
                <c:pt idx="9">
                  <c:v>1</c:v>
                </c:pt>
              </c:numCache>
            </c:numRef>
          </c:val>
        </c:ser>
        <c:gapWidth val="100"/>
        <c:axId val="19256061"/>
        <c:axId val="96656810"/>
      </c:barChart>
      <c:lineChart>
        <c:grouping val="standard"/>
        <c:ser>
          <c:idx val="0"/>
          <c:order val="0"/>
          <c:tx>
            <c:strRef>
              <c:f>Sheet1!$D$8</c:f>
              <c:strCache>
                <c:ptCount val="1"/>
                <c:pt idx="0">
                  <c:v>CDF</c:v>
                </c:pt>
              </c:strCache>
            </c:strRef>
          </c:tx>
          <c:spPr>
            <a:solidFill>
              <a:srgbClr val="ff420e"/>
            </a:solidFill>
            <a:ln w="381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Sheet1!$A$9:$A$18</c:f>
              <c:strCache>
                <c:ptCount val="10"/>
                <c:pt idx="0">
                  <c:v>1</c:v>
                </c:pt>
                <c:pt idx="1">
                  <c:v>2 - 4</c:v>
                </c:pt>
                <c:pt idx="2">
                  <c:v>5 - 8</c:v>
                </c:pt>
                <c:pt idx="3">
                  <c:v>9 - 64</c:v>
                </c:pt>
                <c:pt idx="4">
                  <c:v>65 - 256</c:v>
                </c:pt>
                <c:pt idx="5">
                  <c:v>257 - 512</c:v>
                </c:pt>
                <c:pt idx="6">
                  <c:v>513 - 1024</c:v>
                </c:pt>
                <c:pt idx="7">
                  <c:v>1k - 8k</c:v>
                </c:pt>
                <c:pt idx="8">
                  <c:v>8k - 32k</c:v>
                </c:pt>
                <c:pt idx="9">
                  <c:v>32k - 131k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18.7984879113</c:v>
                </c:pt>
                <c:pt idx="1">
                  <c:v>20.0657312543</c:v>
                </c:pt>
                <c:pt idx="2">
                  <c:v>23.128718812</c:v>
                </c:pt>
                <c:pt idx="3">
                  <c:v>82.8366187055</c:v>
                </c:pt>
                <c:pt idx="4">
                  <c:v>96.4473217411</c:v>
                </c:pt>
                <c:pt idx="5">
                  <c:v>98.0993334016</c:v>
                </c:pt>
                <c:pt idx="6">
                  <c:v>99.271733894</c:v>
                </c:pt>
                <c:pt idx="7">
                  <c:v>99.9863489788</c:v>
                </c:pt>
                <c:pt idx="8">
                  <c:v>99.9999206336</c:v>
                </c:pt>
                <c:pt idx="9">
                  <c:v>100</c:v>
                </c:pt>
              </c:numCache>
            </c:numRef>
          </c:val>
        </c:ser>
        <c:marker val="0"/>
        <c:axId val="66409425"/>
        <c:axId val="23312155"/>
      </c:lineChart>
      <c:catAx>
        <c:axId val="19256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96656810"/>
        <c:crosses val="autoZero"/>
        <c:auto val="1"/>
        <c:lblAlgn val="ctr"/>
        <c:lblOffset val="100"/>
      </c:catAx>
      <c:valAx>
        <c:axId val="96656810"/>
        <c:scaling>
          <c:orientation val="minMax"/>
          <c:max val="100000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Number of Jobs Submitted (Blue)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19256061"/>
        <c:crossesAt val="1"/>
      </c:valAx>
      <c:catAx>
        <c:axId val="66409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23312155"/>
        <c:crosses val="autoZero"/>
        <c:auto val="1"/>
        <c:lblAlgn val="ctr"/>
        <c:lblOffset val="100"/>
      </c:catAx>
      <c:valAx>
        <c:axId val="23312155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% Cumulative Distribution (Red)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66409425"/>
        <c:crosses val="max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solidFill>
                  <a:srgbClr val="3c3c3c"/>
                </a:solidFill>
                <a:latin typeface="Arial"/>
                <a:ea typeface="Arial"/>
              </a:rPr>
              <a:t>Ratio between Job Queue Time to Job Run Time by Job Sizes
Ratio is Capped at 8; Job Above Line has Higher Queue Time than Run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Sheet1!$B$75:$B$76</c:f>
              <c:strCache>
                <c:ptCount val="1"/>
                <c:pt idx="0">
                  <c:v>Job Size =  1; Job Queue Time / Job Run Time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xVal>
            <c:numRef>
              <c:f>Sheet1!$A$77:$A$84</c:f>
              <c:numCache>
                <c:formatCode>General</c:formatCode>
                <c:ptCount val="8"/>
                <c:pt idx="0">
                  <c:v>0.0002777778</c:v>
                </c:pt>
                <c:pt idx="1">
                  <c:v>0.0083333333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Sheet1!$B$77:$B$84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0.78690271</c:v>
                </c:pt>
                <c:pt idx="4">
                  <c:v>0.362038894</c:v>
                </c:pt>
                <c:pt idx="5">
                  <c:v>0.228847845</c:v>
                </c:pt>
                <c:pt idx="6">
                  <c:v>0.799576551666667</c:v>
                </c:pt>
                <c:pt idx="7">
                  <c:v>0.127560998333333</c:v>
                </c:pt>
              </c:numCache>
            </c:numRef>
          </c:yVal>
        </c:ser>
        <c:axId val="59821035"/>
        <c:axId val="38219371"/>
      </c:scatterChart>
      <c:scatterChart>
        <c:scatterStyle val="lineMarker"/>
        <c:varyColors val="0"/>
        <c:ser>
          <c:idx val="0"/>
          <c:order val="0"/>
          <c:tx>
            <c:strRef>
              <c:f>Sheet1!$I$75</c:f>
              <c:strCache>
                <c:ptCount val="1"/>
                <c:pt idx="0">
                  <c:v>Job Size =  1; %Jobs CDF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custDash/>
              <a:round/>
            </a:ln>
          </c:spPr>
          <c:marker>
            <c:size val="7"/>
          </c:marker>
          <c:xVal>
            <c:numRef>
              <c:f>Sheet1!$H$77:$H$84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Sheet1!$I$77:$I$84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66.8006434262023</c:v>
                </c:pt>
                <c:pt idx="3">
                  <c:v>75.3146413236679</c:v>
                </c:pt>
                <c:pt idx="4">
                  <c:v>81.364705286312</c:v>
                </c:pt>
                <c:pt idx="5">
                  <c:v>84.8495083531414</c:v>
                </c:pt>
                <c:pt idx="6">
                  <c:v>85.9527056409564</c:v>
                </c:pt>
                <c:pt idx="7">
                  <c:v>100</c:v>
                </c:pt>
              </c:numCache>
            </c:numRef>
          </c:yVal>
        </c:ser>
        <c:axId val="61456841"/>
        <c:axId val="61604783"/>
      </c:scatterChart>
      <c:valAx>
        <c:axId val="5982103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38219371"/>
        <c:crossesAt val="0"/>
      </c:valAx>
      <c:valAx>
        <c:axId val="38219371"/>
        <c:scaling>
          <c:orientation val="minMax"/>
          <c:max val="10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Queue Time / Job Run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59821035"/>
        <c:crossesAt val="0"/>
        <c:majorUnit val="1"/>
      </c:valAx>
      <c:valAx>
        <c:axId val="6145684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61604783"/>
        <c:crossesAt val="0"/>
      </c:valAx>
      <c:valAx>
        <c:axId val="61604783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000000"/>
                    </a:solidFill>
                    <a:latin typeface="Arial"/>
                    <a:ea typeface="Arial"/>
                  </a:rPr>
                  <a:t>% Job CDF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456841"/>
        <c:crosses val="max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2000">
                <a:solidFill>
                  <a:srgbClr val="3c3c3c"/>
                </a:solidFill>
                <a:latin typeface="Arial"/>
                <a:ea typeface="Arial"/>
              </a:rPr>
              <a:t>Job Activity by Job Sizes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"Job Size = 1"</c:f>
              <c:strCache>
                <c:ptCount val="1"/>
                <c:pt idx="0">
                  <c:v>Job Size = 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Sheet1!$A$105:$A$110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Sheet1!$B$105:$B$110</c:f>
              <c:numCache>
                <c:formatCode>General</c:formatCode>
                <c:ptCount val="6"/>
                <c:pt idx="0">
                  <c:v>7.96321788385333</c:v>
                </c:pt>
                <c:pt idx="1">
                  <c:v>55.9627558010699</c:v>
                </c:pt>
                <c:pt idx="2">
                  <c:v>73.4193424582191</c:v>
                </c:pt>
                <c:pt idx="3">
                  <c:v>81.3770398075605</c:v>
                </c:pt>
                <c:pt idx="4">
                  <c:v>55.5686280238457</c:v>
                </c:pt>
                <c:pt idx="5">
                  <c:v>88.6869979963937</c:v>
                </c:pt>
              </c:numCache>
            </c:numRef>
          </c:yVal>
        </c:ser>
        <c:ser>
          <c:idx val="1"/>
          <c:order val="1"/>
          <c:tx>
            <c:strRef>
              <c:f>"Job Size = 2 - 4"</c:f>
              <c:strCache>
                <c:ptCount val="1"/>
                <c:pt idx="0">
                  <c:v>Job Size = 2 - 4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Sheet1!$A$105:$A$110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Sheet1!$C$105:$C$110</c:f>
              <c:numCache>
                <c:formatCode>General</c:formatCode>
                <c:ptCount val="6"/>
                <c:pt idx="0">
                  <c:v>94.4335822741065</c:v>
                </c:pt>
                <c:pt idx="1">
                  <c:v>90.115808005099</c:v>
                </c:pt>
                <c:pt idx="2">
                  <c:v>96.9185841055499</c:v>
                </c:pt>
                <c:pt idx="3">
                  <c:v>99.2596628711062</c:v>
                </c:pt>
                <c:pt idx="4">
                  <c:v>99.2221065671586</c:v>
                </c:pt>
                <c:pt idx="5">
                  <c:v>99.3498538526601</c:v>
                </c:pt>
              </c:numCache>
            </c:numRef>
          </c:yVal>
        </c:ser>
        <c:ser>
          <c:idx val="2"/>
          <c:order val="2"/>
          <c:tx>
            <c:strRef>
              <c:f>"Job Size = 5 - 8"</c:f>
              <c:strCache>
                <c:ptCount val="1"/>
                <c:pt idx="0">
                  <c:v>Job Size = 5 - 8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Sheet1!$A$105:$A$110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Sheet1!$D$105:$D$110</c:f>
              <c:numCache>
                <c:formatCode>General</c:formatCode>
                <c:ptCount val="6"/>
                <c:pt idx="0">
                  <c:v>27.7659835592391</c:v>
                </c:pt>
                <c:pt idx="1">
                  <c:v>26.3881433322143</c:v>
                </c:pt>
                <c:pt idx="2">
                  <c:v>69.7311980162199</c:v>
                </c:pt>
                <c:pt idx="3">
                  <c:v>80.3874188046374</c:v>
                </c:pt>
                <c:pt idx="4">
                  <c:v>83.7573010808933</c:v>
                </c:pt>
                <c:pt idx="5">
                  <c:v>77.2399975844478</c:v>
                </c:pt>
              </c:numCache>
            </c:numRef>
          </c:yVal>
        </c:ser>
        <c:ser>
          <c:idx val="3"/>
          <c:order val="3"/>
          <c:tx>
            <c:strRef>
              <c:f>"Job Size = 9 - 64"</c:f>
              <c:strCache>
                <c:ptCount val="1"/>
                <c:pt idx="0">
                  <c:v>Job Size = 9 - 64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Sheet1!$A$105:$A$110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Sheet1!$E$105:$E$110</c:f>
              <c:numCache>
                <c:formatCode>General</c:formatCode>
                <c:ptCount val="6"/>
                <c:pt idx="0">
                  <c:v>22.1997397071639</c:v>
                </c:pt>
                <c:pt idx="1">
                  <c:v>25.4551241281964</c:v>
                </c:pt>
                <c:pt idx="2">
                  <c:v>27.8345134541689</c:v>
                </c:pt>
                <c:pt idx="3">
                  <c:v>27.3003408477585</c:v>
                </c:pt>
                <c:pt idx="4">
                  <c:v>55.4766163029561</c:v>
                </c:pt>
                <c:pt idx="5">
                  <c:v>59.2466162946603</c:v>
                </c:pt>
              </c:numCache>
            </c:numRef>
          </c:yVal>
        </c:ser>
        <c:ser>
          <c:idx val="4"/>
          <c:order val="4"/>
          <c:tx>
            <c:strRef>
              <c:f>"Job Size = 65 - 256"</c:f>
              <c:strCache>
                <c:ptCount val="1"/>
                <c:pt idx="0">
                  <c:v>Job Size = 65 - 256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xVal>
            <c:numRef>
              <c:f>Sheet1!$A$105:$A$110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24</c:v>
                </c:pt>
              </c:numCache>
            </c:numRef>
          </c:xVal>
          <c:yVal>
            <c:numRef>
              <c:f>Sheet1!$F$105:$F$110</c:f>
              <c:numCache>
                <c:formatCode>General</c:formatCode>
                <c:ptCount val="6"/>
                <c:pt idx="0">
                  <c:v>17.6735185342754</c:v>
                </c:pt>
                <c:pt idx="1">
                  <c:v>9.23659101429715</c:v>
                </c:pt>
                <c:pt idx="2">
                  <c:v>34.5723328408226</c:v>
                </c:pt>
                <c:pt idx="3">
                  <c:v>48.0362859032772</c:v>
                </c:pt>
                <c:pt idx="4">
                  <c:v>57.8994904224353</c:v>
                </c:pt>
                <c:pt idx="5">
                  <c:v>56.2373850450704</c:v>
                </c:pt>
              </c:numCache>
            </c:numRef>
          </c:yVal>
        </c:ser>
        <c:axId val="62378220"/>
        <c:axId val="72878703"/>
      </c:scatterChart>
      <c:valAx>
        <c:axId val="62378220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600">
                    <a:solidFill>
                      <a:srgbClr val="3c3c3c"/>
                    </a:solidFill>
                    <a:latin typeface="Arial"/>
                    <a:ea typeface="Arial"/>
                  </a:rPr>
                  <a:t>Job Run Time (Hour)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72878703"/>
        <c:crossesAt val="0"/>
      </c:valAx>
      <c:valAx>
        <c:axId val="72878703"/>
        <c:scaling>
          <c:orientation val="minMax"/>
          <c:max val="100"/>
          <c:min val="0"/>
        </c:scaling>
        <c:delete val="0"/>
        <c:axPos val="l"/>
        <c:majorGridlines>
          <c:spPr>
            <a:ln w="22320">
              <a:solidFill>
                <a:srgbClr val="000000"/>
              </a:solidFill>
              <a:round/>
            </a:ln>
          </c:spPr>
        </c:majorGridlines>
        <c:minorGridlines>
          <c:spPr>
            <a:ln w="22320">
              <a:solidFill>
                <a:srgbClr val="000000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sz="1600">
                    <a:solidFill>
                      <a:srgbClr val="3c3c3c"/>
                    </a:solidFill>
                    <a:latin typeface="Arial"/>
                    <a:ea typeface="Arial"/>
                  </a:rPr>
                  <a:t>Job Activity (%)</a:t>
                </a:r>
              </a:p>
            </c:rich>
          </c:tx>
          <c:layout/>
        </c:title>
        <c:majorTickMark val="out"/>
        <c:minorTickMark val="out"/>
        <c:tickLblPos val="nextTo"/>
        <c:spPr>
          <a:ln w="3240">
            <a:solidFill>
              <a:srgbClr val="000000"/>
            </a:solidFill>
            <a:round/>
          </a:ln>
        </c:spPr>
        <c:crossAx val="62378220"/>
        <c:crossesAt val="0"/>
        <c:majorUnit val="25"/>
        <c:minorUnit val="25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1435680</xdr:colOff>
      <xdr:row>142</xdr:row>
      <xdr:rowOff>117000</xdr:rowOff>
    </xdr:from>
    <xdr:to>
      <xdr:col>8</xdr:col>
      <xdr:colOff>1515960</xdr:colOff>
      <xdr:row>171</xdr:row>
      <xdr:rowOff>150480</xdr:rowOff>
    </xdr:to>
    <xdr:graphicFrame>
      <xdr:nvGraphicFramePr>
        <xdr:cNvPr id="0" name="Chart 1"/>
        <xdr:cNvGraphicFramePr/>
      </xdr:nvGraphicFramePr>
      <xdr:xfrm>
        <a:off x="9469440" y="23117040"/>
        <a:ext cx="7417800" cy="47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1026720</xdr:colOff>
      <xdr:row>141</xdr:row>
      <xdr:rowOff>17280</xdr:rowOff>
    </xdr:from>
    <xdr:to>
      <xdr:col>18</xdr:col>
      <xdr:colOff>788760</xdr:colOff>
      <xdr:row>172</xdr:row>
      <xdr:rowOff>122760</xdr:rowOff>
    </xdr:to>
    <xdr:graphicFrame>
      <xdr:nvGraphicFramePr>
        <xdr:cNvPr id="1" name="Chart 2"/>
        <xdr:cNvGraphicFramePr/>
      </xdr:nvGraphicFramePr>
      <xdr:xfrm>
        <a:off x="19461960" y="22855680"/>
        <a:ext cx="8641800" cy="51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473040</xdr:colOff>
      <xdr:row>174</xdr:row>
      <xdr:rowOff>47160</xdr:rowOff>
    </xdr:from>
    <xdr:to>
      <xdr:col>10</xdr:col>
      <xdr:colOff>563040</xdr:colOff>
      <xdr:row>202</xdr:row>
      <xdr:rowOff>113400</xdr:rowOff>
    </xdr:to>
    <xdr:graphicFrame>
      <xdr:nvGraphicFramePr>
        <xdr:cNvPr id="2" name="Chart 4"/>
        <xdr:cNvGraphicFramePr/>
      </xdr:nvGraphicFramePr>
      <xdr:xfrm>
        <a:off x="10300680" y="28229040"/>
        <a:ext cx="8697600" cy="46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1000800</xdr:colOff>
      <xdr:row>174</xdr:row>
      <xdr:rowOff>54000</xdr:rowOff>
    </xdr:from>
    <xdr:to>
      <xdr:col>19</xdr:col>
      <xdr:colOff>48960</xdr:colOff>
      <xdr:row>202</xdr:row>
      <xdr:rowOff>120240</xdr:rowOff>
    </xdr:to>
    <xdr:graphicFrame>
      <xdr:nvGraphicFramePr>
        <xdr:cNvPr id="3" name="Chart 5"/>
        <xdr:cNvGraphicFramePr/>
      </xdr:nvGraphicFramePr>
      <xdr:xfrm>
        <a:off x="19436040" y="28235880"/>
        <a:ext cx="8744400" cy="46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1080360</xdr:colOff>
      <xdr:row>204</xdr:row>
      <xdr:rowOff>102960</xdr:rowOff>
    </xdr:from>
    <xdr:to>
      <xdr:col>5</xdr:col>
      <xdr:colOff>48960</xdr:colOff>
      <xdr:row>235</xdr:row>
      <xdr:rowOff>93240</xdr:rowOff>
    </xdr:to>
    <xdr:graphicFrame>
      <xdr:nvGraphicFramePr>
        <xdr:cNvPr id="4" name="Chart 6"/>
        <xdr:cNvGraphicFramePr/>
      </xdr:nvGraphicFramePr>
      <xdr:xfrm>
        <a:off x="1080360" y="33142320"/>
        <a:ext cx="8796240" cy="501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473040</xdr:colOff>
      <xdr:row>204</xdr:row>
      <xdr:rowOff>158400</xdr:rowOff>
    </xdr:from>
    <xdr:to>
      <xdr:col>10</xdr:col>
      <xdr:colOff>575640</xdr:colOff>
      <xdr:row>235</xdr:row>
      <xdr:rowOff>133920</xdr:rowOff>
    </xdr:to>
    <xdr:graphicFrame>
      <xdr:nvGraphicFramePr>
        <xdr:cNvPr id="5" name="Chart 7"/>
        <xdr:cNvGraphicFramePr/>
      </xdr:nvGraphicFramePr>
      <xdr:xfrm>
        <a:off x="10300680" y="33197760"/>
        <a:ext cx="8710200" cy="49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10</xdr:col>
      <xdr:colOff>1652760</xdr:colOff>
      <xdr:row>163</xdr:row>
      <xdr:rowOff>17640</xdr:rowOff>
    </xdr:from>
    <xdr:to>
      <xdr:col>17</xdr:col>
      <xdr:colOff>430200</xdr:colOff>
      <xdr:row>163</xdr:row>
      <xdr:rowOff>31680</xdr:rowOff>
    </xdr:to>
    <xdr:sp>
      <xdr:nvSpPr>
        <xdr:cNvPr id="6" name="Line 1"/>
        <xdr:cNvSpPr/>
      </xdr:nvSpPr>
      <xdr:spPr>
        <a:xfrm flipV="1">
          <a:off x="20088000" y="26418240"/>
          <a:ext cx="6397200" cy="14040"/>
        </a:xfrm>
        <a:prstGeom prst="line">
          <a:avLst/>
        </a:prstGeom>
        <a:ln w="255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295920</xdr:colOff>
      <xdr:row>142</xdr:row>
      <xdr:rowOff>151200</xdr:rowOff>
    </xdr:from>
    <xdr:to>
      <xdr:col>4</xdr:col>
      <xdr:colOff>1259280</xdr:colOff>
      <xdr:row>170</xdr:row>
      <xdr:rowOff>39960</xdr:rowOff>
    </xdr:to>
    <xdr:graphicFrame>
      <xdr:nvGraphicFramePr>
        <xdr:cNvPr id="7" name="Chart 15"/>
        <xdr:cNvGraphicFramePr/>
      </xdr:nvGraphicFramePr>
      <xdr:xfrm>
        <a:off x="295920" y="23151240"/>
        <a:ext cx="8997120" cy="44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</xdr:col>
      <xdr:colOff>351720</xdr:colOff>
      <xdr:row>148</xdr:row>
      <xdr:rowOff>73800</xdr:rowOff>
    </xdr:from>
    <xdr:to>
      <xdr:col>7</xdr:col>
      <xdr:colOff>2279160</xdr:colOff>
      <xdr:row>168</xdr:row>
      <xdr:rowOff>6480</xdr:rowOff>
    </xdr:to>
    <xdr:sp>
      <xdr:nvSpPr>
        <xdr:cNvPr id="8" name="Line 1"/>
        <xdr:cNvSpPr/>
      </xdr:nvSpPr>
      <xdr:spPr>
        <a:xfrm flipV="1">
          <a:off x="10179360" y="24045480"/>
          <a:ext cx="4991400" cy="3171240"/>
        </a:xfrm>
        <a:prstGeom prst="line">
          <a:avLst/>
        </a:prstGeom>
        <a:ln w="255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1069200</xdr:colOff>
      <xdr:row>174</xdr:row>
      <xdr:rowOff>73440</xdr:rowOff>
    </xdr:from>
    <xdr:to>
      <xdr:col>5</xdr:col>
      <xdr:colOff>37800</xdr:colOff>
      <xdr:row>203</xdr:row>
      <xdr:rowOff>82440</xdr:rowOff>
    </xdr:to>
    <xdr:graphicFrame>
      <xdr:nvGraphicFramePr>
        <xdr:cNvPr id="9" name="Chart 2"/>
        <xdr:cNvGraphicFramePr/>
      </xdr:nvGraphicFramePr>
      <xdr:xfrm>
        <a:off x="1069200" y="28255320"/>
        <a:ext cx="8796240" cy="4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1685160</xdr:colOff>
      <xdr:row>197</xdr:row>
      <xdr:rowOff>93960</xdr:rowOff>
    </xdr:from>
    <xdr:to>
      <xdr:col>3</xdr:col>
      <xdr:colOff>71640</xdr:colOff>
      <xdr:row>197</xdr:row>
      <xdr:rowOff>95760</xdr:rowOff>
    </xdr:to>
    <xdr:sp>
      <xdr:nvSpPr>
        <xdr:cNvPr id="10" name="Line 1"/>
        <xdr:cNvSpPr/>
      </xdr:nvSpPr>
      <xdr:spPr>
        <a:xfrm>
          <a:off x="1685160" y="32000040"/>
          <a:ext cx="5150160" cy="1800"/>
        </a:xfrm>
        <a:prstGeom prst="line">
          <a:avLst/>
        </a:prstGeom>
        <a:ln w="18360">
          <a:solidFill>
            <a:srgbClr val="333333"/>
          </a:solidFill>
          <a:round/>
        </a:ln>
      </xdr:spPr>
    </xdr:sp>
    <xdr:clientData/>
  </xdr:twoCellAnchor>
  <xdr:twoCellAnchor editAs="absolute">
    <xdr:from>
      <xdr:col>5</xdr:col>
      <xdr:colOff>1158480</xdr:colOff>
      <xdr:row>196</xdr:row>
      <xdr:rowOff>129600</xdr:rowOff>
    </xdr:from>
    <xdr:to>
      <xdr:col>8</xdr:col>
      <xdr:colOff>687960</xdr:colOff>
      <xdr:row>196</xdr:row>
      <xdr:rowOff>147240</xdr:rowOff>
    </xdr:to>
    <xdr:sp>
      <xdr:nvSpPr>
        <xdr:cNvPr id="11" name="Line 1"/>
        <xdr:cNvSpPr/>
      </xdr:nvSpPr>
      <xdr:spPr>
        <a:xfrm>
          <a:off x="10986120" y="31873680"/>
          <a:ext cx="5073120" cy="17640"/>
        </a:xfrm>
        <a:prstGeom prst="line">
          <a:avLst/>
        </a:prstGeom>
        <a:ln w="18360">
          <a:solidFill>
            <a:srgbClr val="333333"/>
          </a:solidFill>
          <a:round/>
        </a:ln>
      </xdr:spPr>
    </xdr:sp>
    <xdr:clientData/>
  </xdr:twoCellAnchor>
  <xdr:twoCellAnchor editAs="oneCell">
    <xdr:from>
      <xdr:col>0</xdr:col>
      <xdr:colOff>844920</xdr:colOff>
      <xdr:row>111</xdr:row>
      <xdr:rowOff>130320</xdr:rowOff>
    </xdr:from>
    <xdr:to>
      <xdr:col>4</xdr:col>
      <xdr:colOff>1169640</xdr:colOff>
      <xdr:row>142</xdr:row>
      <xdr:rowOff>111600</xdr:rowOff>
    </xdr:to>
    <xdr:graphicFrame>
      <xdr:nvGraphicFramePr>
        <xdr:cNvPr id="12" name="Chart 2"/>
        <xdr:cNvGraphicFramePr/>
      </xdr:nvGraphicFramePr>
      <xdr:xfrm>
        <a:off x="844920" y="18110160"/>
        <a:ext cx="8358480" cy="500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8"/>
  <sheetViews>
    <sheetView windowProtection="false" showFormulas="false" showGridLines="true" showRowColHeaders="true" showZeros="true" rightToLeft="false" tabSelected="true" showOutlineSymbols="true" defaultGridColor="true" view="normal" topLeftCell="E67" colorId="64" zoomScale="85" zoomScaleNormal="85" zoomScalePageLayoutView="100" workbookViewId="0">
      <selection pane="topLeft" activeCell="O104" activeCellId="0" sqref="O104:S110"/>
    </sheetView>
  </sheetViews>
  <sheetFormatPr defaultRowHeight="12.75"/>
  <cols>
    <col collapsed="false" hidden="false" max="1" min="1" style="0" width="43.8520408163265"/>
    <col collapsed="false" hidden="false" max="2" min="2" style="0" width="23.1479591836735"/>
    <col collapsed="false" hidden="false" max="3" min="3" style="0" width="28.8622448979592"/>
    <col collapsed="false" hidden="false" max="4" min="4" style="0" width="18"/>
    <col collapsed="false" hidden="false" max="5" min="5" style="0" width="25.4234693877551"/>
    <col collapsed="false" hidden="false" max="6" min="6" style="0" width="18"/>
    <col collapsed="false" hidden="false" max="7" min="7" style="0" width="25.4234693877551"/>
    <col collapsed="false" hidden="false" max="8" min="8" style="0" width="35.1428571428571"/>
    <col collapsed="false" hidden="false" max="9" min="9" style="0" width="25.4234693877551"/>
    <col collapsed="false" hidden="false" max="10" min="10" style="0" width="18"/>
    <col collapsed="false" hidden="false" max="11" min="11" style="0" width="25.4234693877551"/>
    <col collapsed="false" hidden="false" max="13" min="12" style="0" width="11.5714285714286"/>
    <col collapsed="false" hidden="false" max="14" min="14" style="0" width="14.280612244898"/>
    <col collapsed="false" hidden="false" max="15" min="15" style="0" width="14.8571428571429"/>
    <col collapsed="false" hidden="false" max="16" min="16" style="0" width="14.4285714285714"/>
    <col collapsed="false" hidden="false" max="17" min="17" style="0" width="15.8571428571429"/>
    <col collapsed="false" hidden="false" max="18" min="18" style="0" width="17.8571428571429"/>
    <col collapsed="false" hidden="false" max="19" min="19" style="0" width="11.5714285714286"/>
    <col collapsed="false" hidden="false" max="20" min="20" style="0" width="13.1377551020408"/>
    <col collapsed="false" hidden="false" max="21" min="21" style="0" width="14.280612244898"/>
    <col collapsed="false" hidden="false" max="22" min="22" style="0" width="14.8571428571429"/>
    <col collapsed="false" hidden="false" max="23" min="23" style="0" width="14.4285714285714"/>
    <col collapsed="false" hidden="false" max="24" min="24" style="0" width="15.8571428571429"/>
    <col collapsed="false" hidden="false" max="25" min="25" style="0" width="17.8571428571429"/>
    <col collapsed="false" hidden="false" max="1025" min="26" style="0" width="11.5714285714286"/>
  </cols>
  <sheetData>
    <row r="1" customFormat="false" ht="12.75" hidden="false" customHeight="false" outlineLevel="0" collapsed="false">
      <c r="A1" s="0" t="s">
        <v>0</v>
      </c>
      <c r="C1" s="0" t="s">
        <v>1</v>
      </c>
    </row>
    <row r="2" customFormat="false" ht="12.75" hidden="false" customHeight="false" outlineLevel="0" collapsed="false">
      <c r="A2" s="0" t="s">
        <v>2</v>
      </c>
    </row>
    <row r="3" customFormat="false" ht="12.75" hidden="false" customHeight="false" outlineLevel="0" collapsed="false">
      <c r="A3" s="0" t="s">
        <v>3</v>
      </c>
    </row>
    <row r="5" customFormat="false" ht="12.75" hidden="false" customHeight="false" outlineLevel="0" collapsed="false">
      <c r="A5" s="0" t="s">
        <v>4</v>
      </c>
      <c r="B5" s="0" t="s">
        <v>5</v>
      </c>
    </row>
    <row r="6" customFormat="false" ht="12.75" hidden="false" customHeight="false" outlineLevel="0" collapsed="false">
      <c r="A6" s="1" t="s">
        <v>6</v>
      </c>
      <c r="B6" s="1" t="s">
        <v>7</v>
      </c>
    </row>
    <row r="7" customFormat="false" ht="12.75" hidden="false" customHeight="false" outlineLevel="0" collapsed="false">
      <c r="A7" s="0" t="s">
        <v>8</v>
      </c>
      <c r="C7" s="0" t="n">
        <v>1259979</v>
      </c>
      <c r="G7" s="0" t="s">
        <v>9</v>
      </c>
      <c r="N7" s="0" t="s">
        <v>10</v>
      </c>
      <c r="U7" s="0" t="s">
        <v>11</v>
      </c>
    </row>
    <row r="8" customFormat="false" ht="12.75" hidden="false" customHeight="false" outlineLevel="0" collapsed="false">
      <c r="A8" s="0" t="s">
        <v>12</v>
      </c>
      <c r="B8" s="0" t="s">
        <v>9</v>
      </c>
      <c r="C8" s="0" t="s">
        <v>10</v>
      </c>
      <c r="D8" s="0" t="s">
        <v>11</v>
      </c>
      <c r="G8" s="0" t="s">
        <v>13</v>
      </c>
      <c r="H8" s="0" t="s">
        <v>14</v>
      </c>
      <c r="I8" s="0" t="s">
        <v>15</v>
      </c>
      <c r="J8" s="0" t="s">
        <v>16</v>
      </c>
      <c r="K8" s="0" t="s">
        <v>17</v>
      </c>
      <c r="N8" s="0" t="s">
        <v>13</v>
      </c>
      <c r="O8" s="0" t="s">
        <v>14</v>
      </c>
      <c r="P8" s="0" t="s">
        <v>15</v>
      </c>
      <c r="Q8" s="0" t="s">
        <v>16</v>
      </c>
      <c r="R8" s="0" t="s">
        <v>17</v>
      </c>
      <c r="U8" s="0" t="s">
        <v>13</v>
      </c>
      <c r="V8" s="0" t="s">
        <v>14</v>
      </c>
      <c r="W8" s="0" t="s">
        <v>15</v>
      </c>
      <c r="X8" s="0" t="s">
        <v>16</v>
      </c>
      <c r="Y8" s="0" t="s">
        <v>17</v>
      </c>
    </row>
    <row r="9" customFormat="false" ht="12.75" hidden="false" customHeight="false" outlineLevel="0" collapsed="false">
      <c r="A9" s="2" t="n">
        <v>1</v>
      </c>
      <c r="B9" s="0" t="n">
        <v>236857</v>
      </c>
      <c r="C9" s="0" t="n">
        <v>18.7984879113</v>
      </c>
      <c r="D9" s="0" t="n">
        <v>18.7984879113</v>
      </c>
      <c r="F9" s="0" t="s">
        <v>18</v>
      </c>
      <c r="M9" s="0" t="s">
        <v>18</v>
      </c>
      <c r="T9" s="0" t="s">
        <v>18</v>
      </c>
    </row>
    <row r="10" customFormat="false" ht="12.75" hidden="false" customHeight="false" outlineLevel="0" collapsed="false">
      <c r="A10" s="0" t="s">
        <v>19</v>
      </c>
      <c r="B10" s="0" t="n">
        <v>15967</v>
      </c>
      <c r="C10" s="0" t="n">
        <v>1.2672433429</v>
      </c>
      <c r="D10" s="0" t="n">
        <v>20.0657312543</v>
      </c>
      <c r="F10" s="0" t="s">
        <v>20</v>
      </c>
      <c r="G10" s="0" t="n">
        <v>0</v>
      </c>
      <c r="H10" s="0" t="n">
        <v>0</v>
      </c>
      <c r="I10" s="0" t="n">
        <v>0</v>
      </c>
      <c r="J10" s="0" t="n">
        <v>35</v>
      </c>
      <c r="K10" s="0" t="n">
        <v>6</v>
      </c>
      <c r="M10" s="0" t="s">
        <v>20</v>
      </c>
      <c r="N10" s="0" t="n">
        <v>0</v>
      </c>
      <c r="O10" s="0" t="n">
        <v>0</v>
      </c>
      <c r="P10" s="0" t="n">
        <v>0</v>
      </c>
      <c r="Q10" s="0" t="n">
        <v>0.00465235601955053</v>
      </c>
      <c r="R10" s="0" t="n">
        <v>0.00349870547897278</v>
      </c>
      <c r="T10" s="0" t="s">
        <v>20</v>
      </c>
      <c r="U10" s="0" t="n">
        <v>0</v>
      </c>
      <c r="V10" s="0" t="n">
        <v>0</v>
      </c>
      <c r="W10" s="0" t="n">
        <v>0</v>
      </c>
      <c r="X10" s="0" t="n">
        <v>0.00465235601955053</v>
      </c>
      <c r="Y10" s="0" t="n">
        <v>0.00349870547897278</v>
      </c>
    </row>
    <row r="11" customFormat="false" ht="12.75" hidden="false" customHeight="false" outlineLevel="0" collapsed="false">
      <c r="A11" s="0" t="s">
        <v>21</v>
      </c>
      <c r="B11" s="0" t="n">
        <v>38593</v>
      </c>
      <c r="C11" s="0" t="n">
        <v>3.0629875577</v>
      </c>
      <c r="D11" s="0" t="n">
        <v>23.128718812</v>
      </c>
      <c r="F11" s="0" t="s">
        <v>22</v>
      </c>
      <c r="G11" s="0" t="n">
        <v>17487</v>
      </c>
      <c r="H11" s="0" t="n">
        <v>560</v>
      </c>
      <c r="I11" s="0" t="n">
        <v>2476</v>
      </c>
      <c r="J11" s="0" t="n">
        <v>110392</v>
      </c>
      <c r="K11" s="0" t="n">
        <v>19876</v>
      </c>
      <c r="M11" s="0" t="s">
        <v>22</v>
      </c>
      <c r="N11" s="0" t="n">
        <v>7.38293569537738</v>
      </c>
      <c r="O11" s="0" t="n">
        <v>3.50723366944323</v>
      </c>
      <c r="P11" s="0" t="n">
        <v>6.41567123571632</v>
      </c>
      <c r="Q11" s="0" t="n">
        <v>14.6737967345778</v>
      </c>
      <c r="R11" s="0" t="n">
        <v>11.5900450166772</v>
      </c>
      <c r="T11" s="0" t="s">
        <v>22</v>
      </c>
      <c r="U11" s="0" t="n">
        <v>7.38293569537738</v>
      </c>
      <c r="V11" s="0" t="n">
        <v>3.50723366944323</v>
      </c>
      <c r="W11" s="0" t="n">
        <v>6.41567123571632</v>
      </c>
      <c r="X11" s="0" t="n">
        <v>14.6784490905973</v>
      </c>
      <c r="Y11" s="0" t="n">
        <v>11.5935437221561</v>
      </c>
    </row>
    <row r="12" customFormat="false" ht="12.75" hidden="false" customHeight="false" outlineLevel="0" collapsed="false">
      <c r="A12" s="0" t="s">
        <v>23</v>
      </c>
      <c r="B12" s="0" t="n">
        <v>752307</v>
      </c>
      <c r="C12" s="0" t="n">
        <v>59.7078998936</v>
      </c>
      <c r="D12" s="0" t="n">
        <v>82.8366187055</v>
      </c>
      <c r="F12" s="0" t="s">
        <v>24</v>
      </c>
      <c r="G12" s="0" t="n">
        <v>140735</v>
      </c>
      <c r="H12" s="0" t="n">
        <v>4822</v>
      </c>
      <c r="I12" s="0" t="n">
        <v>9738</v>
      </c>
      <c r="J12" s="0" t="n">
        <v>340596</v>
      </c>
      <c r="K12" s="0" t="n">
        <v>85559</v>
      </c>
      <c r="M12" s="0" t="s">
        <v>24</v>
      </c>
      <c r="N12" s="0" t="n">
        <v>59.4177077308249</v>
      </c>
      <c r="O12" s="0" t="n">
        <v>30.1997870608129</v>
      </c>
      <c r="P12" s="0" t="n">
        <v>25.2325551265774</v>
      </c>
      <c r="Q12" s="0" t="n">
        <v>45.2735385952809</v>
      </c>
      <c r="R12" s="0" t="n">
        <v>49.890957012572</v>
      </c>
      <c r="T12" s="0" t="s">
        <v>24</v>
      </c>
      <c r="U12" s="0" t="n">
        <v>66.8006434262023</v>
      </c>
      <c r="V12" s="0" t="n">
        <v>33.7070207302562</v>
      </c>
      <c r="W12" s="0" t="n">
        <v>31.6482263622937</v>
      </c>
      <c r="X12" s="0" t="n">
        <v>59.9519876858782</v>
      </c>
      <c r="Y12" s="0" t="n">
        <v>61.4845007347282</v>
      </c>
    </row>
    <row r="13" customFormat="false" ht="12.75" hidden="false" customHeight="false" outlineLevel="0" collapsed="false">
      <c r="A13" s="0" t="s">
        <v>25</v>
      </c>
      <c r="B13" s="0" t="n">
        <v>171492</v>
      </c>
      <c r="C13" s="0" t="n">
        <v>13.6107030355</v>
      </c>
      <c r="D13" s="0" t="n">
        <v>96.4473217411</v>
      </c>
      <c r="F13" s="0" t="s">
        <v>26</v>
      </c>
      <c r="G13" s="0" t="n">
        <v>20166</v>
      </c>
      <c r="H13" s="0" t="n">
        <v>1324</v>
      </c>
      <c r="I13" s="0" t="n">
        <v>5028</v>
      </c>
      <c r="J13" s="0" t="n">
        <v>59192</v>
      </c>
      <c r="K13" s="0" t="n">
        <v>11110</v>
      </c>
      <c r="M13" s="0" t="s">
        <v>26</v>
      </c>
      <c r="N13" s="0" t="n">
        <v>8.51399789746556</v>
      </c>
      <c r="O13" s="0" t="n">
        <v>8.29210246132649</v>
      </c>
      <c r="P13" s="0" t="n">
        <v>13.0282693752753</v>
      </c>
      <c r="Q13" s="0" t="n">
        <v>7.86806450026386</v>
      </c>
      <c r="R13" s="0" t="n">
        <v>6.47843631189793</v>
      </c>
      <c r="T13" s="0" t="s">
        <v>26</v>
      </c>
      <c r="U13" s="0" t="n">
        <v>75.3146413236679</v>
      </c>
      <c r="V13" s="0" t="n">
        <v>41.9991231915826</v>
      </c>
      <c r="W13" s="0" t="n">
        <v>44.676495737569</v>
      </c>
      <c r="X13" s="0" t="n">
        <v>67.8200521861421</v>
      </c>
      <c r="Y13" s="0" t="n">
        <v>67.9629370466261</v>
      </c>
    </row>
    <row r="14" customFormat="false" ht="12.75" hidden="false" customHeight="false" outlineLevel="0" collapsed="false">
      <c r="A14" s="0" t="s">
        <v>27</v>
      </c>
      <c r="B14" s="0" t="n">
        <v>20815</v>
      </c>
      <c r="C14" s="0" t="n">
        <v>1.6520116605</v>
      </c>
      <c r="D14" s="0" t="n">
        <v>98.0993334016</v>
      </c>
      <c r="F14" s="0" t="s">
        <v>28</v>
      </c>
      <c r="G14" s="0" t="n">
        <v>14330</v>
      </c>
      <c r="H14" s="0" t="n">
        <v>3102</v>
      </c>
      <c r="I14" s="0" t="n">
        <v>7432</v>
      </c>
      <c r="J14" s="0" t="n">
        <v>119278</v>
      </c>
      <c r="K14" s="0" t="n">
        <v>24663</v>
      </c>
      <c r="M14" s="0" t="s">
        <v>28</v>
      </c>
      <c r="N14" s="0" t="n">
        <v>6.05006396264413</v>
      </c>
      <c r="O14" s="0" t="n">
        <v>19.4275693618087</v>
      </c>
      <c r="P14" s="0" t="n">
        <v>19.2573782810354</v>
      </c>
      <c r="Q14" s="0" t="n">
        <v>15.8549634657128</v>
      </c>
      <c r="R14" s="0" t="n">
        <v>14.3814288713176</v>
      </c>
      <c r="T14" s="0" t="s">
        <v>28</v>
      </c>
      <c r="U14" s="0" t="n">
        <v>81.364705286312</v>
      </c>
      <c r="V14" s="0" t="n">
        <v>61.4266925533914</v>
      </c>
      <c r="W14" s="0" t="n">
        <v>63.9338740186044</v>
      </c>
      <c r="X14" s="0" t="n">
        <v>83.6750156518549</v>
      </c>
      <c r="Y14" s="0" t="n">
        <v>82.3443659179437</v>
      </c>
    </row>
    <row r="15" customFormat="false" ht="12.75" hidden="false" customHeight="false" outlineLevel="0" collapsed="false">
      <c r="A15" s="0" t="s">
        <v>29</v>
      </c>
      <c r="B15" s="0" t="n">
        <v>14772</v>
      </c>
      <c r="C15" s="0" t="n">
        <v>1.1724004924</v>
      </c>
      <c r="D15" s="0" t="n">
        <v>99.271733894</v>
      </c>
      <c r="F15" s="0" t="s">
        <v>30</v>
      </c>
      <c r="G15" s="0" t="n">
        <v>8254</v>
      </c>
      <c r="H15" s="0" t="n">
        <v>1759</v>
      </c>
      <c r="I15" s="0" t="n">
        <v>3589</v>
      </c>
      <c r="J15" s="0" t="n">
        <v>38765</v>
      </c>
      <c r="K15" s="0" t="n">
        <v>11505</v>
      </c>
      <c r="M15" s="0" t="s">
        <v>30</v>
      </c>
      <c r="N15" s="0" t="n">
        <v>3.48480306682935</v>
      </c>
      <c r="O15" s="0" t="n">
        <v>11.0164714724118</v>
      </c>
      <c r="P15" s="0" t="n">
        <v>9.29961391962273</v>
      </c>
      <c r="Q15" s="0" t="n">
        <v>5.15281660279647</v>
      </c>
      <c r="R15" s="0" t="n">
        <v>6.70876775593031</v>
      </c>
      <c r="T15" s="0" t="s">
        <v>30</v>
      </c>
      <c r="U15" s="0" t="n">
        <v>84.8495083531414</v>
      </c>
      <c r="V15" s="0" t="n">
        <v>72.4431640258032</v>
      </c>
      <c r="W15" s="0" t="n">
        <v>73.2334879382271</v>
      </c>
      <c r="X15" s="0" t="n">
        <v>88.8278322546514</v>
      </c>
      <c r="Y15" s="0" t="n">
        <v>89.053133673874</v>
      </c>
    </row>
    <row r="16" customFormat="false" ht="12.75" hidden="false" customHeight="false" outlineLevel="0" collapsed="false">
      <c r="A16" s="0" t="s">
        <v>31</v>
      </c>
      <c r="B16" s="0" t="n">
        <v>9004</v>
      </c>
      <c r="C16" s="0" t="n">
        <v>0.7146150849</v>
      </c>
      <c r="D16" s="0" t="n">
        <v>99.9863489788</v>
      </c>
      <c r="F16" s="0" t="s">
        <v>32</v>
      </c>
      <c r="G16" s="0" t="n">
        <v>2613</v>
      </c>
      <c r="H16" s="0" t="n">
        <v>1215</v>
      </c>
      <c r="I16" s="0" t="n">
        <v>3136</v>
      </c>
      <c r="J16" s="0" t="n">
        <v>31056</v>
      </c>
      <c r="K16" s="0" t="n">
        <v>6637</v>
      </c>
      <c r="M16" s="0" t="s">
        <v>32</v>
      </c>
      <c r="N16" s="0" t="n">
        <v>1.10319728781501</v>
      </c>
      <c r="O16" s="0" t="n">
        <v>7.60944447923843</v>
      </c>
      <c r="P16" s="0" t="n">
        <v>8.12582592698158</v>
      </c>
      <c r="Q16" s="0" t="n">
        <v>4.12810195837604</v>
      </c>
      <c r="R16" s="0" t="n">
        <v>3.87015137732372</v>
      </c>
      <c r="T16" s="0" t="s">
        <v>32</v>
      </c>
      <c r="U16" s="0" t="n">
        <v>85.9527056409564</v>
      </c>
      <c r="V16" s="0" t="n">
        <v>80.0526085050417</v>
      </c>
      <c r="W16" s="0" t="n">
        <v>81.3593138652087</v>
      </c>
      <c r="X16" s="0" t="n">
        <v>92.9559342130274</v>
      </c>
      <c r="Y16" s="0" t="n">
        <v>92.9232850511977</v>
      </c>
    </row>
    <row r="17" customFormat="false" ht="12.75" hidden="false" customHeight="false" outlineLevel="0" collapsed="false">
      <c r="A17" s="0" t="s">
        <v>33</v>
      </c>
      <c r="B17" s="0" t="n">
        <v>171</v>
      </c>
      <c r="C17" s="0" t="n">
        <v>0.0135716548</v>
      </c>
      <c r="D17" s="0" t="n">
        <v>99.9999206336</v>
      </c>
      <c r="F17" s="0" t="s">
        <v>34</v>
      </c>
      <c r="G17" s="0" t="n">
        <v>33272</v>
      </c>
      <c r="H17" s="0" t="n">
        <v>3185</v>
      </c>
      <c r="I17" s="0" t="n">
        <v>7194</v>
      </c>
      <c r="J17" s="0" t="n">
        <v>52993</v>
      </c>
      <c r="K17" s="0" t="n">
        <v>12136</v>
      </c>
      <c r="M17" s="0" t="s">
        <v>34</v>
      </c>
      <c r="N17" s="0" t="n">
        <v>14.0472943590436</v>
      </c>
      <c r="O17" s="0" t="n">
        <v>19.9473914949584</v>
      </c>
      <c r="P17" s="0" t="n">
        <v>18.6406861347913</v>
      </c>
      <c r="Q17" s="0" t="n">
        <v>7.04406578697261</v>
      </c>
      <c r="R17" s="0" t="n">
        <v>7.07671494880228</v>
      </c>
      <c r="T17" s="0" t="s">
        <v>34</v>
      </c>
      <c r="U17" s="0" t="n">
        <v>100</v>
      </c>
      <c r="V17" s="0" t="n">
        <v>100</v>
      </c>
      <c r="W17" s="0" t="n">
        <v>100</v>
      </c>
      <c r="X17" s="0" t="n">
        <v>100</v>
      </c>
      <c r="Y17" s="0" t="n">
        <v>100</v>
      </c>
    </row>
    <row r="18" customFormat="false" ht="12.75" hidden="false" customHeight="false" outlineLevel="0" collapsed="false">
      <c r="A18" s="0" t="s">
        <v>35</v>
      </c>
      <c r="B18" s="0" t="n">
        <v>1</v>
      </c>
      <c r="C18" s="0" t="n">
        <v>7.93664021384483E-005</v>
      </c>
      <c r="D18" s="0" t="n">
        <v>100</v>
      </c>
      <c r="F18" s="0" t="s">
        <v>8</v>
      </c>
      <c r="M18" s="0" t="s">
        <v>8</v>
      </c>
      <c r="T18" s="0" t="s">
        <v>8</v>
      </c>
    </row>
    <row r="19" customFormat="false" ht="12.75" hidden="false" customHeight="false" outlineLevel="0" collapsed="false">
      <c r="A19" s="0" t="s">
        <v>8</v>
      </c>
    </row>
    <row r="22" customFormat="false" ht="12.75" hidden="false" customHeight="false" outlineLevel="0" collapsed="false">
      <c r="A22" s="0" t="s">
        <v>0</v>
      </c>
    </row>
    <row r="23" customFormat="false" ht="12.75" hidden="false" customHeight="false" outlineLevel="0" collapsed="false">
      <c r="A23" s="0" t="s">
        <v>36</v>
      </c>
    </row>
    <row r="24" customFormat="false" ht="12.75" hidden="false" customHeight="false" outlineLevel="0" collapsed="false">
      <c r="A24" s="0" t="s">
        <v>3</v>
      </c>
    </row>
    <row r="27" customFormat="false" ht="12.75" hidden="false" customHeight="false" outlineLevel="0" collapsed="false">
      <c r="A27" s="0" t="s">
        <v>8</v>
      </c>
      <c r="N27" s="0" t="s">
        <v>10</v>
      </c>
      <c r="U27" s="0" t="s">
        <v>11</v>
      </c>
    </row>
    <row r="28" customFormat="false" ht="12.75" hidden="false" customHeight="false" outlineLevel="0" collapsed="false">
      <c r="A28" s="0" t="s">
        <v>12</v>
      </c>
      <c r="B28" s="0" t="s">
        <v>37</v>
      </c>
      <c r="C28" s="0" t="s">
        <v>10</v>
      </c>
      <c r="D28" s="0" t="s">
        <v>11</v>
      </c>
      <c r="G28" s="0" t="s">
        <v>37</v>
      </c>
      <c r="N28" s="0" t="s">
        <v>13</v>
      </c>
      <c r="O28" s="0" t="s">
        <v>14</v>
      </c>
      <c r="P28" s="0" t="s">
        <v>15</v>
      </c>
      <c r="Q28" s="0" t="s">
        <v>16</v>
      </c>
      <c r="R28" s="0" t="s">
        <v>17</v>
      </c>
      <c r="U28" s="0" t="s">
        <v>13</v>
      </c>
      <c r="V28" s="0" t="s">
        <v>14</v>
      </c>
      <c r="W28" s="0" t="s">
        <v>15</v>
      </c>
      <c r="X28" s="0" t="s">
        <v>16</v>
      </c>
      <c r="Y28" s="0" t="s">
        <v>17</v>
      </c>
    </row>
    <row r="29" customFormat="false" ht="12.75" hidden="false" customHeight="false" outlineLevel="0" collapsed="false">
      <c r="A29" s="2" t="n">
        <v>1</v>
      </c>
      <c r="B29" s="0" t="n">
        <v>65858.5196673914</v>
      </c>
      <c r="C29" s="0" t="n">
        <v>1.90496908619909</v>
      </c>
      <c r="D29" s="0" t="n">
        <v>1.90496908619909</v>
      </c>
      <c r="F29" s="0" t="s">
        <v>18</v>
      </c>
      <c r="G29" s="0" t="s">
        <v>13</v>
      </c>
      <c r="H29" s="0" t="s">
        <v>14</v>
      </c>
      <c r="I29" s="0" t="s">
        <v>15</v>
      </c>
      <c r="J29" s="0" t="s">
        <v>16</v>
      </c>
      <c r="K29" s="0" t="s">
        <v>17</v>
      </c>
      <c r="M29" s="0" t="s">
        <v>18</v>
      </c>
      <c r="T29" s="0" t="s">
        <v>18</v>
      </c>
    </row>
    <row r="30" customFormat="false" ht="12.75" hidden="false" customHeight="false" outlineLevel="0" collapsed="false">
      <c r="A30" s="0" t="s">
        <v>19</v>
      </c>
      <c r="B30" s="0" t="n">
        <v>4319.43671413043</v>
      </c>
      <c r="C30" s="0" t="n">
        <v>0.124940454959634</v>
      </c>
      <c r="D30" s="0" t="n">
        <v>2.02990954115872</v>
      </c>
      <c r="F30" s="0" t="s">
        <v>20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M30" s="0" t="s">
        <v>20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T30" s="0" t="s">
        <v>20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</row>
    <row r="31" customFormat="false" ht="12.75" hidden="false" customHeight="false" outlineLevel="0" collapsed="false">
      <c r="A31" s="0" t="s">
        <v>21</v>
      </c>
      <c r="B31" s="0" t="n">
        <v>26536.4936173913</v>
      </c>
      <c r="C31" s="0" t="n">
        <v>0.767572673247913</v>
      </c>
      <c r="D31" s="0" t="n">
        <v>2.79748221440664</v>
      </c>
      <c r="F31" s="0" t="s">
        <v>22</v>
      </c>
      <c r="G31" s="0" t="n">
        <v>7.97040815217391</v>
      </c>
      <c r="H31" s="0" t="n">
        <v>0.0421082872928177</v>
      </c>
      <c r="I31" s="0" t="n">
        <v>0.489836956521739</v>
      </c>
      <c r="J31" s="0" t="n">
        <v>73.4528684782609</v>
      </c>
      <c r="K31" s="0" t="n">
        <v>89.3918179347826</v>
      </c>
      <c r="M31" s="0" t="s">
        <v>22</v>
      </c>
      <c r="N31" s="0" t="n">
        <v>0.0121023190202684</v>
      </c>
      <c r="O31" s="0" t="n">
        <v>0.000958961593184808</v>
      </c>
      <c r="P31" s="0" t="n">
        <v>0.00184589932484793</v>
      </c>
      <c r="Q31" s="0" t="n">
        <v>0.0115424743499969</v>
      </c>
      <c r="R31" s="0" t="n">
        <v>0.010074013910133</v>
      </c>
      <c r="T31" s="0" t="s">
        <v>22</v>
      </c>
      <c r="U31" s="0" t="n">
        <v>0.0121023190202684</v>
      </c>
      <c r="V31" s="0" t="n">
        <v>0.000958961593184808</v>
      </c>
      <c r="W31" s="0" t="n">
        <v>0.00184589932484793</v>
      </c>
      <c r="X31" s="0" t="n">
        <v>0.0115424743499969</v>
      </c>
      <c r="Y31" s="0" t="n">
        <v>0.010074013910133</v>
      </c>
    </row>
    <row r="32" customFormat="false" ht="12.75" hidden="false" customHeight="false" outlineLevel="0" collapsed="false">
      <c r="A32" s="0" t="s">
        <v>23</v>
      </c>
      <c r="B32" s="0" t="n">
        <v>636370.211888587</v>
      </c>
      <c r="C32" s="0" t="n">
        <v>18.4071185800727</v>
      </c>
      <c r="D32" s="0" t="n">
        <v>21.2046007944793</v>
      </c>
      <c r="F32" s="0" t="s">
        <v>24</v>
      </c>
      <c r="G32" s="0" t="n">
        <v>6020.0970875</v>
      </c>
      <c r="H32" s="0" t="n">
        <v>14.37968839779</v>
      </c>
      <c r="I32" s="0" t="n">
        <v>63.502464673913</v>
      </c>
      <c r="J32" s="0" t="n">
        <v>6753.87218369566</v>
      </c>
      <c r="K32" s="0" t="n">
        <v>9555.13568369565</v>
      </c>
      <c r="M32" s="0" t="s">
        <v>24</v>
      </c>
      <c r="N32" s="0" t="n">
        <v>9.14095415126792</v>
      </c>
      <c r="O32" s="0" t="n">
        <v>0.327478740694303</v>
      </c>
      <c r="P32" s="0" t="n">
        <v>0.239302394617408</v>
      </c>
      <c r="Q32" s="0" t="n">
        <v>1.06131180522292</v>
      </c>
      <c r="R32" s="0" t="n">
        <v>1.07681633525996</v>
      </c>
      <c r="T32" s="0" t="s">
        <v>24</v>
      </c>
      <c r="U32" s="0" t="n">
        <v>9.15305647028819</v>
      </c>
      <c r="V32" s="0" t="n">
        <v>0.328437702287488</v>
      </c>
      <c r="W32" s="0" t="n">
        <v>0.241148293942256</v>
      </c>
      <c r="X32" s="0" t="n">
        <v>1.07285427957291</v>
      </c>
      <c r="Y32" s="0" t="n">
        <v>1.08689034917009</v>
      </c>
    </row>
    <row r="33" customFormat="false" ht="12.75" hidden="false" customHeight="false" outlineLevel="0" collapsed="false">
      <c r="A33" s="0" t="s">
        <v>25</v>
      </c>
      <c r="B33" s="0" t="n">
        <v>887350.550954348</v>
      </c>
      <c r="C33" s="0" t="n">
        <v>25.666768350196</v>
      </c>
      <c r="D33" s="0" t="n">
        <v>46.8713691446753</v>
      </c>
      <c r="F33" s="0" t="s">
        <v>26</v>
      </c>
      <c r="G33" s="0" t="n">
        <v>12403.4473793478</v>
      </c>
      <c r="H33" s="0" t="n">
        <v>16.1592696132597</v>
      </c>
      <c r="I33" s="0" t="n">
        <v>151.540706521739</v>
      </c>
      <c r="J33" s="0" t="n">
        <v>6161.93378804348</v>
      </c>
      <c r="K33" s="0" t="n">
        <v>10937.5193565217</v>
      </c>
      <c r="M33" s="0" t="s">
        <v>26</v>
      </c>
      <c r="N33" s="0" t="n">
        <v>18.833474305207</v>
      </c>
      <c r="O33" s="0" t="n">
        <v>0.368006393261155</v>
      </c>
      <c r="P33" s="0" t="n">
        <v>0.571065298628691</v>
      </c>
      <c r="Q33" s="0" t="n">
        <v>0.968293875628843</v>
      </c>
      <c r="R33" s="0" t="n">
        <v>1.23260410947606</v>
      </c>
      <c r="T33" s="0" t="s">
        <v>26</v>
      </c>
      <c r="U33" s="0" t="n">
        <v>27.9865307754952</v>
      </c>
      <c r="V33" s="0" t="n">
        <v>0.696444095548642</v>
      </c>
      <c r="W33" s="0" t="n">
        <v>0.812213592570947</v>
      </c>
      <c r="X33" s="0" t="n">
        <v>2.04114815520176</v>
      </c>
      <c r="Y33" s="0" t="n">
        <v>2.31949445864615</v>
      </c>
    </row>
    <row r="34" customFormat="false" ht="12.75" hidden="false" customHeight="false" outlineLevel="0" collapsed="false">
      <c r="A34" s="0" t="s">
        <v>27</v>
      </c>
      <c r="B34" s="0" t="n">
        <v>471811.894265217</v>
      </c>
      <c r="C34" s="0" t="n">
        <v>13.6472407460031</v>
      </c>
      <c r="D34" s="0" t="n">
        <v>60.5186098906785</v>
      </c>
      <c r="F34" s="0" t="s">
        <v>28</v>
      </c>
      <c r="G34" s="0" t="n">
        <v>34537.4644983696</v>
      </c>
      <c r="H34" s="0" t="n">
        <v>152.083504972376</v>
      </c>
      <c r="I34" s="0" t="n">
        <v>838.211215760869</v>
      </c>
      <c r="J34" s="0" t="n">
        <v>52774.6293353261</v>
      </c>
      <c r="K34" s="0" t="n">
        <v>72231.4921978261</v>
      </c>
      <c r="M34" s="0" t="s">
        <v>28</v>
      </c>
      <c r="N34" s="0" t="n">
        <v>52.4419083101107</v>
      </c>
      <c r="O34" s="0" t="n">
        <v>3.46350444536639</v>
      </c>
      <c r="P34" s="0" t="n">
        <v>3.1587112745428</v>
      </c>
      <c r="Q34" s="0" t="n">
        <v>8.2930703463797</v>
      </c>
      <c r="R34" s="0" t="n">
        <v>8.14013042761295</v>
      </c>
      <c r="T34" s="0" t="s">
        <v>28</v>
      </c>
      <c r="U34" s="0" t="n">
        <v>80.4284390856058</v>
      </c>
      <c r="V34" s="0" t="n">
        <v>4.15994854091503</v>
      </c>
      <c r="W34" s="0" t="n">
        <v>3.97092486711374</v>
      </c>
      <c r="X34" s="0" t="n">
        <v>10.3342185015815</v>
      </c>
      <c r="Y34" s="0" t="n">
        <v>10.4596248862591</v>
      </c>
    </row>
    <row r="35" customFormat="false" ht="12.75" hidden="false" customHeight="false" outlineLevel="0" collapsed="false">
      <c r="A35" s="0" t="s">
        <v>29</v>
      </c>
      <c r="B35" s="0" t="n">
        <v>525549.805769022</v>
      </c>
      <c r="C35" s="0" t="n">
        <v>15.2016191421264</v>
      </c>
      <c r="D35" s="0" t="n">
        <v>75.7202290328048</v>
      </c>
      <c r="F35" s="0" t="s">
        <v>30</v>
      </c>
      <c r="G35" s="0" t="n">
        <v>3563.91409565218</v>
      </c>
      <c r="H35" s="0" t="n">
        <v>218.547940883978</v>
      </c>
      <c r="I35" s="0" t="n">
        <v>1180.7711923913</v>
      </c>
      <c r="J35" s="0" t="n">
        <v>62293.7162418478</v>
      </c>
      <c r="K35" s="0" t="n">
        <v>103927.282669022</v>
      </c>
      <c r="M35" s="0" t="s">
        <v>30</v>
      </c>
      <c r="N35" s="0" t="n">
        <v>5.41147009324108</v>
      </c>
      <c r="O35" s="0" t="n">
        <v>4.97714571290831</v>
      </c>
      <c r="P35" s="0" t="n">
        <v>4.44961270850591</v>
      </c>
      <c r="Q35" s="0" t="n">
        <v>9.78891140378424</v>
      </c>
      <c r="R35" s="0" t="n">
        <v>11.7120885942143</v>
      </c>
      <c r="T35" s="0" t="s">
        <v>30</v>
      </c>
      <c r="U35" s="0" t="n">
        <v>85.8399091788469</v>
      </c>
      <c r="V35" s="0" t="n">
        <v>9.13709425382334</v>
      </c>
      <c r="W35" s="0" t="n">
        <v>8.42053757561966</v>
      </c>
      <c r="X35" s="0" t="n">
        <v>20.1231299053657</v>
      </c>
      <c r="Y35" s="0" t="n">
        <v>22.1717134804734</v>
      </c>
    </row>
    <row r="36" customFormat="false" ht="12.75" hidden="false" customHeight="false" outlineLevel="0" collapsed="false">
      <c r="A36" s="0" t="s">
        <v>31</v>
      </c>
      <c r="B36" s="0" t="n">
        <v>786360.203388044</v>
      </c>
      <c r="C36" s="0" t="n">
        <v>22.7456050581889</v>
      </c>
      <c r="D36" s="0" t="n">
        <v>98.4658340909938</v>
      </c>
      <c r="F36" s="0" t="s">
        <v>32</v>
      </c>
      <c r="G36" s="0" t="n">
        <v>948.649527173913</v>
      </c>
      <c r="H36" s="0" t="n">
        <v>286.571732044199</v>
      </c>
      <c r="I36" s="0" t="n">
        <v>1957.50593315217</v>
      </c>
      <c r="J36" s="0" t="n">
        <v>87581.7036201087</v>
      </c>
      <c r="K36" s="0" t="n">
        <v>116584.0741625</v>
      </c>
      <c r="M36" s="0" t="s">
        <v>32</v>
      </c>
      <c r="N36" s="0" t="n">
        <v>1.44043554571971</v>
      </c>
      <c r="O36" s="0" t="n">
        <v>6.52629927244058</v>
      </c>
      <c r="P36" s="0" t="n">
        <v>7.37665631856229</v>
      </c>
      <c r="Q36" s="0" t="n">
        <v>13.7626969307988</v>
      </c>
      <c r="R36" s="0" t="n">
        <v>13.1384461346323</v>
      </c>
      <c r="T36" s="0" t="s">
        <v>32</v>
      </c>
      <c r="U36" s="0" t="n">
        <v>87.2803447245666</v>
      </c>
      <c r="V36" s="0" t="n">
        <v>15.6633935262639</v>
      </c>
      <c r="W36" s="0" t="n">
        <v>15.7971938941819</v>
      </c>
      <c r="X36" s="0" t="n">
        <v>33.8858268361645</v>
      </c>
      <c r="Y36" s="0" t="n">
        <v>35.3101596151057</v>
      </c>
    </row>
    <row r="37" customFormat="false" ht="12.75" hidden="false" customHeight="false" outlineLevel="0" collapsed="false">
      <c r="A37" s="0" t="s">
        <v>33</v>
      </c>
      <c r="B37" s="0" t="n">
        <v>52975.1609413043</v>
      </c>
      <c r="C37" s="0" t="n">
        <v>1.53231570401624</v>
      </c>
      <c r="D37" s="0" t="n">
        <v>99.99814979501</v>
      </c>
      <c r="F37" s="0" t="s">
        <v>34</v>
      </c>
      <c r="G37" s="0" t="n">
        <v>8376.97667119565</v>
      </c>
      <c r="H37" s="0" t="n">
        <v>3703.24534364641</v>
      </c>
      <c r="I37" s="0" t="n">
        <v>22344.4722679348</v>
      </c>
      <c r="J37" s="0" t="n">
        <v>420730.903851087</v>
      </c>
      <c r="K37" s="0" t="n">
        <v>574025.655066848</v>
      </c>
      <c r="M37" s="0" t="s">
        <v>34</v>
      </c>
      <c r="N37" s="0" t="n">
        <v>12.7196552754334</v>
      </c>
      <c r="O37" s="0" t="n">
        <v>84.3366064737361</v>
      </c>
      <c r="P37" s="0" t="n">
        <v>84.2028061058181</v>
      </c>
      <c r="Q37" s="0" t="n">
        <v>66.1141731638355</v>
      </c>
      <c r="R37" s="0" t="n">
        <v>64.6898403848943</v>
      </c>
      <c r="T37" s="0" t="s">
        <v>34</v>
      </c>
      <c r="U37" s="0" t="n">
        <v>100</v>
      </c>
      <c r="V37" s="0" t="n">
        <v>100</v>
      </c>
      <c r="W37" s="0" t="n">
        <v>100</v>
      </c>
      <c r="X37" s="0" t="n">
        <v>100</v>
      </c>
      <c r="Y37" s="0" t="n">
        <v>100</v>
      </c>
    </row>
    <row r="38" customFormat="false" ht="12.75" hidden="false" customHeight="false" outlineLevel="0" collapsed="false">
      <c r="A38" s="0" t="s">
        <v>35</v>
      </c>
      <c r="B38" s="0" t="n">
        <v>63.9652173913044</v>
      </c>
      <c r="C38" s="0" t="n">
        <v>0.00185020498999724</v>
      </c>
      <c r="D38" s="0" t="n">
        <v>100</v>
      </c>
      <c r="F38" s="0" t="s">
        <v>8</v>
      </c>
    </row>
    <row r="41" customFormat="false" ht="12.75" hidden="false" customHeight="false" outlineLevel="0" collapsed="false">
      <c r="A41" s="0" t="s">
        <v>0</v>
      </c>
    </row>
    <row r="42" customFormat="false" ht="12.75" hidden="false" customHeight="false" outlineLevel="0" collapsed="false">
      <c r="A42" s="0" t="s">
        <v>38</v>
      </c>
    </row>
    <row r="43" customFormat="false" ht="12.75" hidden="false" customHeight="false" outlineLevel="0" collapsed="false">
      <c r="A43" s="0" t="s">
        <v>3</v>
      </c>
    </row>
    <row r="45" customFormat="false" ht="12.75" hidden="false" customHeight="false" outlineLevel="0" collapsed="false">
      <c r="A45" s="0" t="s">
        <v>4</v>
      </c>
      <c r="B45" s="0" t="s">
        <v>5</v>
      </c>
    </row>
    <row r="46" customFormat="false" ht="12.75" hidden="false" customHeight="false" outlineLevel="0" collapsed="false">
      <c r="A46" s="1" t="s">
        <v>6</v>
      </c>
      <c r="B46" s="1" t="s">
        <v>7</v>
      </c>
    </row>
    <row r="47" customFormat="false" ht="12.75" hidden="false" customHeight="false" outlineLevel="0" collapsed="false">
      <c r="A47" s="0" t="s">
        <v>8</v>
      </c>
    </row>
    <row r="49" customFormat="false" ht="12.75" hidden="false" customHeight="false" outlineLevel="0" collapsed="false">
      <c r="B49" s="0" t="s">
        <v>13</v>
      </c>
      <c r="C49" s="0" t="s">
        <v>13</v>
      </c>
      <c r="D49" s="0" t="s">
        <v>14</v>
      </c>
      <c r="E49" s="0" t="s">
        <v>14</v>
      </c>
      <c r="F49" s="0" t="s">
        <v>15</v>
      </c>
      <c r="G49" s="0" t="s">
        <v>15</v>
      </c>
      <c r="H49" s="0" t="s">
        <v>16</v>
      </c>
      <c r="I49" s="0" t="s">
        <v>16</v>
      </c>
      <c r="J49" s="0" t="s">
        <v>17</v>
      </c>
      <c r="K49" s="0" t="s">
        <v>17</v>
      </c>
    </row>
    <row r="50" customFormat="false" ht="12.75" hidden="false" customHeight="false" outlineLevel="0" collapsed="false">
      <c r="A50" s="0" t="s">
        <v>18</v>
      </c>
      <c r="B50" s="0" t="s">
        <v>39</v>
      </c>
      <c r="C50" s="0" t="s">
        <v>40</v>
      </c>
      <c r="D50" s="0" t="s">
        <v>39</v>
      </c>
      <c r="E50" s="0" t="s">
        <v>40</v>
      </c>
      <c r="F50" s="0" t="s">
        <v>39</v>
      </c>
      <c r="G50" s="0" t="s">
        <v>40</v>
      </c>
      <c r="H50" s="0" t="s">
        <v>39</v>
      </c>
      <c r="I50" s="0" t="s">
        <v>40</v>
      </c>
      <c r="J50" s="0" t="s">
        <v>39</v>
      </c>
      <c r="K50" s="0" t="s">
        <v>40</v>
      </c>
    </row>
    <row r="51" customFormat="false" ht="12.75" hidden="false" customHeight="false" outlineLevel="0" collapsed="false">
      <c r="A51" s="0" t="s">
        <v>20</v>
      </c>
      <c r="H51" s="0" t="n">
        <v>4.47782703</v>
      </c>
      <c r="I51" s="0" t="n">
        <v>1.5200330509</v>
      </c>
      <c r="J51" s="0" t="n">
        <v>5.31685</v>
      </c>
      <c r="K51" s="0" t="n">
        <v>3.4611983649</v>
      </c>
    </row>
    <row r="52" customFormat="false" ht="12.75" hidden="false" customHeight="false" outlineLevel="0" collapsed="false">
      <c r="A52" s="0" t="s">
        <v>22</v>
      </c>
      <c r="B52" s="0" t="n">
        <v>0.57796717</v>
      </c>
      <c r="C52" s="0" t="n">
        <v>0.0276339986</v>
      </c>
      <c r="D52" s="0" t="n">
        <v>0.06127023</v>
      </c>
      <c r="E52" s="0" t="n">
        <v>0.058912273</v>
      </c>
      <c r="F52" s="0" t="n">
        <v>1.42531179</v>
      </c>
      <c r="G52" s="0" t="n">
        <v>0.2393291426</v>
      </c>
      <c r="H52" s="0" t="n">
        <v>1.73670316</v>
      </c>
      <c r="I52" s="0" t="n">
        <v>0.0259794877</v>
      </c>
      <c r="J52" s="0" t="n">
        <v>4.8231792</v>
      </c>
      <c r="K52" s="0" t="n">
        <v>0.1109287615</v>
      </c>
    </row>
    <row r="53" customFormat="false" ht="12.75" hidden="false" customHeight="false" outlineLevel="0" collapsed="false">
      <c r="A53" s="0" t="s">
        <v>24</v>
      </c>
      <c r="B53" s="0" t="n">
        <v>5.77886876</v>
      </c>
      <c r="C53" s="0" t="n">
        <v>0.0232934399</v>
      </c>
      <c r="D53" s="0" t="n">
        <v>0.02947266</v>
      </c>
      <c r="E53" s="0" t="n">
        <v>0.0121654665</v>
      </c>
      <c r="F53" s="0" t="n">
        <v>1.30076459</v>
      </c>
      <c r="G53" s="0" t="n">
        <v>0.0839905134</v>
      </c>
      <c r="H53" s="0" t="n">
        <v>1.75227866</v>
      </c>
      <c r="I53" s="0" t="n">
        <v>0.01564969</v>
      </c>
      <c r="J53" s="0" t="n">
        <v>2.32909144</v>
      </c>
      <c r="K53" s="0" t="n">
        <v>0.0339197034</v>
      </c>
    </row>
    <row r="54" customFormat="false" ht="12.75" hidden="false" customHeight="false" outlineLevel="0" collapsed="false">
      <c r="A54" s="0" t="s">
        <v>26</v>
      </c>
      <c r="B54" s="0" t="n">
        <v>0.78690271</v>
      </c>
      <c r="C54" s="0" t="n">
        <v>0.0252904426</v>
      </c>
      <c r="D54" s="0" t="n">
        <v>0.10968322</v>
      </c>
      <c r="E54" s="0" t="n">
        <v>0.0427316368</v>
      </c>
      <c r="F54" s="0" t="n">
        <v>2.78958075</v>
      </c>
      <c r="G54" s="0" t="n">
        <v>0.0900712404</v>
      </c>
      <c r="H54" s="0" t="n">
        <v>2.92848212</v>
      </c>
      <c r="I54" s="0" t="n">
        <v>0.058994579</v>
      </c>
      <c r="J54" s="0" t="n">
        <v>9.82650513</v>
      </c>
      <c r="K54" s="0" t="n">
        <v>0.1372636383</v>
      </c>
    </row>
    <row r="55" customFormat="false" ht="12.75" hidden="false" customHeight="false" outlineLevel="0" collapsed="false">
      <c r="A55" s="0" t="s">
        <v>28</v>
      </c>
      <c r="B55" s="0" t="n">
        <v>1.81019447</v>
      </c>
      <c r="C55" s="0" t="n">
        <v>0.0623846351</v>
      </c>
      <c r="D55" s="0" t="n">
        <v>0.1589693</v>
      </c>
      <c r="E55" s="0" t="n">
        <v>0.0360918053</v>
      </c>
      <c r="F55" s="0" t="n">
        <v>2.17039165</v>
      </c>
      <c r="G55" s="0" t="n">
        <v>0.08791543</v>
      </c>
      <c r="H55" s="0" t="n">
        <v>12.96331022</v>
      </c>
      <c r="I55" s="0" t="n">
        <v>0.0994765645</v>
      </c>
      <c r="J55" s="0" t="n">
        <v>9.46243163</v>
      </c>
      <c r="K55" s="0" t="n">
        <v>0.1247210284</v>
      </c>
    </row>
    <row r="56" customFormat="false" ht="12.75" hidden="false" customHeight="false" outlineLevel="0" collapsed="false">
      <c r="A56" s="0" t="s">
        <v>30</v>
      </c>
      <c r="B56" s="0" t="n">
        <v>2.28847845</v>
      </c>
      <c r="C56" s="0" t="n">
        <v>0.1062634657</v>
      </c>
      <c r="D56" s="0" t="n">
        <v>0.0745859</v>
      </c>
      <c r="E56" s="0" t="n">
        <v>0.0146689319</v>
      </c>
      <c r="F56" s="0" t="n">
        <v>2.43975755</v>
      </c>
      <c r="G56" s="0" t="n">
        <v>0.1911969706</v>
      </c>
      <c r="H56" s="0" t="n">
        <v>26.6295793</v>
      </c>
      <c r="I56" s="0" t="n">
        <v>0.2117331502</v>
      </c>
      <c r="J56" s="0" t="n">
        <v>10.81759614</v>
      </c>
      <c r="K56" s="0" t="n">
        <v>0.1520317403</v>
      </c>
    </row>
    <row r="57" customFormat="false" ht="12.75" hidden="false" customHeight="false" outlineLevel="0" collapsed="false">
      <c r="A57" s="0" t="s">
        <v>32</v>
      </c>
      <c r="B57" s="0" t="n">
        <v>14.39237793</v>
      </c>
      <c r="C57" s="0" t="n">
        <v>0.5856441276</v>
      </c>
      <c r="D57" s="0" t="n">
        <v>0.14111857</v>
      </c>
      <c r="E57" s="0" t="n">
        <v>0.0392671551</v>
      </c>
      <c r="F57" s="0" t="n">
        <v>3.49066382</v>
      </c>
      <c r="G57" s="0" t="n">
        <v>0.2298835051</v>
      </c>
      <c r="H57" s="0" t="n">
        <v>14.44610288</v>
      </c>
      <c r="I57" s="0" t="n">
        <v>0.1667807781</v>
      </c>
      <c r="J57" s="0" t="n">
        <v>13.08835651</v>
      </c>
      <c r="K57" s="0" t="n">
        <v>0.2600619587</v>
      </c>
    </row>
    <row r="58" customFormat="false" ht="12.75" hidden="false" customHeight="false" outlineLevel="0" collapsed="false">
      <c r="A58" s="0" t="s">
        <v>34</v>
      </c>
      <c r="B58" s="0" t="n">
        <v>3.06146396</v>
      </c>
      <c r="C58" s="0" t="n">
        <v>0.0600403203</v>
      </c>
      <c r="D58" s="0" t="n">
        <v>0.15705617</v>
      </c>
      <c r="E58" s="0" t="n">
        <v>0.0391307037</v>
      </c>
      <c r="F58" s="0" t="n">
        <v>7.0719844</v>
      </c>
      <c r="G58" s="0" t="n">
        <v>0.2526039222</v>
      </c>
      <c r="H58" s="0" t="n">
        <v>16.50864252</v>
      </c>
      <c r="I58" s="0" t="n">
        <v>0.1975055984</v>
      </c>
      <c r="J58" s="0" t="n">
        <v>18.67623749</v>
      </c>
      <c r="K58" s="0" t="n">
        <v>0.3449876212</v>
      </c>
    </row>
    <row r="59" customFormat="false" ht="12.75" hidden="false" customHeight="false" outlineLevel="0" collapsed="false">
      <c r="A59" s="0" t="s">
        <v>8</v>
      </c>
    </row>
    <row r="61" customFormat="false" ht="12.75" hidden="false" customHeight="false" outlineLevel="0" collapsed="false">
      <c r="B61" s="0" t="s">
        <v>13</v>
      </c>
      <c r="C61" s="0" t="s">
        <v>14</v>
      </c>
      <c r="D61" s="0" t="s">
        <v>15</v>
      </c>
      <c r="E61" s="0" t="s">
        <v>16</v>
      </c>
      <c r="F61" s="0" t="s">
        <v>17</v>
      </c>
    </row>
    <row r="62" customFormat="false" ht="12.75" hidden="false" customHeight="false" outlineLevel="0" collapsed="false">
      <c r="A62" s="0" t="s">
        <v>41</v>
      </c>
      <c r="I62" s="0" t="s">
        <v>13</v>
      </c>
      <c r="J62" s="0" t="s">
        <v>14</v>
      </c>
      <c r="K62" s="0" t="s">
        <v>15</v>
      </c>
      <c r="L62" s="0" t="s">
        <v>16</v>
      </c>
      <c r="M62" s="0" t="s">
        <v>17</v>
      </c>
    </row>
    <row r="63" customFormat="false" ht="12.75" hidden="false" customHeight="false" outlineLevel="0" collapsed="false">
      <c r="A63" s="0" t="n">
        <v>0.0002777778</v>
      </c>
      <c r="E63" s="0" t="n">
        <v>4.47782703</v>
      </c>
      <c r="F63" s="0" t="n">
        <v>5.31685</v>
      </c>
      <c r="H63" s="0" t="s">
        <v>42</v>
      </c>
    </row>
    <row r="64" customFormat="false" ht="12.75" hidden="false" customHeight="false" outlineLevel="0" collapsed="false">
      <c r="A64" s="0" t="n">
        <v>0.0083333333</v>
      </c>
      <c r="B64" s="0" t="n">
        <v>0.57796717</v>
      </c>
      <c r="C64" s="0" t="n">
        <v>0.06127023</v>
      </c>
      <c r="D64" s="0" t="n">
        <v>1.42531179</v>
      </c>
      <c r="E64" s="0" t="n">
        <v>1.73670316</v>
      </c>
      <c r="F64" s="0" t="n">
        <v>4.8231792</v>
      </c>
      <c r="H64" s="0" t="n">
        <v>0.5</v>
      </c>
      <c r="I64" s="0" t="n">
        <v>7.96321788385333</v>
      </c>
      <c r="J64" s="0" t="n">
        <v>94.4335822741065</v>
      </c>
      <c r="K64" s="0" t="n">
        <v>27.7659835592391</v>
      </c>
      <c r="L64" s="0" t="n">
        <v>22.1997397071639</v>
      </c>
      <c r="M64" s="0" t="n">
        <v>17.6735185342754</v>
      </c>
    </row>
    <row r="65" customFormat="false" ht="12.75" hidden="false" customHeight="false" outlineLevel="0" collapsed="false">
      <c r="A65" s="0" t="n">
        <v>0.5</v>
      </c>
      <c r="B65" s="0" t="n">
        <v>5.77886876</v>
      </c>
      <c r="C65" s="0" t="n">
        <v>0.02947266</v>
      </c>
      <c r="D65" s="0" t="n">
        <v>1.30076459</v>
      </c>
      <c r="E65" s="0" t="n">
        <v>1.75227866</v>
      </c>
      <c r="F65" s="0" t="n">
        <v>2.32909144</v>
      </c>
      <c r="H65" s="0" t="n">
        <v>1</v>
      </c>
      <c r="I65" s="0" t="n">
        <v>55.9627558010699</v>
      </c>
      <c r="J65" s="0" t="n">
        <v>90.115808005099</v>
      </c>
      <c r="K65" s="0" t="n">
        <v>26.3881433322143</v>
      </c>
      <c r="L65" s="0" t="n">
        <v>25.4551241281964</v>
      </c>
      <c r="M65" s="0" t="n">
        <v>9.23659101429715</v>
      </c>
    </row>
    <row r="66" customFormat="false" ht="12.75" hidden="false" customHeight="false" outlineLevel="0" collapsed="false">
      <c r="A66" s="0" t="n">
        <v>1</v>
      </c>
      <c r="B66" s="0" t="n">
        <v>0.78690271</v>
      </c>
      <c r="C66" s="0" t="n">
        <v>0.10968322</v>
      </c>
      <c r="D66" s="0" t="n">
        <v>2.78958075</v>
      </c>
      <c r="E66" s="0" t="n">
        <v>2.92848212</v>
      </c>
      <c r="F66" s="0" t="n">
        <v>9.82650513</v>
      </c>
      <c r="H66" s="0" t="n">
        <v>5</v>
      </c>
      <c r="I66" s="0" t="n">
        <v>73.4193424582191</v>
      </c>
      <c r="J66" s="0" t="n">
        <v>96.9185841055499</v>
      </c>
      <c r="K66" s="0" t="n">
        <v>69.7311980162199</v>
      </c>
      <c r="L66" s="0" t="n">
        <v>27.8345134541689</v>
      </c>
      <c r="M66" s="0" t="n">
        <v>34.5723328408226</v>
      </c>
    </row>
    <row r="67" customFormat="false" ht="12.75" hidden="false" customHeight="false" outlineLevel="0" collapsed="false">
      <c r="A67" s="0" t="n">
        <v>5</v>
      </c>
      <c r="B67" s="0" t="n">
        <v>1.81019447</v>
      </c>
      <c r="C67" s="0" t="n">
        <v>0.1589693</v>
      </c>
      <c r="D67" s="0" t="n">
        <v>2.17039165</v>
      </c>
      <c r="E67" s="0" t="n">
        <v>12.96331022</v>
      </c>
      <c r="F67" s="0" t="n">
        <v>9.46243163</v>
      </c>
      <c r="H67" s="0" t="n">
        <v>10</v>
      </c>
      <c r="I67" s="0" t="n">
        <v>81.3770398075605</v>
      </c>
      <c r="J67" s="0" t="n">
        <v>99.2596628711062</v>
      </c>
      <c r="K67" s="0" t="n">
        <v>80.3874188046374</v>
      </c>
      <c r="L67" s="0" t="n">
        <v>27.3003408477585</v>
      </c>
      <c r="M67" s="0" t="n">
        <v>48.0362859032772</v>
      </c>
    </row>
    <row r="68" customFormat="false" ht="12.75" hidden="false" customHeight="false" outlineLevel="0" collapsed="false">
      <c r="A68" s="0" t="n">
        <v>10</v>
      </c>
      <c r="B68" s="0" t="n">
        <v>2.28847845</v>
      </c>
      <c r="C68" s="0" t="n">
        <v>0.0745859</v>
      </c>
      <c r="D68" s="0" t="n">
        <v>2.43975755</v>
      </c>
      <c r="E68" s="0" t="n">
        <v>26.6295793</v>
      </c>
      <c r="F68" s="0" t="n">
        <v>10.81759614</v>
      </c>
      <c r="H68" s="0" t="n">
        <v>18</v>
      </c>
      <c r="I68" s="0" t="n">
        <v>55.5686280238457</v>
      </c>
      <c r="J68" s="0" t="n">
        <v>99.2221065671586</v>
      </c>
      <c r="K68" s="0" t="n">
        <v>83.7573010808933</v>
      </c>
      <c r="L68" s="0" t="n">
        <v>55.4766163029561</v>
      </c>
      <c r="M68" s="0" t="n">
        <v>57.8994904224353</v>
      </c>
    </row>
    <row r="69" customFormat="false" ht="12.75" hidden="false" customHeight="false" outlineLevel="0" collapsed="false">
      <c r="A69" s="0" t="n">
        <v>18</v>
      </c>
      <c r="B69" s="0" t="n">
        <v>14.39237793</v>
      </c>
      <c r="C69" s="0" t="n">
        <v>0.14111857</v>
      </c>
      <c r="D69" s="0" t="n">
        <v>3.49066382</v>
      </c>
      <c r="E69" s="0" t="n">
        <v>14.44610288</v>
      </c>
      <c r="F69" s="0" t="n">
        <v>13.08835651</v>
      </c>
      <c r="H69" s="0" t="n">
        <v>24</v>
      </c>
      <c r="I69" s="0" t="n">
        <v>88.6869979963937</v>
      </c>
      <c r="J69" s="0" t="n">
        <v>99.3498538526601</v>
      </c>
      <c r="K69" s="0" t="n">
        <v>77.2399975844478</v>
      </c>
      <c r="L69" s="0" t="n">
        <v>59.2466162946603</v>
      </c>
      <c r="M69" s="0" t="n">
        <v>56.2373850450704</v>
      </c>
    </row>
    <row r="70" customFormat="false" ht="12.75" hidden="false" customHeight="false" outlineLevel="0" collapsed="false">
      <c r="A70" s="0" t="n">
        <v>24</v>
      </c>
      <c r="B70" s="0" t="n">
        <v>3.06146396</v>
      </c>
      <c r="C70" s="0" t="n">
        <v>0.15705617</v>
      </c>
      <c r="D70" s="0" t="n">
        <v>7.0719844</v>
      </c>
      <c r="E70" s="0" t="n">
        <v>16.50864252</v>
      </c>
      <c r="F70" s="0" t="n">
        <v>18.67623749</v>
      </c>
    </row>
    <row r="74" customFormat="false" ht="12.75" hidden="false" customHeight="false" outlineLevel="0" collapsed="false">
      <c r="B74" s="0" t="s">
        <v>43</v>
      </c>
      <c r="I74" s="0" t="s">
        <v>11</v>
      </c>
    </row>
    <row r="75" customFormat="false" ht="12.75" hidden="false" customHeight="false" outlineLevel="0" collapsed="false">
      <c r="B75" s="0" t="s">
        <v>44</v>
      </c>
      <c r="C75" s="0" t="s">
        <v>45</v>
      </c>
      <c r="D75" s="0" t="s">
        <v>46</v>
      </c>
      <c r="E75" s="0" t="s">
        <v>47</v>
      </c>
      <c r="F75" s="0" t="s">
        <v>48</v>
      </c>
      <c r="I75" s="0" t="s">
        <v>49</v>
      </c>
      <c r="J75" s="0" t="s">
        <v>50</v>
      </c>
      <c r="K75" s="0" t="s">
        <v>51</v>
      </c>
      <c r="L75" s="0" t="s">
        <v>52</v>
      </c>
      <c r="M75" s="0" t="s">
        <v>53</v>
      </c>
    </row>
    <row r="76" customFormat="false" ht="12.75" hidden="false" customHeight="false" outlineLevel="0" collapsed="false">
      <c r="A76" s="0" t="s">
        <v>41</v>
      </c>
      <c r="H76" s="0" t="s">
        <v>41</v>
      </c>
    </row>
    <row r="77" customFormat="false" ht="12.75" hidden="false" customHeight="false" outlineLevel="0" collapsed="false">
      <c r="A77" s="0" t="n">
        <v>0.0002777778</v>
      </c>
      <c r="B77" s="0" t="n">
        <f aca="false">MIN(B63/$A63,4)</f>
        <v>0</v>
      </c>
      <c r="C77" s="0" t="n">
        <f aca="false">MIN(C63/$A63,4)</f>
        <v>0</v>
      </c>
      <c r="D77" s="0" t="n">
        <f aca="false">MIN(D63/$A63,4)</f>
        <v>0</v>
      </c>
      <c r="E77" s="0" t="n">
        <f aca="false">MIN(E63/$A63,4)</f>
        <v>4</v>
      </c>
      <c r="F77" s="0" t="n">
        <f aca="false">MIN(F63/$A63,4)</f>
        <v>4</v>
      </c>
    </row>
    <row r="78" customFormat="false" ht="12.75" hidden="false" customHeight="false" outlineLevel="0" collapsed="false">
      <c r="A78" s="0" t="n">
        <v>0.0083333333</v>
      </c>
      <c r="B78" s="0" t="n">
        <f aca="false">MIN(B64/$A64,4)</f>
        <v>4</v>
      </c>
      <c r="C78" s="0" t="n">
        <f aca="false">MIN(C64/$A64,4)</f>
        <v>4</v>
      </c>
      <c r="D78" s="0" t="n">
        <f aca="false">MIN(D64/$A64,4)</f>
        <v>4</v>
      </c>
      <c r="E78" s="0" t="n">
        <f aca="false">MIN(E64/$A64,4)</f>
        <v>4</v>
      </c>
      <c r="F78" s="0" t="n">
        <f aca="false">MIN(F64/$A64,4)</f>
        <v>4</v>
      </c>
    </row>
    <row r="79" customFormat="false" ht="12.75" hidden="false" customHeight="false" outlineLevel="0" collapsed="false">
      <c r="A79" s="0" t="n">
        <v>0.5</v>
      </c>
      <c r="B79" s="0" t="n">
        <f aca="false">MIN(B65/$A65,4)</f>
        <v>4</v>
      </c>
      <c r="C79" s="0" t="n">
        <f aca="false">MIN(C65/$A65,4)</f>
        <v>0.05894532</v>
      </c>
      <c r="D79" s="0" t="n">
        <f aca="false">MIN(D65/$A65,4)</f>
        <v>2.60152918</v>
      </c>
      <c r="E79" s="0" t="n">
        <f aca="false">MIN(E65/$A65,4)</f>
        <v>3.50455732</v>
      </c>
      <c r="F79" s="0" t="n">
        <f aca="false">MIN(F65/$A65,4)</f>
        <v>4</v>
      </c>
      <c r="H79" s="0" t="n">
        <v>0.5</v>
      </c>
      <c r="I79" s="0" t="n">
        <v>66.8006434262023</v>
      </c>
      <c r="J79" s="0" t="n">
        <v>33.7070207302562</v>
      </c>
      <c r="K79" s="0" t="n">
        <v>31.6482263622937</v>
      </c>
      <c r="L79" s="0" t="n">
        <v>59.9519876858782</v>
      </c>
      <c r="M79" s="0" t="n">
        <v>61.4845007347282</v>
      </c>
    </row>
    <row r="80" customFormat="false" ht="12.75" hidden="false" customHeight="false" outlineLevel="0" collapsed="false">
      <c r="A80" s="0" t="n">
        <v>1</v>
      </c>
      <c r="B80" s="0" t="n">
        <f aca="false">MIN(B66/$A66,4)</f>
        <v>0.78690271</v>
      </c>
      <c r="C80" s="0" t="n">
        <f aca="false">MIN(C66/$A66,4)</f>
        <v>0.10968322</v>
      </c>
      <c r="D80" s="0" t="n">
        <f aca="false">MIN(D66/$A66,4)</f>
        <v>2.78958075</v>
      </c>
      <c r="E80" s="0" t="n">
        <f aca="false">MIN(E66/$A66,4)</f>
        <v>2.92848212</v>
      </c>
      <c r="F80" s="0" t="n">
        <f aca="false">MIN(F66/$A66,4)</f>
        <v>4</v>
      </c>
      <c r="H80" s="0" t="n">
        <v>1</v>
      </c>
      <c r="I80" s="0" t="n">
        <v>75.3146413236679</v>
      </c>
      <c r="J80" s="0" t="n">
        <v>41.9991231915826</v>
      </c>
      <c r="K80" s="0" t="n">
        <v>44.676495737569</v>
      </c>
      <c r="L80" s="0" t="n">
        <v>67.8200521861421</v>
      </c>
      <c r="M80" s="0" t="n">
        <v>67.9629370466261</v>
      </c>
    </row>
    <row r="81" customFormat="false" ht="12.75" hidden="false" customHeight="false" outlineLevel="0" collapsed="false">
      <c r="A81" s="0" t="n">
        <v>5</v>
      </c>
      <c r="B81" s="0" t="n">
        <f aca="false">MIN(B67/$A67,4)</f>
        <v>0.362038894</v>
      </c>
      <c r="C81" s="0" t="n">
        <f aca="false">MIN(C67/$A67,4)</f>
        <v>0.03179386</v>
      </c>
      <c r="D81" s="0" t="n">
        <f aca="false">MIN(D67/$A67,4)</f>
        <v>0.43407833</v>
      </c>
      <c r="E81" s="0" t="n">
        <f aca="false">MIN(E67/$A67,4)</f>
        <v>2.592662044</v>
      </c>
      <c r="F81" s="0" t="n">
        <f aca="false">MIN(F67/$A67,4)</f>
        <v>1.892486326</v>
      </c>
      <c r="H81" s="0" t="n">
        <v>5</v>
      </c>
      <c r="I81" s="0" t="n">
        <v>81.364705286312</v>
      </c>
      <c r="J81" s="0" t="n">
        <v>61.4266925533914</v>
      </c>
      <c r="K81" s="0" t="n">
        <v>63.9338740186044</v>
      </c>
      <c r="L81" s="0" t="n">
        <v>83.6750156518549</v>
      </c>
      <c r="M81" s="0" t="n">
        <v>82.3443659179437</v>
      </c>
    </row>
    <row r="82" customFormat="false" ht="12.75" hidden="false" customHeight="false" outlineLevel="0" collapsed="false">
      <c r="A82" s="0" t="n">
        <v>10</v>
      </c>
      <c r="B82" s="0" t="n">
        <f aca="false">MIN(B68/$A68,4)</f>
        <v>0.228847845</v>
      </c>
      <c r="C82" s="0" t="n">
        <f aca="false">MIN(C68/$A68,4)</f>
        <v>0.00745859</v>
      </c>
      <c r="D82" s="0" t="n">
        <f aca="false">MIN(D68/$A68,4)</f>
        <v>0.243975755</v>
      </c>
      <c r="E82" s="0" t="n">
        <f aca="false">MIN(E68/$A68,4)</f>
        <v>2.66295793</v>
      </c>
      <c r="F82" s="0" t="n">
        <f aca="false">MIN(F68/$A68,4)</f>
        <v>1.081759614</v>
      </c>
      <c r="H82" s="0" t="n">
        <v>10</v>
      </c>
      <c r="I82" s="0" t="n">
        <v>84.8495083531414</v>
      </c>
      <c r="J82" s="0" t="n">
        <v>72.4431640258032</v>
      </c>
      <c r="K82" s="0" t="n">
        <v>73.2334879382271</v>
      </c>
      <c r="L82" s="0" t="n">
        <v>88.8278322546514</v>
      </c>
      <c r="M82" s="0" t="n">
        <v>89.053133673874</v>
      </c>
    </row>
    <row r="83" customFormat="false" ht="12.75" hidden="false" customHeight="false" outlineLevel="0" collapsed="false">
      <c r="A83" s="0" t="n">
        <v>18</v>
      </c>
      <c r="B83" s="0" t="n">
        <f aca="false">MIN(B69/$A69,4)</f>
        <v>0.799576551666667</v>
      </c>
      <c r="C83" s="0" t="n">
        <f aca="false">MIN(C69/$A69,4)</f>
        <v>0.00783992055555556</v>
      </c>
      <c r="D83" s="0" t="n">
        <f aca="false">MIN(D69/$A69,4)</f>
        <v>0.193925767777778</v>
      </c>
      <c r="E83" s="0" t="n">
        <f aca="false">MIN(E69/$A69,4)</f>
        <v>0.802561271111111</v>
      </c>
      <c r="F83" s="0" t="n">
        <f aca="false">MIN(F69/$A69,4)</f>
        <v>0.727130917222222</v>
      </c>
      <c r="H83" s="0" t="n">
        <v>18</v>
      </c>
      <c r="I83" s="0" t="n">
        <v>85.9527056409564</v>
      </c>
      <c r="J83" s="0" t="n">
        <v>80.0526085050417</v>
      </c>
      <c r="K83" s="0" t="n">
        <v>81.3593138652087</v>
      </c>
      <c r="L83" s="0" t="n">
        <v>92.9559342130274</v>
      </c>
      <c r="M83" s="0" t="n">
        <v>92.9232850511977</v>
      </c>
    </row>
    <row r="84" customFormat="false" ht="12.75" hidden="false" customHeight="false" outlineLevel="0" collapsed="false">
      <c r="A84" s="0" t="n">
        <v>24</v>
      </c>
      <c r="B84" s="0" t="n">
        <f aca="false">MIN(B70/$A70,4)</f>
        <v>0.127560998333333</v>
      </c>
      <c r="C84" s="0" t="n">
        <f aca="false">MIN(C70/$A70,4)</f>
        <v>0.00654400708333333</v>
      </c>
      <c r="D84" s="0" t="n">
        <f aca="false">MIN(D70/$A70,4)</f>
        <v>0.294666016666667</v>
      </c>
      <c r="E84" s="0" t="n">
        <f aca="false">MIN(E70/$A70,4)</f>
        <v>0.687860105</v>
      </c>
      <c r="F84" s="0" t="n">
        <f aca="false">MIN(F70/$A70,4)</f>
        <v>0.778176562083333</v>
      </c>
      <c r="H84" s="0" t="n">
        <v>24</v>
      </c>
      <c r="I84" s="0" t="n">
        <v>100</v>
      </c>
      <c r="J84" s="0" t="n">
        <v>100</v>
      </c>
      <c r="K84" s="0" t="n">
        <v>100</v>
      </c>
      <c r="L84" s="0" t="n">
        <v>100</v>
      </c>
      <c r="M84" s="0" t="n">
        <v>100</v>
      </c>
    </row>
    <row r="89" customFormat="false" ht="12.75" hidden="false" customHeight="false" outlineLevel="0" collapsed="false">
      <c r="I89" s="0" t="s">
        <v>43</v>
      </c>
    </row>
    <row r="90" customFormat="false" ht="12.75" hidden="false" customHeight="false" outlineLevel="0" collapsed="false">
      <c r="B90" s="0" t="s">
        <v>13</v>
      </c>
      <c r="C90" s="0" t="s">
        <v>14</v>
      </c>
      <c r="D90" s="0" t="s">
        <v>15</v>
      </c>
      <c r="E90" s="0" t="s">
        <v>16</v>
      </c>
      <c r="F90" s="0" t="s">
        <v>17</v>
      </c>
      <c r="I90" s="0" t="s">
        <v>44</v>
      </c>
      <c r="J90" s="0" t="s">
        <v>45</v>
      </c>
      <c r="K90" s="0" t="s">
        <v>46</v>
      </c>
      <c r="L90" s="0" t="s">
        <v>47</v>
      </c>
      <c r="M90" s="0" t="s">
        <v>48</v>
      </c>
    </row>
    <row r="91" customFormat="false" ht="12.75" hidden="false" customHeight="false" outlineLevel="0" collapsed="false">
      <c r="A91" s="0" t="s">
        <v>54</v>
      </c>
      <c r="H91" s="0" t="s">
        <v>54</v>
      </c>
    </row>
    <row r="92" customFormat="false" ht="12.75" hidden="false" customHeight="false" outlineLevel="0" collapsed="false">
      <c r="H92" s="0" t="n">
        <f aca="false">LOG10(1)</f>
        <v>0</v>
      </c>
      <c r="I92" s="0" t="n">
        <v>0</v>
      </c>
      <c r="J92" s="0" t="n">
        <v>0</v>
      </c>
      <c r="K92" s="0" t="n">
        <v>0</v>
      </c>
      <c r="L92" s="0" t="n">
        <v>4</v>
      </c>
      <c r="M92" s="0" t="n">
        <v>4</v>
      </c>
    </row>
    <row r="93" customFormat="false" ht="12.75" hidden="false" customHeight="false" outlineLevel="0" collapsed="false">
      <c r="H93" s="0" t="n">
        <f aca="false">LOG10(30)</f>
        <v>1.47712125471966</v>
      </c>
      <c r="I93" s="0" t="n">
        <v>4</v>
      </c>
      <c r="J93" s="0" t="n">
        <v>4</v>
      </c>
      <c r="K93" s="0" t="n">
        <v>4</v>
      </c>
      <c r="L93" s="0" t="n">
        <v>4</v>
      </c>
      <c r="M93" s="0" t="n">
        <v>4</v>
      </c>
    </row>
    <row r="94" customFormat="false" ht="12.75" hidden="false" customHeight="false" outlineLevel="0" collapsed="false">
      <c r="A94" s="0" t="n">
        <f aca="false">LOG10(30*60)</f>
        <v>3.25527250510331</v>
      </c>
      <c r="B94" s="0" t="n">
        <v>5.77886876</v>
      </c>
      <c r="C94" s="0" t="n">
        <v>0.02947266</v>
      </c>
      <c r="D94" s="0" t="n">
        <v>1.30076459</v>
      </c>
      <c r="E94" s="0" t="n">
        <v>1.75227866</v>
      </c>
      <c r="F94" s="0" t="n">
        <v>2.32909144</v>
      </c>
      <c r="H94" s="0" t="n">
        <f aca="false">LOG10(30*60)</f>
        <v>3.25527250510331</v>
      </c>
      <c r="I94" s="0" t="n">
        <v>4</v>
      </c>
      <c r="J94" s="0" t="n">
        <v>0.05894532</v>
      </c>
      <c r="K94" s="0" t="n">
        <v>2.60152918</v>
      </c>
      <c r="L94" s="0" t="n">
        <v>3.50455732</v>
      </c>
      <c r="M94" s="0" t="n">
        <v>4</v>
      </c>
    </row>
    <row r="95" customFormat="false" ht="12.75" hidden="false" customHeight="false" outlineLevel="0" collapsed="false">
      <c r="A95" s="0" t="n">
        <f aca="false">LOG10(60*60)</f>
        <v>3.55630250076729</v>
      </c>
      <c r="B95" s="0" t="n">
        <v>0.78690271</v>
      </c>
      <c r="C95" s="0" t="n">
        <v>0.10968322</v>
      </c>
      <c r="D95" s="0" t="n">
        <v>2.78958075</v>
      </c>
      <c r="E95" s="0" t="n">
        <v>2.92848212</v>
      </c>
      <c r="F95" s="0" t="n">
        <v>9.82650513</v>
      </c>
      <c r="H95" s="0" t="n">
        <f aca="false">LOG10(60*60)</f>
        <v>3.55630250076729</v>
      </c>
      <c r="I95" s="0" t="n">
        <v>0.78690271</v>
      </c>
      <c r="J95" s="0" t="n">
        <v>0.10968322</v>
      </c>
      <c r="K95" s="0" t="n">
        <v>2.78958075</v>
      </c>
      <c r="L95" s="0" t="n">
        <v>2.92848212</v>
      </c>
      <c r="M95" s="0" t="n">
        <v>4</v>
      </c>
    </row>
    <row r="96" customFormat="false" ht="12.75" hidden="false" customHeight="false" outlineLevel="0" collapsed="false">
      <c r="A96" s="0" t="n">
        <f aca="false">LOG10(5*60*60)</f>
        <v>4.25527250510331</v>
      </c>
      <c r="B96" s="0" t="n">
        <v>1.81019447</v>
      </c>
      <c r="C96" s="0" t="n">
        <v>0.1589693</v>
      </c>
      <c r="D96" s="0" t="n">
        <v>2.17039165</v>
      </c>
      <c r="E96" s="0" t="n">
        <v>12.96331022</v>
      </c>
      <c r="F96" s="0" t="n">
        <v>9.46243163</v>
      </c>
      <c r="H96" s="0" t="n">
        <f aca="false">LOG10(5*60*60)</f>
        <v>4.25527250510331</v>
      </c>
      <c r="I96" s="0" t="n">
        <v>0.362038894</v>
      </c>
      <c r="J96" s="0" t="n">
        <v>0.03179386</v>
      </c>
      <c r="K96" s="0" t="n">
        <v>0.43407833</v>
      </c>
      <c r="L96" s="0" t="n">
        <v>2.592662044</v>
      </c>
      <c r="M96" s="0" t="n">
        <v>1.892486326</v>
      </c>
    </row>
    <row r="97" customFormat="false" ht="12.75" hidden="false" customHeight="false" outlineLevel="0" collapsed="false">
      <c r="A97" s="0" t="n">
        <f aca="false">LOG(10*60*60)</f>
        <v>4.55630250076729</v>
      </c>
      <c r="B97" s="0" t="n">
        <v>2.28847845</v>
      </c>
      <c r="C97" s="0" t="n">
        <v>0.0745859</v>
      </c>
      <c r="D97" s="0" t="n">
        <v>2.43975755</v>
      </c>
      <c r="E97" s="0" t="n">
        <v>26.6295793</v>
      </c>
      <c r="F97" s="0" t="n">
        <v>10.81759614</v>
      </c>
      <c r="H97" s="0" t="n">
        <f aca="false">LOG(10*60*60)</f>
        <v>4.55630250076729</v>
      </c>
      <c r="I97" s="0" t="n">
        <v>0.228847845</v>
      </c>
      <c r="J97" s="0" t="n">
        <v>0.00745859</v>
      </c>
      <c r="K97" s="0" t="n">
        <v>0.243975755</v>
      </c>
      <c r="L97" s="0" t="n">
        <v>2.66295793</v>
      </c>
      <c r="M97" s="0" t="n">
        <v>1.081759614</v>
      </c>
    </row>
    <row r="98" customFormat="false" ht="12.75" hidden="false" customHeight="false" outlineLevel="0" collapsed="false">
      <c r="A98" s="0" t="n">
        <f aca="false">LOG(18*60*60)</f>
        <v>4.81157500587059</v>
      </c>
      <c r="B98" s="0" t="n">
        <v>14.39237793</v>
      </c>
      <c r="C98" s="0" t="n">
        <v>0.14111857</v>
      </c>
      <c r="D98" s="0" t="n">
        <v>3.49066382</v>
      </c>
      <c r="E98" s="0" t="n">
        <v>14.44610288</v>
      </c>
      <c r="F98" s="0" t="n">
        <v>13.08835651</v>
      </c>
      <c r="H98" s="0" t="n">
        <f aca="false">LOG(18*60*60)</f>
        <v>4.81157500587059</v>
      </c>
      <c r="I98" s="0" t="n">
        <v>0.799576551666667</v>
      </c>
      <c r="J98" s="0" t="n">
        <v>0.00783992055555556</v>
      </c>
      <c r="K98" s="0" t="n">
        <v>0.193925767777778</v>
      </c>
      <c r="L98" s="0" t="n">
        <v>0.802561271111111</v>
      </c>
      <c r="M98" s="0" t="n">
        <v>0.727130917222222</v>
      </c>
    </row>
    <row r="99" customFormat="false" ht="12.75" hidden="false" customHeight="false" outlineLevel="0" collapsed="false">
      <c r="A99" s="0" t="n">
        <f aca="false">LOG(24*60*60)</f>
        <v>4.93651374247889</v>
      </c>
      <c r="B99" s="0" t="n">
        <v>3.06146396</v>
      </c>
      <c r="C99" s="0" t="n">
        <v>0.15705617</v>
      </c>
      <c r="D99" s="0" t="n">
        <v>7.0719844</v>
      </c>
      <c r="E99" s="0" t="n">
        <v>16.50864252</v>
      </c>
      <c r="F99" s="0" t="n">
        <v>18.67623749</v>
      </c>
      <c r="H99" s="0" t="n">
        <f aca="false">LOG(24*60*60)</f>
        <v>4.93651374247889</v>
      </c>
      <c r="I99" s="0" t="n">
        <v>0.127560998333333</v>
      </c>
      <c r="J99" s="0" t="n">
        <v>0.00654400708333333</v>
      </c>
      <c r="K99" s="0" t="n">
        <v>0.294666016666667</v>
      </c>
      <c r="L99" s="0" t="n">
        <v>0.687860105</v>
      </c>
      <c r="M99" s="0" t="n">
        <v>0.778176562083333</v>
      </c>
    </row>
    <row r="101" customFormat="false" ht="12.8" hidden="false" customHeight="false" outlineLevel="0" collapsed="false">
      <c r="I101" s="0" t="s">
        <v>13</v>
      </c>
      <c r="J101" s="0" t="s">
        <v>14</v>
      </c>
      <c r="K101" s="0" t="s">
        <v>15</v>
      </c>
      <c r="L101" s="0" t="s">
        <v>16</v>
      </c>
      <c r="M101" s="0" t="s">
        <v>17</v>
      </c>
    </row>
    <row r="102" customFormat="false" ht="12.8" hidden="false" customHeight="false" outlineLevel="0" collapsed="false">
      <c r="H102" s="0" t="s">
        <v>18</v>
      </c>
    </row>
    <row r="103" customFormat="false" ht="12.8" hidden="false" customHeight="false" outlineLevel="0" collapsed="false">
      <c r="B103" s="0" t="s">
        <v>13</v>
      </c>
      <c r="C103" s="0" t="s">
        <v>14</v>
      </c>
      <c r="D103" s="0" t="s">
        <v>15</v>
      </c>
      <c r="E103" s="0" t="s">
        <v>16</v>
      </c>
      <c r="F103" s="0" t="s">
        <v>17</v>
      </c>
      <c r="H103" s="0" t="s">
        <v>20</v>
      </c>
      <c r="I103" s="0" t="n">
        <v>0</v>
      </c>
      <c r="J103" s="0" t="n">
        <v>0</v>
      </c>
      <c r="K103" s="0" t="n">
        <v>0</v>
      </c>
      <c r="L103" s="0" t="n">
        <v>35</v>
      </c>
      <c r="M103" s="0" t="n">
        <v>6</v>
      </c>
    </row>
    <row r="104" customFormat="false" ht="12.8" hidden="false" customHeight="false" outlineLevel="0" collapsed="false">
      <c r="A104" s="0" t="s">
        <v>42</v>
      </c>
      <c r="H104" s="0" t="s">
        <v>22</v>
      </c>
      <c r="I104" s="0" t="n">
        <v>17487</v>
      </c>
      <c r="J104" s="0" t="n">
        <v>560</v>
      </c>
      <c r="K104" s="0" t="n">
        <v>2476</v>
      </c>
      <c r="L104" s="0" t="n">
        <v>110392</v>
      </c>
      <c r="M104" s="0" t="n">
        <v>19876</v>
      </c>
    </row>
    <row r="105" customFormat="false" ht="12.8" hidden="false" customHeight="false" outlineLevel="0" collapsed="false">
      <c r="A105" s="0" t="n">
        <v>0.5</v>
      </c>
      <c r="B105" s="0" t="n">
        <f aca="false">100*$A105/($A105+B65)</f>
        <v>7.96321788385333</v>
      </c>
      <c r="C105" s="0" t="n">
        <f aca="false">100*$A105/($A105+C65)</f>
        <v>94.4335822741065</v>
      </c>
      <c r="D105" s="0" t="n">
        <f aca="false">100*$A105/($A105+D65)</f>
        <v>27.7659835592391</v>
      </c>
      <c r="E105" s="0" t="n">
        <f aca="false">100*$A105/($A105+E65)</f>
        <v>22.1997397071639</v>
      </c>
      <c r="F105" s="0" t="n">
        <f aca="false">100*$A105/($A105+F65)</f>
        <v>17.6735185342754</v>
      </c>
      <c r="H105" s="0" t="s">
        <v>24</v>
      </c>
      <c r="I105" s="3" t="n">
        <v>140735</v>
      </c>
      <c r="J105" s="0" t="n">
        <v>4822</v>
      </c>
      <c r="K105" s="3" t="n">
        <v>9738</v>
      </c>
      <c r="L105" s="3" t="n">
        <v>340596</v>
      </c>
      <c r="M105" s="3" t="n">
        <v>85559</v>
      </c>
    </row>
    <row r="106" customFormat="false" ht="12.8" hidden="false" customHeight="false" outlineLevel="0" collapsed="false">
      <c r="A106" s="0" t="n">
        <v>1</v>
      </c>
      <c r="B106" s="0" t="n">
        <f aca="false">100*$A106/($A106+B66)</f>
        <v>55.9627558010699</v>
      </c>
      <c r="C106" s="0" t="n">
        <f aca="false">100*$A106/($A106+C66)</f>
        <v>90.115808005099</v>
      </c>
      <c r="D106" s="0" t="n">
        <f aca="false">100*$A106/($A106+D66)</f>
        <v>26.3881433322143</v>
      </c>
      <c r="E106" s="0" t="n">
        <f aca="false">100*$A106/($A106+E66)</f>
        <v>25.4551241281964</v>
      </c>
      <c r="F106" s="0" t="n">
        <f aca="false">100*$A106/($A106+F66)</f>
        <v>9.23659101429715</v>
      </c>
      <c r="H106" s="0" t="s">
        <v>26</v>
      </c>
      <c r="I106" s="0" t="n">
        <v>20166</v>
      </c>
      <c r="J106" s="0" t="n">
        <v>1324</v>
      </c>
      <c r="K106" s="3" t="n">
        <v>5028</v>
      </c>
      <c r="L106" s="3" t="n">
        <v>59192</v>
      </c>
      <c r="M106" s="3" t="n">
        <v>11110</v>
      </c>
    </row>
    <row r="107" customFormat="false" ht="12.8" hidden="false" customHeight="false" outlineLevel="0" collapsed="false">
      <c r="A107" s="0" t="n">
        <v>5</v>
      </c>
      <c r="B107" s="0" t="n">
        <f aca="false">100*$A107/($A107+B67)</f>
        <v>73.4193424582191</v>
      </c>
      <c r="C107" s="0" t="n">
        <f aca="false">100*$A107/($A107+C67)</f>
        <v>96.9185841055499</v>
      </c>
      <c r="D107" s="0" t="n">
        <f aca="false">100*$A107/($A107+D67)</f>
        <v>69.7311980162199</v>
      </c>
      <c r="E107" s="0" t="n">
        <f aca="false">100*$A107/($A107+E67)</f>
        <v>27.8345134541689</v>
      </c>
      <c r="F107" s="0" t="n">
        <f aca="false">100*$A107/($A107+F67)</f>
        <v>34.5723328408226</v>
      </c>
      <c r="H107" s="0" t="s">
        <v>28</v>
      </c>
      <c r="I107" s="0" t="n">
        <v>14330</v>
      </c>
      <c r="J107" s="0" t="n">
        <v>3102</v>
      </c>
      <c r="K107" s="0" t="n">
        <v>7432</v>
      </c>
      <c r="L107" s="3" t="n">
        <v>119278</v>
      </c>
      <c r="M107" s="4" t="n">
        <v>24663</v>
      </c>
    </row>
    <row r="108" customFormat="false" ht="12.8" hidden="false" customHeight="false" outlineLevel="0" collapsed="false">
      <c r="A108" s="0" t="n">
        <v>10</v>
      </c>
      <c r="B108" s="0" t="n">
        <f aca="false">100*$A108/($A108+B68)</f>
        <v>81.3770398075605</v>
      </c>
      <c r="C108" s="0" t="n">
        <f aca="false">100*$A108/($A108+C68)</f>
        <v>99.2596628711062</v>
      </c>
      <c r="D108" s="0" t="n">
        <f aca="false">100*$A108/($A108+D68)</f>
        <v>80.3874188046374</v>
      </c>
      <c r="E108" s="0" t="n">
        <f aca="false">100*$A108/($A108+E68)</f>
        <v>27.3003408477585</v>
      </c>
      <c r="F108" s="0" t="n">
        <f aca="false">100*$A108/($A108+F68)</f>
        <v>48.0362859032772</v>
      </c>
      <c r="H108" s="0" t="s">
        <v>30</v>
      </c>
      <c r="I108" s="0" t="n">
        <v>8254</v>
      </c>
      <c r="J108" s="0" t="n">
        <v>1759</v>
      </c>
      <c r="K108" s="0" t="n">
        <v>3589</v>
      </c>
      <c r="L108" s="3" t="n">
        <v>38765</v>
      </c>
      <c r="M108" s="4" t="n">
        <v>11505</v>
      </c>
    </row>
    <row r="109" customFormat="false" ht="12.8" hidden="false" customHeight="false" outlineLevel="0" collapsed="false">
      <c r="A109" s="0" t="n">
        <v>18</v>
      </c>
      <c r="B109" s="0" t="n">
        <f aca="false">100*$A109/($A109+B69)</f>
        <v>55.5686280238457</v>
      </c>
      <c r="C109" s="0" t="n">
        <f aca="false">100*$A109/($A109+C69)</f>
        <v>99.2221065671586</v>
      </c>
      <c r="D109" s="0" t="n">
        <f aca="false">100*$A109/($A109+D69)</f>
        <v>83.7573010808933</v>
      </c>
      <c r="E109" s="0" t="n">
        <f aca="false">100*$A109/($A109+E69)</f>
        <v>55.4766163029561</v>
      </c>
      <c r="F109" s="0" t="n">
        <f aca="false">100*$A109/($A109+F69)</f>
        <v>57.8994904224353</v>
      </c>
      <c r="H109" s="0" t="s">
        <v>32</v>
      </c>
      <c r="I109" s="0" t="n">
        <v>2613</v>
      </c>
      <c r="J109" s="0" t="n">
        <v>1215</v>
      </c>
      <c r="K109" s="0" t="n">
        <v>3136</v>
      </c>
      <c r="L109" s="0" t="n">
        <v>31056</v>
      </c>
      <c r="M109" s="0" t="n">
        <v>6637</v>
      </c>
    </row>
    <row r="110" customFormat="false" ht="12.8" hidden="false" customHeight="false" outlineLevel="0" collapsed="false">
      <c r="A110" s="0" t="n">
        <v>24</v>
      </c>
      <c r="B110" s="0" t="n">
        <f aca="false">100*$A110/($A110+B70)</f>
        <v>88.6869979963937</v>
      </c>
      <c r="C110" s="0" t="n">
        <f aca="false">100*$A110/($A110+C70)</f>
        <v>99.3498538526601</v>
      </c>
      <c r="D110" s="0" t="n">
        <f aca="false">100*$A110/($A110+D70)</f>
        <v>77.2399975844478</v>
      </c>
      <c r="E110" s="0" t="n">
        <f aca="false">100*$A110/($A110+E70)</f>
        <v>59.2466162946603</v>
      </c>
      <c r="F110" s="0" t="n">
        <f aca="false">100*$A110/($A110+F70)</f>
        <v>56.2373850450704</v>
      </c>
      <c r="H110" s="0" t="s">
        <v>34</v>
      </c>
      <c r="I110" s="0" t="n">
        <v>33272</v>
      </c>
      <c r="J110" s="0" t="n">
        <v>3185</v>
      </c>
      <c r="K110" s="0" t="n">
        <v>7194</v>
      </c>
      <c r="L110" s="0" t="n">
        <v>52993</v>
      </c>
      <c r="M110" s="0" t="n">
        <v>12136</v>
      </c>
    </row>
    <row r="113" customFormat="false" ht="12.75" hidden="false" customHeight="false" outlineLevel="0" collapsed="false">
      <c r="G113" s="0" t="s">
        <v>55</v>
      </c>
      <c r="H113" s="0" t="n">
        <v>1620435.21284185</v>
      </c>
    </row>
    <row r="114" customFormat="false" ht="12.75" hidden="false" customHeight="false" outlineLevel="0" collapsed="false">
      <c r="G114" s="0" t="s">
        <v>56</v>
      </c>
      <c r="H114" s="0" t="n">
        <v>46.8713691446753</v>
      </c>
    </row>
    <row r="116" customFormat="false" ht="12.75" hidden="false" customHeight="false" outlineLevel="0" collapsed="false">
      <c r="H116" s="0" t="s">
        <v>57</v>
      </c>
      <c r="I116" s="0" t="s">
        <v>58</v>
      </c>
      <c r="J116" s="0" t="s">
        <v>59</v>
      </c>
      <c r="K116" s="0" t="s">
        <v>60</v>
      </c>
      <c r="M116" s="0" t="s">
        <v>61</v>
      </c>
      <c r="N116" s="0" t="s">
        <v>62</v>
      </c>
      <c r="O116" s="0" t="s">
        <v>63</v>
      </c>
      <c r="P116" s="0" t="s">
        <v>64</v>
      </c>
    </row>
    <row r="117" customFormat="false" ht="12.75" hidden="false" customHeight="false" outlineLevel="0" collapsed="false">
      <c r="G117" s="0" t="s">
        <v>55</v>
      </c>
      <c r="H117" s="0" t="n">
        <v>33266.6243114131</v>
      </c>
      <c r="I117" s="0" t="n">
        <v>330870.721714674</v>
      </c>
      <c r="J117" s="0" t="n">
        <v>1542359.35048098</v>
      </c>
      <c r="K117" s="0" t="n">
        <v>1578520.83103587</v>
      </c>
      <c r="M117" s="0" t="n">
        <v>6020.0970875</v>
      </c>
      <c r="N117" s="0" t="n">
        <v>6020.0970875</v>
      </c>
      <c r="O117" s="0" t="n">
        <v>6020.0970875</v>
      </c>
      <c r="P117" s="0" t="n">
        <v>6020.0970875</v>
      </c>
    </row>
    <row r="118" customFormat="false" ht="12.75" hidden="false" customHeight="false" outlineLevel="0" collapsed="false">
      <c r="G118" s="0" t="s">
        <v>56</v>
      </c>
      <c r="H118" s="0" t="n">
        <f aca="false">H117/$H$113*$H$114</f>
        <v>0.962242869039438</v>
      </c>
      <c r="I118" s="0" t="n">
        <f aca="false">I117/$H$113*$H$114</f>
        <v>9.57049292298193</v>
      </c>
      <c r="J118" s="0" t="n">
        <f aca="false">J117/$H$113*$H$114</f>
        <v>44.6130113053716</v>
      </c>
      <c r="K118" s="0" t="n">
        <f aca="false">K117/$H$113*$H$114</f>
        <v>45.6589883925603</v>
      </c>
      <c r="M118" s="0" t="n">
        <v>6753.87218369566</v>
      </c>
      <c r="N118" s="0" t="n">
        <v>63.502464673913</v>
      </c>
      <c r="O118" s="0" t="n">
        <v>12403.4473793478</v>
      </c>
      <c r="P118" s="0" t="n">
        <v>12403.4473793478</v>
      </c>
    </row>
    <row r="119" customFormat="false" ht="12.75" hidden="false" customHeight="false" outlineLevel="0" collapsed="false">
      <c r="M119" s="0" t="n">
        <v>9555.13568369565</v>
      </c>
      <c r="N119" s="0" t="n">
        <v>151.540706521739</v>
      </c>
      <c r="O119" s="0" t="n">
        <v>63.502464673913</v>
      </c>
      <c r="P119" s="0" t="n">
        <v>34537.4644983696</v>
      </c>
    </row>
    <row r="120" customFormat="false" ht="12.75" hidden="false" customHeight="false" outlineLevel="0" collapsed="false">
      <c r="M120" s="0" t="n">
        <v>10937.5193565217</v>
      </c>
      <c r="N120" s="0" t="n">
        <v>6753.87218369566</v>
      </c>
      <c r="O120" s="0" t="n">
        <v>151.540706521739</v>
      </c>
      <c r="P120" s="0" t="n">
        <v>948.649527173913</v>
      </c>
    </row>
    <row r="121" customFormat="false" ht="12.75" hidden="false" customHeight="false" outlineLevel="0" collapsed="false">
      <c r="N121" s="0" t="n">
        <v>6161.93378804348</v>
      </c>
      <c r="O121" s="0" t="n">
        <v>73.4528684782609</v>
      </c>
      <c r="P121" s="0" t="n">
        <v>63.502464673913</v>
      </c>
    </row>
    <row r="122" customFormat="false" ht="12.75" hidden="false" customHeight="false" outlineLevel="0" collapsed="false">
      <c r="N122" s="0" t="n">
        <v>52774.6293353261</v>
      </c>
      <c r="O122" s="0" t="n">
        <v>6753.87218369566</v>
      </c>
      <c r="P122" s="0" t="n">
        <v>151.540706521739</v>
      </c>
    </row>
    <row r="123" customFormat="false" ht="12.75" hidden="false" customHeight="false" outlineLevel="0" collapsed="false">
      <c r="N123" s="0" t="n">
        <v>62293.7162418478</v>
      </c>
      <c r="O123" s="0" t="n">
        <v>6161.93378804348</v>
      </c>
      <c r="P123" s="0" t="n">
        <v>838.211215760869</v>
      </c>
    </row>
    <row r="124" customFormat="false" ht="12.75" hidden="false" customHeight="false" outlineLevel="0" collapsed="false">
      <c r="N124" s="0" t="n">
        <v>9555.13568369565</v>
      </c>
      <c r="O124" s="0" t="n">
        <v>52774.6293353261</v>
      </c>
      <c r="P124" s="0" t="n">
        <v>6753.87218369566</v>
      </c>
    </row>
    <row r="125" customFormat="false" ht="12.75" hidden="false" customHeight="false" outlineLevel="0" collapsed="false">
      <c r="N125" s="0" t="n">
        <v>10937.5193565217</v>
      </c>
      <c r="O125" s="0" t="n">
        <v>62293.7162418478</v>
      </c>
      <c r="P125" s="0" t="n">
        <v>6161.93378804348</v>
      </c>
    </row>
    <row r="126" customFormat="false" ht="12.75" hidden="false" customHeight="false" outlineLevel="0" collapsed="false">
      <c r="N126" s="0" t="n">
        <v>72231.4921978261</v>
      </c>
      <c r="O126" s="0" t="n">
        <v>87581.7036201087</v>
      </c>
      <c r="P126" s="0" t="n">
        <v>52774.6293353261</v>
      </c>
    </row>
    <row r="127" customFormat="false" ht="12.75" hidden="false" customHeight="false" outlineLevel="0" collapsed="false">
      <c r="N127" s="0" t="n">
        <v>103927.282669022</v>
      </c>
      <c r="O127" s="0" t="n">
        <v>420730.903851087</v>
      </c>
      <c r="P127" s="0" t="n">
        <v>62293.7162418478</v>
      </c>
    </row>
    <row r="128" customFormat="false" ht="12.75" hidden="false" customHeight="false" outlineLevel="0" collapsed="false">
      <c r="O128" s="0" t="n">
        <v>89.3918179347826</v>
      </c>
      <c r="P128" s="0" t="n">
        <v>87581.7036201087</v>
      </c>
    </row>
    <row r="129" customFormat="false" ht="12.75" hidden="false" customHeight="false" outlineLevel="0" collapsed="false">
      <c r="O129" s="0" t="n">
        <v>9555.13568369565</v>
      </c>
      <c r="P129" s="0" t="n">
        <v>420730.903851087</v>
      </c>
    </row>
    <row r="130" customFormat="false" ht="12.75" hidden="false" customHeight="false" outlineLevel="0" collapsed="false">
      <c r="O130" s="0" t="n">
        <v>10937.5193565217</v>
      </c>
      <c r="P130" s="0" t="n">
        <v>9555.13568369565</v>
      </c>
    </row>
    <row r="131" customFormat="false" ht="12.75" hidden="false" customHeight="false" outlineLevel="0" collapsed="false">
      <c r="O131" s="0" t="n">
        <v>72231.4921978261</v>
      </c>
      <c r="P131" s="0" t="n">
        <v>10937.5193565217</v>
      </c>
    </row>
    <row r="132" customFormat="false" ht="12.75" hidden="false" customHeight="false" outlineLevel="0" collapsed="false">
      <c r="O132" s="0" t="n">
        <v>103927.282669022</v>
      </c>
      <c r="P132" s="0" t="n">
        <v>72231.4921978261</v>
      </c>
    </row>
    <row r="133" customFormat="false" ht="12.75" hidden="false" customHeight="false" outlineLevel="0" collapsed="false">
      <c r="O133" s="0" t="n">
        <v>116584.0741625</v>
      </c>
      <c r="P133" s="0" t="n">
        <v>103927.282669022</v>
      </c>
    </row>
    <row r="134" customFormat="false" ht="12.75" hidden="false" customHeight="false" outlineLevel="0" collapsed="false">
      <c r="O134" s="0" t="n">
        <v>574025.655066848</v>
      </c>
      <c r="P134" s="0" t="n">
        <v>116584.0741625</v>
      </c>
    </row>
    <row r="135" customFormat="false" ht="12.75" hidden="false" customHeight="false" outlineLevel="0" collapsed="false">
      <c r="P135" s="0" t="n">
        <v>574025.655066848</v>
      </c>
    </row>
    <row r="136" customFormat="false" ht="12.75" hidden="false" customHeight="false" outlineLevel="0" collapsed="false">
      <c r="M136" s="0" t="n">
        <f aca="false">SUM(M117:M135)</f>
        <v>33266.6243114131</v>
      </c>
      <c r="N136" s="0" t="n">
        <f aca="false">SUM(N117:N135)</f>
        <v>330870.721714674</v>
      </c>
      <c r="O136" s="0" t="n">
        <f aca="false">SUM(O117:O135)</f>
        <v>1542359.35048098</v>
      </c>
      <c r="P136" s="0" t="n">
        <f aca="false">SUM(P117:P135)</f>
        <v>1578520.83103587</v>
      </c>
    </row>
    <row r="13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2016-01-24T23:38:07Z</dcterms:created>
  <dc:creator>Ming Tai</dc:creator>
  <dc:language>en-US</dc:language>
  <cp:lastModifiedBy>Ming Tai</cp:lastModifiedBy>
  <cp:lastPrinted>2016-05-13T19:58:53Z</cp:lastPrinted>
  <dcterms:modified xsi:type="dcterms:W3CDTF">2016-05-13T21:54:11Z</dcterms:modified>
  <cp:revision>0</cp:revision>
</cp:coreProperties>
</file>