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tch_conditions" sheetId="1" r:id="rId1"/>
    <sheet name="clean_noisy (f1)" sheetId="3" r:id="rId2"/>
    <sheet name="clean_noisy (accuracy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4" l="1"/>
  <c r="L35" i="4"/>
  <c r="L36" i="4"/>
  <c r="L37" i="4"/>
  <c r="L38" i="4"/>
  <c r="L39" i="4"/>
  <c r="K34" i="4"/>
  <c r="K35" i="4"/>
  <c r="K36" i="4"/>
  <c r="K37" i="4"/>
  <c r="K38" i="4"/>
  <c r="K39" i="4"/>
  <c r="J34" i="4"/>
  <c r="J35" i="4"/>
  <c r="J36" i="4"/>
  <c r="J37" i="4"/>
  <c r="J38" i="4"/>
  <c r="J39" i="4"/>
  <c r="I34" i="4"/>
  <c r="I35" i="4"/>
  <c r="I36" i="4"/>
  <c r="I37" i="4"/>
  <c r="I38" i="4"/>
  <c r="I39" i="4"/>
  <c r="L16" i="4"/>
  <c r="L17" i="4"/>
  <c r="L18" i="4"/>
  <c r="L19" i="4"/>
  <c r="L20" i="4"/>
  <c r="L21" i="4"/>
  <c r="K16" i="4"/>
  <c r="K17" i="4"/>
  <c r="K18" i="4"/>
  <c r="K19" i="4"/>
  <c r="K20" i="4"/>
  <c r="K21" i="4"/>
  <c r="J16" i="4"/>
  <c r="J17" i="4"/>
  <c r="J18" i="4"/>
  <c r="J19" i="4"/>
  <c r="J20" i="4"/>
  <c r="J21" i="4"/>
  <c r="I16" i="4"/>
  <c r="I17" i="4"/>
  <c r="I18" i="4"/>
  <c r="I19" i="4"/>
  <c r="I20" i="4"/>
  <c r="I21" i="4"/>
  <c r="I31" i="3" l="1"/>
  <c r="I32" i="3"/>
  <c r="I33" i="3"/>
  <c r="I34" i="3"/>
  <c r="I35" i="3"/>
  <c r="I36" i="3"/>
  <c r="I14" i="3"/>
  <c r="I15" i="3"/>
  <c r="I16" i="3"/>
  <c r="I17" i="3"/>
  <c r="I18" i="3"/>
  <c r="I19" i="3"/>
</calcChain>
</file>

<file path=xl/sharedStrings.xml><?xml version="1.0" encoding="utf-8"?>
<sst xmlns="http://schemas.openxmlformats.org/spreadsheetml/2006/main" count="207" uniqueCount="124">
  <si>
    <t>SS</t>
  </si>
  <si>
    <t>SNR</t>
  </si>
  <si>
    <t>confusion matrix</t>
  </si>
  <si>
    <t>confusion matrix norm</t>
  </si>
  <si>
    <t>True</t>
  </si>
  <si>
    <t>original</t>
  </si>
  <si>
    <t>False</t>
  </si>
  <si>
    <t>[[838  44]
 [122 766]]</t>
  </si>
  <si>
    <t>[[0.95011338 0.04988662]
 [0.13738739 0.86261261]]</t>
  </si>
  <si>
    <t>[[834  33]
 [123 771]]</t>
  </si>
  <si>
    <t>[[0.96193772 0.03806228]
 [0.13758389 0.86241611]]</t>
  </si>
  <si>
    <t>[[832  44]
 [126 724]]</t>
  </si>
  <si>
    <t>[[0.94977169 0.05022831]
 [0.14823529 0.85176471]]</t>
  </si>
  <si>
    <t>[[855  43]
 [105 782]]</t>
  </si>
  <si>
    <t>[[0.95211581 0.04788419]
 [0.11837655 0.88162345]]</t>
  </si>
  <si>
    <t>[[888  41]
 [138 807]]</t>
  </si>
  <si>
    <t>[[0.95586652 0.04413348]
 [0.14603175 0.85396825]]</t>
  </si>
  <si>
    <t>[[913  47]
 [132 842]]</t>
  </si>
  <si>
    <t>[[0.95104167 0.04895833]
 [0.13552361 0.86447639]]</t>
  </si>
  <si>
    <t>[[927  48]
 [161 818]]</t>
  </si>
  <si>
    <t>[[0.95076923 0.04923077]
 [0.16445352 0.83554648]]</t>
  </si>
  <si>
    <t>[[841  41]
 [103 785]]</t>
  </si>
  <si>
    <t>[[0.95351474 0.04648526]
 [0.11599099 0.88400901]]</t>
  </si>
  <si>
    <t>[[0.95794872 0.04205128]
 [0.13789581 0.86210419]]</t>
  </si>
  <si>
    <t>[[934  41]
 [135 844]]</t>
  </si>
  <si>
    <t>[[0.95     0.05    ]
 [0.137577 0.862423]]</t>
  </si>
  <si>
    <t>[[912  48]
 [134 840]]</t>
  </si>
  <si>
    <t>[[0.95371367 0.04628633]
 [0.14391534 0.85608466]]</t>
  </si>
  <si>
    <t>[[886  43]
 [136 809]]</t>
  </si>
  <si>
    <t>[[0.94877506 0.05122494]
 [0.12514092 0.87485908]]</t>
  </si>
  <si>
    <t>[[852  46]
 [111 776]]</t>
  </si>
  <si>
    <t>[[0.94406393 0.05593607]
 [0.11058824 0.88941176]]</t>
  </si>
  <si>
    <t>[[827  49]
 [ 94 756]]</t>
  </si>
  <si>
    <t>[[0.94694348 0.05305652]
 [0.12080537 0.87919463]]</t>
  </si>
  <si>
    <t>[[821  46]
 [108 786]]</t>
  </si>
  <si>
    <t>SS = True</t>
  </si>
  <si>
    <t>SS = False</t>
  </si>
  <si>
    <t>GridSearch Parameters</t>
  </si>
  <si>
    <t>p1 = ['logistic', 'relu', 'tanh']
p2 = np.logspace(-4,-1, 10)
p3 = [(100,), (150,), (200,), (250,), (300,)]
cv = 5</t>
  </si>
  <si>
    <t>20 dB</t>
  </si>
  <si>
    <t>ss</t>
  </si>
  <si>
    <t>SNR_train</t>
  </si>
  <si>
    <t>Best Parameters</t>
  </si>
  <si>
    <t>Best Score Training</t>
  </si>
  <si>
    <t>{'activation': 'logistic', 'alpha': 0.004641588833612777, 'hidden_layer_sizes': (250,)}</t>
  </si>
  <si>
    <t>[[1955   13]
 [  32 4370]]</t>
  </si>
  <si>
    <t>[[0.99339431 0.00660569]
 [0.00726942 0.99273058]]</t>
  </si>
  <si>
    <t>[[1650  325]
 [ 437 3876]]</t>
  </si>
  <si>
    <t>[[0.83544304 0.16455696]
 [0.10132159 0.89867841]]</t>
  </si>
  <si>
    <t>[[1420  573]
 [ 639 3823]]</t>
  </si>
  <si>
    <t>[[0.71249373 0.28750627]
 [0.14320932 0.85679068]]</t>
  </si>
  <si>
    <t>[[1045  956]
 [ 816 3869]]</t>
  </si>
  <si>
    <t>[[0.52223888 0.47776112]
 [0.17417289 0.82582711]]</t>
  </si>
  <si>
    <t>[[ 725 1249]
 [ 578 4255]]</t>
  </si>
  <si>
    <t>[[0.36727457 0.63272543]
 [0.11959445 0.88040555]]</t>
  </si>
  <si>
    <t>[[ 297 1659]
 [ 345 4540]]</t>
  </si>
  <si>
    <t>[[0.15184049 0.84815951]
 [0.07062436 0.92937564]]</t>
  </si>
  <si>
    <t>Predicted label</t>
  </si>
  <si>
    <t>True Label</t>
  </si>
  <si>
    <t>Neutral (0)</t>
  </si>
  <si>
    <t>Stress (1)</t>
  </si>
  <si>
    <t>False positive (Fp)</t>
  </si>
  <si>
    <t>True positive (Tp)</t>
  </si>
  <si>
    <t>True negative (Tn)</t>
  </si>
  <si>
    <t>False negative (Fn)</t>
  </si>
  <si>
    <t>{'activation': 'tanh', 'alpha': 0.0001, 'hidden_layer_sizes': (100,)}</t>
  </si>
  <si>
    <t>[[1968    0]
 [   0 4402]]</t>
  </si>
  <si>
    <t>[[1. 0.]
 [0. 1.]]</t>
  </si>
  <si>
    <t>[[1646  329]
 [ 482 3831]]</t>
  </si>
  <si>
    <t>[[0.83341772 0.16658228]
 [0.11175516 0.88824484]]</t>
  </si>
  <si>
    <t>[[1394  599]
 [ 963 3499]]</t>
  </si>
  <si>
    <t>[[0.69944807 0.30055193]
 [0.2158225  0.7841775 ]]</t>
  </si>
  <si>
    <t>[[1164  837]
 [1391 3294]]</t>
  </si>
  <si>
    <t>[[0.58170915 0.41829085]
 [0.29690502 0.70309498]]</t>
  </si>
  <si>
    <t>[[ 617 1357]
 [ 789 4044]]</t>
  </si>
  <si>
    <t>[[0.31256332 0.68743668]
 [0.16325264 0.83674736]]</t>
  </si>
  <si>
    <t>[[ 175 1781]
 [ 285 4600]]</t>
  </si>
  <si>
    <t>[[0.0894683  0.9105317 ]
 [0.05834186 0.94165814]]</t>
  </si>
  <si>
    <t>f1 score validation with SS</t>
  </si>
  <si>
    <t>f1 score validation without SS</t>
  </si>
  <si>
    <t>True positive Neutral with SS</t>
  </si>
  <si>
    <t>True positive Stress with SS</t>
  </si>
  <si>
    <t>True positive Neutral without SS</t>
  </si>
  <si>
    <t>True positive Stress without SS</t>
  </si>
  <si>
    <t>Tp</t>
  </si>
  <si>
    <t>Tn</t>
  </si>
  <si>
    <t>Fp</t>
  </si>
  <si>
    <t>Fn</t>
  </si>
  <si>
    <t>Accuracy with SS</t>
  </si>
  <si>
    <t>Accuracy without SS</t>
  </si>
  <si>
    <t>accuracy with SS</t>
  </si>
  <si>
    <t>accuracy without SS</t>
  </si>
  <si>
    <t>p1 = ['logistic', 'relu', 'tanh']
p2 = np.logspace(-3,-1, 5)
p3 = [(100,), (150,), (200,), (250,)]</t>
  </si>
  <si>
    <t>Best Params :  {'activation': 'logistic', 'alpha': 0.01, 'hidden_layer_sizes': (250,)}</t>
  </si>
  <si>
    <t>Elapsed time</t>
  </si>
  <si>
    <t>{'activation': 'tanh', 'alpha': 0.001, 'hidden_layer_sizes': (250,)}</t>
  </si>
  <si>
    <t xml:space="preserve"> 00:40:48</t>
  </si>
  <si>
    <t>[[1698  277]
 [ 394 3919]]</t>
  </si>
  <si>
    <t>[[1480  513]
 [ 967 3495]]</t>
  </si>
  <si>
    <t>[[1285  716]
 [1718 2967]]</t>
  </si>
  <si>
    <t>[[ 909 1065]
 [1611 3222]]</t>
  </si>
  <si>
    <t>[[ 590 1366]
 [1538 3347]]</t>
  </si>
  <si>
    <t>[[1940   28]
 [ 199 4203]]</t>
  </si>
  <si>
    <t>[[1688  287]
 [ 529 3784]]</t>
  </si>
  <si>
    <t>[[1503  490]
 [ 679 3783]]</t>
  </si>
  <si>
    <t>[[1202  799]
 [ 946 3739]]</t>
  </si>
  <si>
    <t>[[ 830 1144]
 [ 692 4141]]</t>
  </si>
  <si>
    <t>[[ 352 1604]
 [ 330 4555]]</t>
  </si>
  <si>
    <t>Tn with SS</t>
  </si>
  <si>
    <t>Fp with SS</t>
  </si>
  <si>
    <t>Fn with SS</t>
  </si>
  <si>
    <t>Tp with SS</t>
  </si>
  <si>
    <t>Tn without SS</t>
  </si>
  <si>
    <t>Fp without SS</t>
  </si>
  <si>
    <t>Fn without SS</t>
  </si>
  <si>
    <t>Tp without SS</t>
  </si>
  <si>
    <t>Fp with SS relativo</t>
  </si>
  <si>
    <t>Tn with SS relativo</t>
  </si>
  <si>
    <t>Fn with SS relativo</t>
  </si>
  <si>
    <t>Tp with SS relativo</t>
  </si>
  <si>
    <t>Tn without SS relativo</t>
  </si>
  <si>
    <t>Fp without SS relativo</t>
  </si>
  <si>
    <t>Fn without SS relativo</t>
  </si>
  <si>
    <t>Tp without SS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</si>
</sst>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00000000"/>
    <numFmt numFmtId="165" formatCode="0.00000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0"/>
      </left>
      <right style="thick">
        <color theme="0"/>
      </right>
      <top/>
      <bottom style="thin">
        <color rgb="FF5B9BD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164" fontId="0" fillId="0" borderId="0" xfId="0" applyNumberFormat="1" applyBorder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right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  <bottom style="double">
          <color rgb="FF5B9BD5"/>
        </bottom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  <bottom style="double">
          <color rgb="FF5B9BD5"/>
        </bottom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match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match_conditions!$D$7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match_conditions!$D$8:$D$14</c:f>
              <c:numCache>
                <c:formatCode>0.000000000</c:formatCode>
                <c:ptCount val="7"/>
                <c:pt idx="0">
                  <c:v>0.88672086720867205</c:v>
                </c:pt>
                <c:pt idx="1">
                  <c:v>0.90391841116478799</c:v>
                </c:pt>
                <c:pt idx="2">
                  <c:v>0.90016731734523103</c:v>
                </c:pt>
                <c:pt idx="3">
                  <c:v>0.91355140186915895</c:v>
                </c:pt>
                <c:pt idx="4">
                  <c:v>0.89493201483312701</c:v>
                </c:pt>
                <c:pt idx="5">
                  <c:v>0.90812720848056505</c:v>
                </c:pt>
                <c:pt idx="6">
                  <c:v>0.90223792697290905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4-4BB3-81B8-72A01B93C045}"/>
            </c:ext>
          </c:extLst>
        </c:ser>
        <c:ser>
          <c:idx val="1"/>
          <c:order val="1"/>
          <c:tx>
            <c:strRef>
              <c:f>match_conditions!$D$16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match_conditions!$D$17:$D$23</c:f>
              <c:numCache>
                <c:formatCode>0.000000000</c:formatCode>
                <c:ptCount val="7"/>
                <c:pt idx="0">
                  <c:v>0.90557939914163099</c:v>
                </c:pt>
                <c:pt idx="1">
                  <c:v>0.90225563909774398</c:v>
                </c:pt>
                <c:pt idx="2">
                  <c:v>0.90038953811908695</c:v>
                </c:pt>
                <c:pt idx="3">
                  <c:v>0.90813341135166703</c:v>
                </c:pt>
                <c:pt idx="4">
                  <c:v>0.91359516616314196</c:v>
                </c:pt>
                <c:pt idx="5">
                  <c:v>0.910776361529548</c:v>
                </c:pt>
                <c:pt idx="6">
                  <c:v>0.91598599766627697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4-4BB3-81B8-72A01B93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30741104"/>
        <c:axId val="1130742352"/>
      </c:barChart>
      <c:catAx>
        <c:axId val="11307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match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match_conditions!$D$7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match_conditions!$D$8:$D$14</c:f>
              <c:numCache>
                <c:formatCode>0.000000000</c:formatCode>
                <c:ptCount val="7"/>
                <c:pt idx="0">
                  <c:v>0.88672086720867205</c:v>
                </c:pt>
                <c:pt idx="1">
                  <c:v>0.90391841116478799</c:v>
                </c:pt>
                <c:pt idx="2">
                  <c:v>0.90016731734523103</c:v>
                </c:pt>
                <c:pt idx="3">
                  <c:v>0.91355140186915895</c:v>
                </c:pt>
                <c:pt idx="4">
                  <c:v>0.89493201483312701</c:v>
                </c:pt>
                <c:pt idx="5">
                  <c:v>0.90812720848056505</c:v>
                </c:pt>
                <c:pt idx="6">
                  <c:v>0.90223792697290905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9F8-A8B3-4DC778922AEB}"/>
            </c:ext>
          </c:extLst>
        </c:ser>
        <c:ser>
          <c:idx val="1"/>
          <c:order val="1"/>
          <c:tx>
            <c:strRef>
              <c:f>match_conditions!$D$16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match_conditions!$C$17:$C$23</c:f>
              <c:strCach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original</c:v>
                </c:pt>
              </c:strCache>
            </c:strRef>
          </c:cat>
          <c:val>
            <c:numRef>
              <c:f>match_conditions!$D$17:$D$23</c:f>
              <c:numCache>
                <c:formatCode>0.000000000</c:formatCode>
                <c:ptCount val="7"/>
                <c:pt idx="0">
                  <c:v>0.90557939914163099</c:v>
                </c:pt>
                <c:pt idx="1">
                  <c:v>0.90225563909774398</c:v>
                </c:pt>
                <c:pt idx="2">
                  <c:v>0.90038953811908695</c:v>
                </c:pt>
                <c:pt idx="3">
                  <c:v>0.90813341135166703</c:v>
                </c:pt>
                <c:pt idx="4">
                  <c:v>0.91359516616314196</c:v>
                </c:pt>
                <c:pt idx="5">
                  <c:v>0.910776361529548</c:v>
                </c:pt>
                <c:pt idx="6">
                  <c:v>0.91598599766627697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9F8-A8B3-4DC7789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'clean_noisy (f1)'!$C$13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15-412F-9C89-ECE2490A1498}"/>
            </c:ext>
          </c:extLst>
        </c:ser>
        <c:ser>
          <c:idx val="3"/>
          <c:order val="1"/>
          <c:tx>
            <c:strRef>
              <c:f>'clean_noisy (f1)'!$C$30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15-412F-9C89-ECE2490A1498}"/>
            </c:ext>
          </c:extLst>
        </c:ser>
        <c:ser>
          <c:idx val="0"/>
          <c:order val="2"/>
          <c:tx>
            <c:strRef>
              <c:f>'clean_noisy (f1)'!$C$13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15-412F-9C89-ECE2490A1498}"/>
            </c:ext>
          </c:extLst>
        </c:ser>
        <c:ser>
          <c:idx val="1"/>
          <c:order val="3"/>
          <c:tx>
            <c:strRef>
              <c:f>'clean_noisy (f1)'!$C$30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15-412F-9C89-ECE2490A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(f1)'!$K$13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'clean_noisy (f1)'!$K$14:$K$19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3-4F60-9E6C-F3AFD6C1823A}"/>
            </c:ext>
          </c:extLst>
        </c:ser>
        <c:ser>
          <c:idx val="1"/>
          <c:order val="1"/>
          <c:tx>
            <c:strRef>
              <c:f>'clean_noisy (f1)'!$L$13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(f1)'!$L$14:$L$19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3-4F60-9E6C-F3AFD6C1823A}"/>
            </c:ext>
          </c:extLst>
        </c:ser>
        <c:ser>
          <c:idx val="2"/>
          <c:order val="2"/>
          <c:tx>
            <c:strRef>
              <c:f>'clean_noisy (f1)'!$K$30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'clean_noisy (f1)'!$K$31:$K$36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3-4F60-9E6C-F3AFD6C1823A}"/>
            </c:ext>
          </c:extLst>
        </c:ser>
        <c:ser>
          <c:idx val="3"/>
          <c:order val="3"/>
          <c:tx>
            <c:strRef>
              <c:f>'clean_noisy (f1)'!$L$30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'clean_noisy (f1)'!$L$31:$L$36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3-4F60-9E6C-F3AFD6C1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'clean_noisy (f1)'!$C$13</c:f>
              <c:strCache>
                <c:ptCount val="1"/>
                <c:pt idx="0">
                  <c:v>f1 score validation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C81-9C77-3175C9A100EE}"/>
            </c:ext>
          </c:extLst>
        </c:ser>
        <c:ser>
          <c:idx val="1"/>
          <c:order val="1"/>
          <c:tx>
            <c:strRef>
              <c:f>'clean_noisy (f1)'!$C$30</c:f>
              <c:strCache>
                <c:ptCount val="1"/>
                <c:pt idx="0">
                  <c:v>f1 score validation without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4C81-9C77-3175C9A1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'clean_noisy (f1)'!$K$13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(f1)'!$K$14:$K$19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4-4C6F-9F11-85662164D053}"/>
            </c:ext>
          </c:extLst>
        </c:ser>
        <c:ser>
          <c:idx val="2"/>
          <c:order val="1"/>
          <c:tx>
            <c:strRef>
              <c:f>'clean_noisy (f1)'!$K$30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(f1)'!$K$31:$K$36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4-4C6F-9F11-85662164D053}"/>
            </c:ext>
          </c:extLst>
        </c:ser>
        <c:ser>
          <c:idx val="1"/>
          <c:order val="2"/>
          <c:tx>
            <c:strRef>
              <c:f>'clean_noisy (f1)'!$L$13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(f1)'!$L$14:$L$19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4-4C6F-9F11-85662164D053}"/>
            </c:ext>
          </c:extLst>
        </c:ser>
        <c:ser>
          <c:idx val="3"/>
          <c:order val="3"/>
          <c:tx>
            <c:strRef>
              <c:f>'clean_noisy (f1)'!$L$30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(f1)'!$L$31:$L$36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4-4C6F-9F11-8566216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ACCURACY with and without Spectral Substraction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(f1)'!$I$13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(f1)'!$I$14:$I$19</c:f>
              <c:numCache>
                <c:formatCode>General</c:formatCode>
                <c:ptCount val="6"/>
                <c:pt idx="0">
                  <c:v>0.70706037129074695</c:v>
                </c:pt>
                <c:pt idx="1">
                  <c:v>0.73159982371088583</c:v>
                </c:pt>
                <c:pt idx="2">
                  <c:v>0.734968591085851</c:v>
                </c:pt>
                <c:pt idx="3">
                  <c:v>0.81223857474825711</c:v>
                </c:pt>
                <c:pt idx="4">
                  <c:v>0.87881679389312972</c:v>
                </c:pt>
                <c:pt idx="5">
                  <c:v>0.99293563579277866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A45-93FE-BC3927AC9925}"/>
            </c:ext>
          </c:extLst>
        </c:ser>
        <c:ser>
          <c:idx val="1"/>
          <c:order val="1"/>
          <c:tx>
            <c:strRef>
              <c:f>'clean_noisy (f1)'!$I$30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(f1)'!$I$31:$I$36</c:f>
              <c:numCache>
                <c:formatCode>General</c:formatCode>
                <c:ptCount val="6"/>
                <c:pt idx="0">
                  <c:v>0.69799736880573016</c:v>
                </c:pt>
                <c:pt idx="1">
                  <c:v>0.68473630086675485</c:v>
                </c:pt>
                <c:pt idx="2">
                  <c:v>0.66676637750523482</c:v>
                </c:pt>
                <c:pt idx="3">
                  <c:v>0.75801704105344692</c:v>
                </c:pt>
                <c:pt idx="4">
                  <c:v>0.87102417302798985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2-4A45-93FE-BC3927AC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(accuracy)'!$C$15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(accuracy)'!$B$16:$B$21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(accuracy)'!$C$16:$C$21</c:f>
              <c:numCache>
                <c:formatCode>0.000000000</c:formatCode>
                <c:ptCount val="6"/>
                <c:pt idx="0">
                  <c:v>0.71729279345124985</c:v>
                </c:pt>
                <c:pt idx="1">
                  <c:v>0.73027765535478184</c:v>
                </c:pt>
                <c:pt idx="2">
                  <c:v>0.73900688004786119</c:v>
                </c:pt>
                <c:pt idx="3">
                  <c:v>0.8189000774593338</c:v>
                </c:pt>
                <c:pt idx="4">
                  <c:v>0.87022900763358779</c:v>
                </c:pt>
                <c:pt idx="5">
                  <c:v>0.96436420722135008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5-45F4-A7AA-9C8B444139C2}"/>
            </c:ext>
          </c:extLst>
        </c:ser>
        <c:ser>
          <c:idx val="1"/>
          <c:order val="1"/>
          <c:tx>
            <c:strRef>
              <c:f>'clean_noisy (accuracy)'!$C$33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(accuracy)'!$C$34:$C$39</c:f>
              <c:numCache>
                <c:formatCode>0.000000000</c:formatCode>
                <c:ptCount val="6"/>
                <c:pt idx="0">
                  <c:v>0.57550065779856741</c:v>
                </c:pt>
                <c:pt idx="1">
                  <c:v>0.6068752754517408</c:v>
                </c:pt>
                <c:pt idx="2">
                  <c:v>0.63595572838767578</c:v>
                </c:pt>
                <c:pt idx="3">
                  <c:v>0.77072037180480246</c:v>
                </c:pt>
                <c:pt idx="4">
                  <c:v>0.89328880407124678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5-45F4-A7AA-9C8B4441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28543"/>
        <c:axId val="374531871"/>
      </c:lineChart>
      <c:catAx>
        <c:axId val="374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31871"/>
        <c:crosses val="autoZero"/>
        <c:auto val="1"/>
        <c:lblAlgn val="ctr"/>
        <c:lblOffset val="100"/>
        <c:noMultiLvlLbl val="0"/>
      </c:catAx>
      <c:valAx>
        <c:axId val="3745318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  <a:r>
              <a:rPr lang="en-US" baseline="0"/>
              <a:t> VS TRUE NEGATIVE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(accuracy)'!$I$15</c:f>
              <c:strCache>
                <c:ptCount val="1"/>
                <c:pt idx="0">
                  <c:v>Tn with SS relativo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(accuracy)'!$B$16:$B$21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(accuracy)'!$I$16:$I$21</c:f>
              <c:numCache>
                <c:formatCode>0.000</c:formatCode>
                <c:ptCount val="6"/>
                <c:pt idx="0">
                  <c:v>0.17995910020449898</c:v>
                </c:pt>
                <c:pt idx="1">
                  <c:v>0.42046605876393112</c:v>
                </c:pt>
                <c:pt idx="2">
                  <c:v>0.60069965017491256</c:v>
                </c:pt>
                <c:pt idx="3">
                  <c:v>0.75413948820873056</c:v>
                </c:pt>
                <c:pt idx="4">
                  <c:v>0.85468354430379745</c:v>
                </c:pt>
                <c:pt idx="5">
                  <c:v>0.98577235772357719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4DC8-BE09-54BA9B5BBAC3}"/>
            </c:ext>
          </c:extLst>
        </c:ser>
        <c:ser>
          <c:idx val="1"/>
          <c:order val="1"/>
          <c:tx>
            <c:strRef>
              <c:f>'clean_noisy (accuracy)'!$L$15</c:f>
              <c:strCache>
                <c:ptCount val="1"/>
                <c:pt idx="0">
                  <c:v>Tp with SS relativo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(accuracy)'!$L$16:$L$21</c:f>
              <c:numCache>
                <c:formatCode>0.000</c:formatCode>
                <c:ptCount val="6"/>
                <c:pt idx="0">
                  <c:v>0.93244626407369502</c:v>
                </c:pt>
                <c:pt idx="1">
                  <c:v>0.85681771156631492</c:v>
                </c:pt>
                <c:pt idx="2">
                  <c:v>0.7980789754535752</c:v>
                </c:pt>
                <c:pt idx="3">
                  <c:v>0.84782608695652173</c:v>
                </c:pt>
                <c:pt idx="4">
                  <c:v>0.87734755390679342</c:v>
                </c:pt>
                <c:pt idx="5">
                  <c:v>0.95479327578373463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0-4DC8-BE09-54BA9B5BBAC3}"/>
            </c:ext>
          </c:extLst>
        </c:ser>
        <c:ser>
          <c:idx val="2"/>
          <c:order val="2"/>
          <c:tx>
            <c:strRef>
              <c:f>'clean_noisy (accuracy)'!$I$33</c:f>
              <c:strCache>
                <c:ptCount val="1"/>
                <c:pt idx="0">
                  <c:v>Tn without SS relativo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'clean_noisy (accuracy)'!$I$34:$I$39</c:f>
              <c:numCache>
                <c:formatCode>0.000</c:formatCode>
                <c:ptCount val="6"/>
                <c:pt idx="0">
                  <c:v>0.30163599182004092</c:v>
                </c:pt>
                <c:pt idx="1">
                  <c:v>0.46048632218844987</c:v>
                </c:pt>
                <c:pt idx="2">
                  <c:v>0.64217891054472764</c:v>
                </c:pt>
                <c:pt idx="3">
                  <c:v>0.74259909683893632</c:v>
                </c:pt>
                <c:pt idx="4">
                  <c:v>0.85974683544303798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0-4DC8-BE09-54BA9B5BBAC3}"/>
            </c:ext>
          </c:extLst>
        </c:ser>
        <c:ser>
          <c:idx val="3"/>
          <c:order val="3"/>
          <c:tx>
            <c:strRef>
              <c:f>'clean_noisy (accuracy)'!$L$33</c:f>
              <c:strCache>
                <c:ptCount val="1"/>
                <c:pt idx="0">
                  <c:v>Tp without SS relativo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'clean_noisy (accuracy)'!$L$34:$L$39</c:f>
              <c:numCache>
                <c:formatCode>0.000</c:formatCode>
                <c:ptCount val="6"/>
                <c:pt idx="0">
                  <c:v>0.68515864892528144</c:v>
                </c:pt>
                <c:pt idx="1">
                  <c:v>0.66666666666666663</c:v>
                </c:pt>
                <c:pt idx="2">
                  <c:v>0.63329775880469585</c:v>
                </c:pt>
                <c:pt idx="3">
                  <c:v>0.78328103989242492</c:v>
                </c:pt>
                <c:pt idx="4">
                  <c:v>0.90864827266403891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0-4DC8-BE09-54BA9B5B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28543"/>
        <c:axId val="374531871"/>
      </c:lineChart>
      <c:catAx>
        <c:axId val="374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31871"/>
        <c:crosses val="autoZero"/>
        <c:auto val="1"/>
        <c:lblAlgn val="ctr"/>
        <c:lblOffset val="100"/>
        <c:noMultiLvlLbl val="0"/>
      </c:catAx>
      <c:valAx>
        <c:axId val="3745318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20</xdr:col>
      <xdr:colOff>19050</xdr:colOff>
      <xdr:row>15</xdr:row>
      <xdr:rowOff>361950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466725</xdr:rowOff>
    </xdr:from>
    <xdr:to>
      <xdr:col>20</xdr:col>
      <xdr:colOff>38100</xdr:colOff>
      <xdr:row>28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523630</xdr:colOff>
      <xdr:row>64</xdr:row>
      <xdr:rowOff>162544</xdr:rowOff>
    </xdr:from>
    <xdr:to>
      <xdr:col>10</xdr:col>
      <xdr:colOff>838968</xdr:colOff>
      <xdr:row>89</xdr:row>
      <xdr:rowOff>99332</xdr:rowOff>
    </xdr:to>
    <xdr:graphicFrame macro="">
      <xdr:nvGraphicFramePr>
        <xdr:cNvPr id="2" name="Gráfico 1" title="F-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181839</xdr:colOff>
      <xdr:row>38</xdr:row>
      <xdr:rowOff>100939</xdr:rowOff>
    </xdr:from>
    <xdr:to>
      <xdr:col>12</xdr:col>
      <xdr:colOff>126473</xdr:colOff>
      <xdr:row>63</xdr:row>
      <xdr:rowOff>139410</xdr:rowOff>
    </xdr:to>
    <xdr:graphicFrame macro="">
      <xdr:nvGraphicFramePr>
        <xdr:cNvPr id="3" name="Gráfico 2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285007</xdr:colOff>
      <xdr:row>39</xdr:row>
      <xdr:rowOff>146093</xdr:rowOff>
    </xdr:from>
    <xdr:to>
      <xdr:col>27</xdr:col>
      <xdr:colOff>323380</xdr:colOff>
      <xdr:row>64</xdr:row>
      <xdr:rowOff>82881</xdr:rowOff>
    </xdr:to>
    <xdr:graphicFrame macro="">
      <xdr:nvGraphicFramePr>
        <xdr:cNvPr id="4" name="Gráfico 3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223157</xdr:colOff>
      <xdr:row>40</xdr:row>
      <xdr:rowOff>14350</xdr:rowOff>
    </xdr:from>
    <xdr:to>
      <xdr:col>19</xdr:col>
      <xdr:colOff>107548</xdr:colOff>
      <xdr:row>65</xdr:row>
      <xdr:rowOff>52821</xdr:rowOff>
    </xdr:to>
    <xdr:graphicFrame macro="">
      <xdr:nvGraphicFramePr>
        <xdr:cNvPr id="5" name="Gráfico 4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606136</xdr:colOff>
      <xdr:row>38</xdr:row>
      <xdr:rowOff>1</xdr:rowOff>
    </xdr:from>
    <xdr:to>
      <xdr:col>4</xdr:col>
      <xdr:colOff>1094656</xdr:colOff>
      <xdr:row>62</xdr:row>
      <xdr:rowOff>122341</xdr:rowOff>
    </xdr:to>
    <xdr:graphicFrame macro="">
      <xdr:nvGraphicFramePr>
        <xdr:cNvPr id="6" name="Gráfico 5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299358</xdr:colOff>
      <xdr:row>10</xdr:row>
      <xdr:rowOff>162295</xdr:rowOff>
    </xdr:from>
    <xdr:to>
      <xdr:col>25</xdr:col>
      <xdr:colOff>257587</xdr:colOff>
      <xdr:row>27</xdr:row>
      <xdr:rowOff>717467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197922</xdr:colOff>
      <xdr:row>28</xdr:row>
      <xdr:rowOff>556654</xdr:rowOff>
    </xdr:from>
    <xdr:to>
      <xdr:col>25</xdr:col>
      <xdr:colOff>156151</xdr:colOff>
      <xdr:row>48</xdr:row>
      <xdr:rowOff>146956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7:H14" totalsRowShown="0" headerRowDxfId="75" dataDxfId="74">
  <autoFilter ref="B7:H14"/>
  <sortState ref="B8:H14">
    <sortCondition ref="C7:C14"/>
  </sortState>
  <tableColumns count="7">
    <tableColumn id="1" name="SS" dataDxfId="73"/>
    <tableColumn id="2" name="SNR" dataDxfId="72"/>
    <tableColumn id="3" name="f1 score validation with SS" dataDxfId="71"/>
    <tableColumn id="4" name="confusion matrix" dataDxfId="70"/>
    <tableColumn id="5" name="confusion matrix norm" dataDxfId="69"/>
    <tableColumn id="6" name="True positive Neutral with SS" dataDxfId="68"/>
    <tableColumn id="7" name="True positive Stress with SS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16:H23" totalsRowShown="0">
  <autoFilter ref="B16:H23"/>
  <sortState ref="B17:H23">
    <sortCondition ref="C16:C23"/>
  </sortState>
  <tableColumns count="7">
    <tableColumn id="1" name="SS" dataDxfId="66"/>
    <tableColumn id="2" name="SNR" dataDxfId="65"/>
    <tableColumn id="3" name="f1 score validation without SS" dataDxfId="64"/>
    <tableColumn id="4" name="confusion matrix" dataDxfId="63"/>
    <tableColumn id="5" name="confusion matrix norm" dataDxfId="62"/>
    <tableColumn id="6" name="True positive Neutral without SS" dataDxfId="61"/>
    <tableColumn id="7" name="True positive Stress without SS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B13:L19" totalsRowShown="0" headerRowDxfId="59" headerRowBorderDxfId="58" tableBorderDxfId="57" totalsRowBorderDxfId="56">
  <autoFilter ref="B13:L19"/>
  <sortState ref="B14:G19">
    <sortCondition ref="B13:B19"/>
  </sortState>
  <tableColumns count="11">
    <tableColumn id="1" name="SNR" dataDxfId="55"/>
    <tableColumn id="2" name="f1 score validation with SS" dataDxfId="54"/>
    <tableColumn id="3" name="confusion matrix" dataDxfId="53"/>
    <tableColumn id="8" name="Tn" dataDxfId="52"/>
    <tableColumn id="9" name="Fp" dataDxfId="51"/>
    <tableColumn id="10" name="Fn" dataDxfId="50"/>
    <tableColumn id="11" name="Tp" dataDxfId="49"/>
    <tableColumn id="12" name="Accuracy with SS" dataDxfId="48">
      <calculatedColumnFormula>(Tabla2[[#This Row],[Tn]]+Tabla2[[#This Row],[Tp]])/SUM(Tabla2[[#This Row],[Tn]:[Tp]])</calculatedColumnFormula>
    </tableColumn>
    <tableColumn id="4" name="confusion matrix norm" dataDxfId="47"/>
    <tableColumn id="5" name="True positive Neutral with SS" dataDxfId="46"/>
    <tableColumn id="6" name="True positive Stress with SS" dataDxfId="4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B30:L36" totalsRowShown="0" headerRowDxfId="44" headerRowBorderDxfId="43" tableBorderDxfId="42" totalsRowBorderDxfId="41">
  <autoFilter ref="B30:L36"/>
  <sortState ref="B31:G36">
    <sortCondition ref="B30:B36"/>
  </sortState>
  <tableColumns count="11">
    <tableColumn id="1" name="SNR" dataDxfId="40"/>
    <tableColumn id="2" name="f1 score validation without SS" dataDxfId="39"/>
    <tableColumn id="3" name="confusion matrix" dataDxfId="38"/>
    <tableColumn id="8" name="Tn" dataDxfId="37"/>
    <tableColumn id="9" name="Fp" dataDxfId="36"/>
    <tableColumn id="10" name="Fn" dataDxfId="35"/>
    <tableColumn id="11" name="Tp" dataDxfId="34"/>
    <tableColumn id="12" name="Accuracy without SS" dataDxfId="33">
      <calculatedColumnFormula>(Tabla3[[#This Row],[Tn]]+Tabla3[[#This Row],[Tp]])/SUM(Tabla3[[#This Row],[Tn]:[Tp]])</calculatedColumnFormula>
    </tableColumn>
    <tableColumn id="4" name="confusion matrix norm" dataDxfId="32"/>
    <tableColumn id="5" name="True positive Neutral without SS" dataDxfId="31"/>
    <tableColumn id="6" name="True positive Stress without SS" dataDxfId="3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a26" displayName="Tabla26" ref="B15:L21" totalsRowShown="0" headerRowDxfId="29" headerRowBorderDxfId="28" tableBorderDxfId="27" totalsRowBorderDxfId="26">
  <autoFilter ref="B15:L21"/>
  <sortState ref="B16:H21">
    <sortCondition ref="B15:B21"/>
  </sortState>
  <tableColumns count="11">
    <tableColumn id="1" name="SNR" dataDxfId="25"/>
    <tableColumn id="2" name="accuracy with SS" dataDxfId="24"/>
    <tableColumn id="3" name="confusion matrix" dataDxfId="23"/>
    <tableColumn id="8" name="Tn with SS" dataDxfId="22"/>
    <tableColumn id="9" name="Fp with SS" dataDxfId="21"/>
    <tableColumn id="10" name="Fn with SS" dataDxfId="20"/>
    <tableColumn id="11" name="Tp with SS" dataDxfId="9"/>
    <tableColumn id="4" name="Tn with SS relativo" dataDxfId="8">
      <calculatedColumnFormula>Tabla26[[#This Row],[Tn with SS]]/SUM(Tabla26[[#This Row],[Tn with SS]:[Fp with SS]])</calculatedColumnFormula>
    </tableColumn>
    <tableColumn id="5" name="Fp with SS relativo" dataDxfId="7">
      <calculatedColumnFormula>Tabla26[[#This Row],[Fp with SS]]/SUM(Tabla26[[#This Row],[Tn with SS]:[Fp with SS]])</calculatedColumnFormula>
    </tableColumn>
    <tableColumn id="6" name="Fn with SS relativo" dataDxfId="6">
      <calculatedColumnFormula>Tabla26[[#This Row],[Fn with SS]]/SUM(Tabla26[[#This Row],[Fn with SS]:[Tp with SS]])</calculatedColumnFormula>
    </tableColumn>
    <tableColumn id="7" name="Tp with SS relativo" dataDxfId="5">
      <calculatedColumnFormula>Tabla26[[#This Row],[Tp with SS]]/SUM(Tabla26[[#This Row],[Fn with SS]:[Tp with SS]])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a37" displayName="Tabla37" ref="B33:L39" totalsRowShown="0" headerRowDxfId="19" headerRowBorderDxfId="18" tableBorderDxfId="17" totalsRowBorderDxfId="16">
  <autoFilter ref="B33:L39"/>
  <sortState ref="B34:H39">
    <sortCondition ref="B33:B39"/>
  </sortState>
  <tableColumns count="11">
    <tableColumn id="1" name="SNR" dataDxfId="15"/>
    <tableColumn id="2" name="accuracy without SS" dataDxfId="14"/>
    <tableColumn id="3" name="confusion matrix" dataDxfId="13"/>
    <tableColumn id="8" name="Tn without SS" dataDxfId="12"/>
    <tableColumn id="9" name="Fp without SS" dataDxfId="11"/>
    <tableColumn id="10" name="Fn without SS" dataDxfId="10"/>
    <tableColumn id="11" name="Tp without SS" dataDxfId="4"/>
    <tableColumn id="4" name="Tn without SS relativo" dataDxfId="3">
      <calculatedColumnFormula>Tabla37[[#This Row],[Tn without SS]]/SUM(Tabla37[[#This Row],[Tn without SS]:[Fp without SS]])</calculatedColumnFormula>
    </tableColumn>
    <tableColumn id="5" name="Fp without SS relativo" dataDxfId="2">
      <calculatedColumnFormula>Tabla37[[#This Row],[Fp without SS]]/SUM(Tabla37[[#This Row],[Tn without SS]:[Fp without SS]])</calculatedColumnFormula>
    </tableColumn>
    <tableColumn id="6" name="Fn without SS relativo" dataDxfId="1">
      <calculatedColumnFormula>Tabla37[[#This Row],[Fn without SS]]/SUM(Tabla37[[#This Row],[Fn without SS]:[Tp without SS]])</calculatedColumnFormula>
    </tableColumn>
    <tableColumn id="7" name="Tp without SS relativo" dataDxfId="0">
      <calculatedColumnFormula>Tabla37[[#This Row],[Tp without SS]]/SUM(Tabla37[[#This Row],[Fn without SS]:[Tp without SS]])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zoomScaleNormal="100" workbookViewId="0">
      <selection activeCell="AA21" sqref="AA21"/>
    </sheetView>
  </sheetViews>
  <sheetFormatPr baseColWidth="10" defaultColWidth="9.140625" defaultRowHeight="15" x14ac:dyDescent="0.25"/>
  <cols>
    <col min="1" max="1" width="9.140625" style="1"/>
    <col min="2" max="2" width="9.140625" style="1" customWidth="1"/>
    <col min="3" max="3" width="12.140625" style="1" customWidth="1"/>
    <col min="4" max="4" width="29.140625" style="2" customWidth="1"/>
    <col min="5" max="5" width="18" style="2" customWidth="1"/>
    <col min="6" max="6" width="23.42578125" style="1" bestFit="1" customWidth="1"/>
    <col min="7" max="8" width="15.85546875" style="2" customWidth="1"/>
    <col min="9" max="16384" width="9.140625" style="1"/>
  </cols>
  <sheetData>
    <row r="1" spans="2:8" ht="15.75" thickBot="1" x14ac:dyDescent="0.3"/>
    <row r="2" spans="2:8" ht="15.75" thickTop="1" x14ac:dyDescent="0.25">
      <c r="B2" s="13"/>
      <c r="C2" s="13"/>
      <c r="D2" s="37" t="s">
        <v>57</v>
      </c>
      <c r="E2" s="37"/>
    </row>
    <row r="3" spans="2:8" ht="15.75" thickBot="1" x14ac:dyDescent="0.3">
      <c r="B3" s="13"/>
      <c r="C3" s="13"/>
      <c r="D3" s="4" t="s">
        <v>59</v>
      </c>
      <c r="E3" s="3" t="s">
        <v>60</v>
      </c>
    </row>
    <row r="4" spans="2:8" ht="15.75" thickTop="1" x14ac:dyDescent="0.25">
      <c r="B4" s="37" t="s">
        <v>58</v>
      </c>
      <c r="C4" s="3" t="s">
        <v>59</v>
      </c>
      <c r="D4" s="10" t="s">
        <v>63</v>
      </c>
      <c r="E4" s="2" t="s">
        <v>61</v>
      </c>
    </row>
    <row r="5" spans="2:8" ht="15.75" thickBot="1" x14ac:dyDescent="0.3">
      <c r="B5" s="38"/>
      <c r="C5" s="3" t="s">
        <v>60</v>
      </c>
      <c r="D5" s="10" t="s">
        <v>64</v>
      </c>
      <c r="E5" s="13" t="s">
        <v>62</v>
      </c>
    </row>
    <row r="6" spans="2:8" ht="15.75" thickTop="1" x14ac:dyDescent="0.25"/>
    <row r="7" spans="2:8" s="13" customFormat="1" ht="30" x14ac:dyDescent="0.25">
      <c r="B7" s="3" t="s">
        <v>0</v>
      </c>
      <c r="C7" s="3" t="s">
        <v>1</v>
      </c>
      <c r="D7" s="4" t="s">
        <v>78</v>
      </c>
      <c r="E7" s="4" t="s">
        <v>2</v>
      </c>
      <c r="F7" s="3" t="s">
        <v>3</v>
      </c>
      <c r="G7" s="16" t="s">
        <v>80</v>
      </c>
      <c r="H7" s="16" t="s">
        <v>81</v>
      </c>
    </row>
    <row r="8" spans="2:8" s="5" customFormat="1" ht="33.75" customHeight="1" x14ac:dyDescent="0.25">
      <c r="B8" s="27" t="s">
        <v>4</v>
      </c>
      <c r="C8" s="27">
        <v>-5</v>
      </c>
      <c r="D8" s="32">
        <v>0.88672086720867205</v>
      </c>
      <c r="E8" s="28" t="s">
        <v>19</v>
      </c>
      <c r="F8" s="28" t="s">
        <v>20</v>
      </c>
      <c r="G8" s="6">
        <v>0.95076923000000002</v>
      </c>
      <c r="H8" s="6">
        <v>0.83554647999999998</v>
      </c>
    </row>
    <row r="9" spans="2:8" s="5" customFormat="1" ht="33.75" customHeight="1" x14ac:dyDescent="0.25">
      <c r="B9" s="8" t="s">
        <v>4</v>
      </c>
      <c r="C9" s="8">
        <v>0</v>
      </c>
      <c r="D9" s="30">
        <v>0.90391841116478799</v>
      </c>
      <c r="E9" s="6" t="s">
        <v>17</v>
      </c>
      <c r="F9" s="6" t="s">
        <v>18</v>
      </c>
      <c r="G9" s="6">
        <v>0.95104166999999995</v>
      </c>
      <c r="H9" s="6">
        <v>0.86447638999999998</v>
      </c>
    </row>
    <row r="10" spans="2:8" s="5" customFormat="1" ht="33.75" customHeight="1" x14ac:dyDescent="0.25">
      <c r="B10" s="8" t="s">
        <v>4</v>
      </c>
      <c r="C10" s="8">
        <v>5</v>
      </c>
      <c r="D10" s="30">
        <v>0.90016731734523103</v>
      </c>
      <c r="E10" s="6" t="s">
        <v>15</v>
      </c>
      <c r="F10" s="6" t="s">
        <v>16</v>
      </c>
      <c r="G10" s="6">
        <v>0.95586652000000005</v>
      </c>
      <c r="H10" s="6">
        <v>0.85396824999999998</v>
      </c>
    </row>
    <row r="11" spans="2:8" s="5" customFormat="1" ht="33.75" customHeight="1" x14ac:dyDescent="0.25">
      <c r="B11" s="8" t="s">
        <v>4</v>
      </c>
      <c r="C11" s="8">
        <v>10</v>
      </c>
      <c r="D11" s="30">
        <v>0.91355140186915895</v>
      </c>
      <c r="E11" s="6" t="s">
        <v>13</v>
      </c>
      <c r="F11" s="6" t="s">
        <v>14</v>
      </c>
      <c r="G11" s="6">
        <v>0.95211581000000001</v>
      </c>
      <c r="H11" s="6">
        <v>0.88162344999999998</v>
      </c>
    </row>
    <row r="12" spans="2:8" s="5" customFormat="1" ht="33.75" customHeight="1" x14ac:dyDescent="0.25">
      <c r="B12" s="8" t="s">
        <v>4</v>
      </c>
      <c r="C12" s="8">
        <v>15</v>
      </c>
      <c r="D12" s="30">
        <v>0.89493201483312701</v>
      </c>
      <c r="E12" s="6" t="s">
        <v>11</v>
      </c>
      <c r="F12" s="6" t="s">
        <v>12</v>
      </c>
      <c r="G12" s="6">
        <v>0.94977168999999995</v>
      </c>
      <c r="H12" s="6">
        <v>0.85176470999999998</v>
      </c>
    </row>
    <row r="13" spans="2:8" s="5" customFormat="1" ht="33.75" customHeight="1" x14ac:dyDescent="0.25">
      <c r="B13" s="8" t="s">
        <v>4</v>
      </c>
      <c r="C13" s="8">
        <v>20</v>
      </c>
      <c r="D13" s="30">
        <v>0.90812720848056505</v>
      </c>
      <c r="E13" s="6" t="s">
        <v>9</v>
      </c>
      <c r="F13" s="6" t="s">
        <v>10</v>
      </c>
      <c r="G13" s="6">
        <v>0.96193772</v>
      </c>
      <c r="H13" s="6">
        <v>0.86241610999999996</v>
      </c>
    </row>
    <row r="14" spans="2:8" s="5" customFormat="1" ht="33.75" customHeight="1" thickBot="1" x14ac:dyDescent="0.3">
      <c r="B14" s="9" t="s">
        <v>35</v>
      </c>
      <c r="C14" s="9" t="s">
        <v>5</v>
      </c>
      <c r="D14" s="34">
        <v>0.90223792697290905</v>
      </c>
      <c r="E14" s="7" t="s">
        <v>7</v>
      </c>
      <c r="F14" s="7" t="s">
        <v>8</v>
      </c>
      <c r="G14" s="33">
        <v>0.95011338000000001</v>
      </c>
      <c r="H14" s="6">
        <v>0.86261261</v>
      </c>
    </row>
    <row r="15" spans="2:8" s="5" customFormat="1" ht="33.75" customHeight="1" thickTop="1" x14ac:dyDescent="0.25">
      <c r="B15" s="27"/>
      <c r="C15" s="27"/>
      <c r="D15" s="32"/>
      <c r="E15" s="28"/>
      <c r="F15" s="29"/>
      <c r="G15" s="6"/>
      <c r="H15" s="6"/>
    </row>
    <row r="16" spans="2:8" s="5" customFormat="1" ht="45" x14ac:dyDescent="0.25">
      <c r="B16" s="3" t="s">
        <v>0</v>
      </c>
      <c r="C16" s="3" t="s">
        <v>1</v>
      </c>
      <c r="D16" s="4" t="s">
        <v>79</v>
      </c>
      <c r="E16" s="4" t="s">
        <v>2</v>
      </c>
      <c r="F16" s="3" t="s">
        <v>3</v>
      </c>
      <c r="G16" s="16" t="s">
        <v>82</v>
      </c>
      <c r="H16" s="16" t="s">
        <v>83</v>
      </c>
    </row>
    <row r="17" spans="2:8" s="5" customFormat="1" ht="33.75" customHeight="1" x14ac:dyDescent="0.25">
      <c r="B17" s="8" t="s">
        <v>6</v>
      </c>
      <c r="C17" s="8">
        <v>-5</v>
      </c>
      <c r="D17" s="30">
        <v>0.90557939914163099</v>
      </c>
      <c r="E17" s="6" t="s">
        <v>24</v>
      </c>
      <c r="F17" s="6" t="s">
        <v>23</v>
      </c>
      <c r="G17" s="6">
        <v>0.95794871999999998</v>
      </c>
      <c r="H17" s="6">
        <v>0.86210419000000005</v>
      </c>
    </row>
    <row r="18" spans="2:8" s="5" customFormat="1" ht="33.75" customHeight="1" x14ac:dyDescent="0.25">
      <c r="B18" s="8" t="s">
        <v>6</v>
      </c>
      <c r="C18" s="8">
        <v>0</v>
      </c>
      <c r="D18" s="30">
        <v>0.90225563909774398</v>
      </c>
      <c r="E18" s="6" t="s">
        <v>26</v>
      </c>
      <c r="F18" s="6" t="s">
        <v>25</v>
      </c>
      <c r="G18" s="6">
        <v>0.95</v>
      </c>
      <c r="H18" s="6">
        <v>0.86242300000000005</v>
      </c>
    </row>
    <row r="19" spans="2:8" s="5" customFormat="1" ht="33.75" customHeight="1" x14ac:dyDescent="0.25">
      <c r="B19" s="8" t="s">
        <v>6</v>
      </c>
      <c r="C19" s="8">
        <v>5</v>
      </c>
      <c r="D19" s="30">
        <v>0.90038953811908695</v>
      </c>
      <c r="E19" s="6" t="s">
        <v>28</v>
      </c>
      <c r="F19" s="6" t="s">
        <v>27</v>
      </c>
      <c r="G19" s="6">
        <v>0.95371366999999996</v>
      </c>
      <c r="H19" s="6">
        <v>0.85608466000000005</v>
      </c>
    </row>
    <row r="20" spans="2:8" s="5" customFormat="1" ht="33.75" customHeight="1" x14ac:dyDescent="0.25">
      <c r="B20" s="8" t="s">
        <v>6</v>
      </c>
      <c r="C20" s="8">
        <v>10</v>
      </c>
      <c r="D20" s="30">
        <v>0.90813341135166703</v>
      </c>
      <c r="E20" s="6" t="s">
        <v>30</v>
      </c>
      <c r="F20" s="6" t="s">
        <v>29</v>
      </c>
      <c r="G20" s="28">
        <v>0.94877506</v>
      </c>
      <c r="H20" s="28">
        <v>0.87485908000000001</v>
      </c>
    </row>
    <row r="21" spans="2:8" s="5" customFormat="1" ht="33.75" customHeight="1" x14ac:dyDescent="0.25">
      <c r="B21" s="27" t="s">
        <v>6</v>
      </c>
      <c r="C21" s="27">
        <v>15</v>
      </c>
      <c r="D21" s="32">
        <v>0.91359516616314196</v>
      </c>
      <c r="E21" s="28" t="s">
        <v>32</v>
      </c>
      <c r="F21" s="28" t="s">
        <v>31</v>
      </c>
      <c r="G21" s="6">
        <v>0.94406393</v>
      </c>
      <c r="H21" s="6">
        <v>0.88941176</v>
      </c>
    </row>
    <row r="22" spans="2:8" s="5" customFormat="1" ht="33.75" customHeight="1" x14ac:dyDescent="0.25">
      <c r="B22" s="8" t="s">
        <v>6</v>
      </c>
      <c r="C22" s="8">
        <v>20</v>
      </c>
      <c r="D22" s="30">
        <v>0.910776361529548</v>
      </c>
      <c r="E22" s="6" t="s">
        <v>34</v>
      </c>
      <c r="F22" s="6" t="s">
        <v>33</v>
      </c>
      <c r="G22" s="6">
        <v>0.94694347999999995</v>
      </c>
      <c r="H22" s="6">
        <v>0.87919462999999998</v>
      </c>
    </row>
    <row r="23" spans="2:8" s="5" customFormat="1" ht="33.75" customHeight="1" x14ac:dyDescent="0.25">
      <c r="B23" s="8" t="s">
        <v>36</v>
      </c>
      <c r="C23" s="8" t="s">
        <v>5</v>
      </c>
      <c r="D23" s="30">
        <v>0.91598599766627697</v>
      </c>
      <c r="E23" s="6" t="s">
        <v>21</v>
      </c>
      <c r="F23" s="6" t="s">
        <v>22</v>
      </c>
      <c r="G23" s="6">
        <v>0.95351474000000003</v>
      </c>
      <c r="H23" s="6">
        <v>0.88400900999999998</v>
      </c>
    </row>
    <row r="24" spans="2:8" x14ac:dyDescent="0.25">
      <c r="D24" s="31"/>
    </row>
    <row r="25" spans="2:8" x14ac:dyDescent="0.25">
      <c r="D25" s="31"/>
    </row>
    <row r="26" spans="2:8" x14ac:dyDescent="0.25">
      <c r="D26" s="31"/>
    </row>
    <row r="28" spans="2:8" x14ac:dyDescent="0.25">
      <c r="E28" s="1"/>
    </row>
    <row r="29" spans="2:8" x14ac:dyDescent="0.25">
      <c r="E29" s="1"/>
    </row>
    <row r="30" spans="2:8" x14ac:dyDescent="0.25">
      <c r="E30" s="1"/>
    </row>
    <row r="31" spans="2:8" x14ac:dyDescent="0.25">
      <c r="E31" s="1"/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34" zoomScale="77" zoomScaleNormal="77" workbookViewId="0">
      <selection activeCell="M37" sqref="M37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5" width="18.140625" style="13" customWidth="1"/>
    <col min="6" max="7" width="14.7109375" style="13" customWidth="1"/>
    <col min="8" max="8" width="13.7109375" style="13" customWidth="1"/>
    <col min="9" max="9" width="15" style="13" bestFit="1" customWidth="1"/>
    <col min="10" max="10" width="26.7109375" style="13" bestFit="1" customWidth="1"/>
    <col min="11" max="11" width="13.85546875" style="13" bestFit="1" customWidth="1"/>
    <col min="12" max="12" width="11.42578125" style="13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12" ht="17.25" customHeight="1" x14ac:dyDescent="0.25"/>
    <row r="2" spans="2:12" x14ac:dyDescent="0.25">
      <c r="B2" s="23"/>
      <c r="C2" s="23"/>
      <c r="D2" s="39" t="s">
        <v>57</v>
      </c>
      <c r="E2" s="40"/>
    </row>
    <row r="3" spans="2:12" x14ac:dyDescent="0.25">
      <c r="B3" s="23"/>
      <c r="C3" s="23"/>
      <c r="D3" s="19" t="s">
        <v>59</v>
      </c>
      <c r="E3" s="19" t="s">
        <v>60</v>
      </c>
    </row>
    <row r="4" spans="2:12" ht="15" customHeight="1" x14ac:dyDescent="0.25">
      <c r="B4" s="41" t="s">
        <v>58</v>
      </c>
      <c r="C4" s="22" t="s">
        <v>59</v>
      </c>
      <c r="D4" s="20" t="s">
        <v>63</v>
      </c>
      <c r="E4" s="21" t="s">
        <v>61</v>
      </c>
    </row>
    <row r="5" spans="2:12" x14ac:dyDescent="0.25">
      <c r="B5" s="41"/>
      <c r="C5" s="22" t="s">
        <v>60</v>
      </c>
      <c r="D5" s="20" t="s">
        <v>64</v>
      </c>
      <c r="E5" s="20" t="s">
        <v>62</v>
      </c>
    </row>
    <row r="6" spans="2:12" ht="15.75" thickBot="1" x14ac:dyDescent="0.3"/>
    <row r="7" spans="2:12" ht="16.5" thickTop="1" thickBot="1" x14ac:dyDescent="0.3">
      <c r="B7" s="24" t="s">
        <v>40</v>
      </c>
      <c r="C7" s="17" t="s">
        <v>4</v>
      </c>
    </row>
    <row r="8" spans="2:12" ht="16.5" thickTop="1" thickBot="1" x14ac:dyDescent="0.3">
      <c r="B8" s="24" t="s">
        <v>41</v>
      </c>
      <c r="C8" s="17" t="s">
        <v>39</v>
      </c>
    </row>
    <row r="9" spans="2:12" ht="70.5" customHeight="1" thickTop="1" thickBot="1" x14ac:dyDescent="0.3">
      <c r="B9" s="24" t="s">
        <v>37</v>
      </c>
      <c r="C9" s="17" t="s">
        <v>38</v>
      </c>
    </row>
    <row r="10" spans="2:12" ht="48.75" customHeight="1" thickTop="1" thickBot="1" x14ac:dyDescent="0.3">
      <c r="B10" s="24" t="s">
        <v>42</v>
      </c>
      <c r="C10" s="18" t="s">
        <v>44</v>
      </c>
    </row>
    <row r="11" spans="2:12" ht="31.5" thickTop="1" thickBot="1" x14ac:dyDescent="0.3">
      <c r="B11" s="24" t="s">
        <v>43</v>
      </c>
      <c r="C11" s="18">
        <v>0.76694014801169796</v>
      </c>
    </row>
    <row r="12" spans="2:12" ht="15.75" thickTop="1" x14ac:dyDescent="0.25"/>
    <row r="13" spans="2:12" ht="54.75" customHeight="1" x14ac:dyDescent="0.25">
      <c r="B13" s="15" t="s">
        <v>1</v>
      </c>
      <c r="C13" s="15" t="s">
        <v>78</v>
      </c>
      <c r="D13" s="15" t="s">
        <v>2</v>
      </c>
      <c r="E13" s="15" t="s">
        <v>85</v>
      </c>
      <c r="F13" s="15" t="s">
        <v>86</v>
      </c>
      <c r="G13" s="15" t="s">
        <v>87</v>
      </c>
      <c r="H13" s="15" t="s">
        <v>84</v>
      </c>
      <c r="I13" s="15" t="s">
        <v>88</v>
      </c>
      <c r="J13" s="14" t="s">
        <v>3</v>
      </c>
      <c r="K13" s="15" t="s">
        <v>80</v>
      </c>
      <c r="L13" s="15" t="s">
        <v>81</v>
      </c>
    </row>
    <row r="14" spans="2:12" ht="30" customHeight="1" x14ac:dyDescent="0.25">
      <c r="B14" s="25">
        <v>-5</v>
      </c>
      <c r="C14" s="26">
        <v>0.81919884518224395</v>
      </c>
      <c r="D14" s="11" t="s">
        <v>55</v>
      </c>
      <c r="E14" s="11">
        <v>297</v>
      </c>
      <c r="F14" s="11">
        <v>1659</v>
      </c>
      <c r="G14" s="11">
        <v>345</v>
      </c>
      <c r="H14" s="11">
        <v>4540</v>
      </c>
      <c r="I14" s="11">
        <f>(Tabla2[[#This Row],[Tn]]+Tabla2[[#This Row],[Tp]])/SUM(Tabla2[[#This Row],[Tn]:[Tp]])</f>
        <v>0.70706037129074695</v>
      </c>
      <c r="J14" s="12" t="s">
        <v>56</v>
      </c>
      <c r="K14" s="11">
        <v>0.15184048999999999</v>
      </c>
      <c r="L14" s="12">
        <v>0.92937563999999995</v>
      </c>
    </row>
    <row r="15" spans="2:12" ht="30" customHeight="1" x14ac:dyDescent="0.25">
      <c r="B15" s="25">
        <v>0</v>
      </c>
      <c r="C15" s="26">
        <v>0.82325626390635498</v>
      </c>
      <c r="D15" s="11" t="s">
        <v>53</v>
      </c>
      <c r="E15" s="11">
        <v>725</v>
      </c>
      <c r="F15" s="11">
        <v>1249</v>
      </c>
      <c r="G15" s="11">
        <v>578</v>
      </c>
      <c r="H15" s="11">
        <v>4255</v>
      </c>
      <c r="I15" s="11">
        <f>(Tabla2[[#This Row],[Tn]]+Tabla2[[#This Row],[Tp]])/SUM(Tabla2[[#This Row],[Tn]:[Tp]])</f>
        <v>0.73159982371088583</v>
      </c>
      <c r="J15" s="12" t="s">
        <v>54</v>
      </c>
      <c r="K15" s="11">
        <v>0.36727457000000002</v>
      </c>
      <c r="L15" s="12">
        <v>0.88040554999999998</v>
      </c>
    </row>
    <row r="16" spans="2:12" ht="30" customHeight="1" x14ac:dyDescent="0.25">
      <c r="B16" s="25">
        <v>5</v>
      </c>
      <c r="C16" s="26">
        <v>0.81366982124079901</v>
      </c>
      <c r="D16" s="11" t="s">
        <v>51</v>
      </c>
      <c r="E16" s="11">
        <v>1045</v>
      </c>
      <c r="F16" s="11">
        <v>956</v>
      </c>
      <c r="G16" s="11">
        <v>816</v>
      </c>
      <c r="H16" s="11">
        <v>3869</v>
      </c>
      <c r="I16" s="11">
        <f>(Tabla2[[#This Row],[Tn]]+Tabla2[[#This Row],[Tp]])/SUM(Tabla2[[#This Row],[Tn]:[Tp]])</f>
        <v>0.734968591085851</v>
      </c>
      <c r="J16" s="12" t="s">
        <v>52</v>
      </c>
      <c r="K16" s="11">
        <v>0.52223887999999996</v>
      </c>
      <c r="L16" s="12">
        <v>0.82582710999999998</v>
      </c>
    </row>
    <row r="17" spans="2:12" ht="30" customHeight="1" x14ac:dyDescent="0.25">
      <c r="B17" s="25">
        <v>10</v>
      </c>
      <c r="C17" s="26">
        <v>0.863174531496952</v>
      </c>
      <c r="D17" s="11" t="s">
        <v>49</v>
      </c>
      <c r="E17" s="11">
        <v>1420</v>
      </c>
      <c r="F17" s="11">
        <v>573</v>
      </c>
      <c r="G17" s="11">
        <v>639</v>
      </c>
      <c r="H17" s="11">
        <v>3823</v>
      </c>
      <c r="I17" s="11">
        <f>(Tabla2[[#This Row],[Tn]]+Tabla2[[#This Row],[Tp]])/SUM(Tabla2[[#This Row],[Tn]:[Tp]])</f>
        <v>0.81223857474825711</v>
      </c>
      <c r="J17" s="12" t="s">
        <v>50</v>
      </c>
      <c r="K17" s="11">
        <v>0.71249373000000005</v>
      </c>
      <c r="L17" s="12">
        <v>0.85679068000000003</v>
      </c>
    </row>
    <row r="18" spans="2:12" ht="30" customHeight="1" x14ac:dyDescent="0.25">
      <c r="B18" s="25">
        <v>15</v>
      </c>
      <c r="C18" s="26">
        <v>0.91050035236081694</v>
      </c>
      <c r="D18" s="11" t="s">
        <v>47</v>
      </c>
      <c r="E18" s="11">
        <v>1650</v>
      </c>
      <c r="F18" s="11">
        <v>325</v>
      </c>
      <c r="G18" s="11">
        <v>437</v>
      </c>
      <c r="H18" s="11">
        <v>3876</v>
      </c>
      <c r="I18" s="11">
        <f>(Tabla2[[#This Row],[Tn]]+Tabla2[[#This Row],[Tp]])/SUM(Tabla2[[#This Row],[Tn]:[Tp]])</f>
        <v>0.87881679389312972</v>
      </c>
      <c r="J18" s="12" t="s">
        <v>48</v>
      </c>
      <c r="K18" s="11">
        <v>0.83544304000000003</v>
      </c>
      <c r="L18" s="12">
        <v>0.89867841000000004</v>
      </c>
    </row>
    <row r="19" spans="2:12" ht="30" customHeight="1" x14ac:dyDescent="0.25">
      <c r="B19" s="25">
        <v>20</v>
      </c>
      <c r="C19" s="26">
        <v>0.994877632327831</v>
      </c>
      <c r="D19" s="11" t="s">
        <v>45</v>
      </c>
      <c r="E19" s="11">
        <v>1955</v>
      </c>
      <c r="F19" s="11">
        <v>13</v>
      </c>
      <c r="G19" s="11">
        <v>32</v>
      </c>
      <c r="H19" s="11">
        <v>4370</v>
      </c>
      <c r="I19" s="11">
        <f>(Tabla2[[#This Row],[Tn]]+Tabla2[[#This Row],[Tp]])/SUM(Tabla2[[#This Row],[Tn]:[Tp]])</f>
        <v>0.99293563579277866</v>
      </c>
      <c r="J19" s="12" t="s">
        <v>46</v>
      </c>
      <c r="K19" s="11">
        <v>0.99339431</v>
      </c>
      <c r="L19" s="12">
        <v>0.99273058000000003</v>
      </c>
    </row>
    <row r="23" spans="2:12" ht="15.75" thickBot="1" x14ac:dyDescent="0.3"/>
    <row r="24" spans="2:12" ht="16.5" thickTop="1" thickBot="1" x14ac:dyDescent="0.3">
      <c r="B24" s="24" t="s">
        <v>40</v>
      </c>
      <c r="C24" s="21" t="s">
        <v>6</v>
      </c>
    </row>
    <row r="25" spans="2:12" ht="16.5" thickTop="1" thickBot="1" x14ac:dyDescent="0.3">
      <c r="B25" s="24" t="s">
        <v>41</v>
      </c>
      <c r="C25" s="21" t="s">
        <v>39</v>
      </c>
    </row>
    <row r="26" spans="2:12" ht="70.5" customHeight="1" thickTop="1" thickBot="1" x14ac:dyDescent="0.3">
      <c r="B26" s="24" t="s">
        <v>37</v>
      </c>
      <c r="C26" s="21" t="s">
        <v>38</v>
      </c>
    </row>
    <row r="27" spans="2:12" ht="48.75" customHeight="1" thickTop="1" thickBot="1" x14ac:dyDescent="0.3">
      <c r="B27" s="24" t="s">
        <v>42</v>
      </c>
      <c r="C27" s="22" t="s">
        <v>65</v>
      </c>
    </row>
    <row r="28" spans="2:12" ht="31.5" thickTop="1" thickBot="1" x14ac:dyDescent="0.3">
      <c r="B28" s="24" t="s">
        <v>43</v>
      </c>
      <c r="C28" s="22">
        <v>0.71754134674367298</v>
      </c>
    </row>
    <row r="29" spans="2:12" ht="15.75" thickTop="1" x14ac:dyDescent="0.25"/>
    <row r="30" spans="2:12" ht="57" customHeight="1" x14ac:dyDescent="0.25">
      <c r="B30" s="15" t="s">
        <v>1</v>
      </c>
      <c r="C30" s="15" t="s">
        <v>79</v>
      </c>
      <c r="D30" s="15" t="s">
        <v>2</v>
      </c>
      <c r="E30" s="15" t="s">
        <v>85</v>
      </c>
      <c r="F30" s="15" t="s">
        <v>86</v>
      </c>
      <c r="G30" s="15" t="s">
        <v>87</v>
      </c>
      <c r="H30" s="15" t="s">
        <v>84</v>
      </c>
      <c r="I30" s="15" t="s">
        <v>89</v>
      </c>
      <c r="J30" s="14" t="s">
        <v>3</v>
      </c>
      <c r="K30" s="15" t="s">
        <v>82</v>
      </c>
      <c r="L30" s="15" t="s">
        <v>83</v>
      </c>
    </row>
    <row r="31" spans="2:12" ht="30" customHeight="1" x14ac:dyDescent="0.25">
      <c r="B31" s="25">
        <v>-5</v>
      </c>
      <c r="C31" s="26">
        <v>0.81661636783241598</v>
      </c>
      <c r="D31" s="11" t="s">
        <v>76</v>
      </c>
      <c r="E31" s="11">
        <v>175</v>
      </c>
      <c r="F31" s="11">
        <v>1781</v>
      </c>
      <c r="G31" s="11">
        <v>285</v>
      </c>
      <c r="H31" s="11">
        <v>4600</v>
      </c>
      <c r="I31" s="11">
        <f>(Tabla3[[#This Row],[Tn]]+Tabla3[[#This Row],[Tp]])/SUM(Tabla3[[#This Row],[Tn]:[Tp]])</f>
        <v>0.69799736880573016</v>
      </c>
      <c r="J31" s="12" t="s">
        <v>77</v>
      </c>
      <c r="K31" s="11">
        <v>8.9468300000000001E-2</v>
      </c>
      <c r="L31" s="12">
        <v>0.94165814000000003</v>
      </c>
    </row>
    <row r="32" spans="2:12" ht="30" customHeight="1" x14ac:dyDescent="0.25">
      <c r="B32" s="25">
        <v>0</v>
      </c>
      <c r="C32" s="26">
        <v>0.79030682040257905</v>
      </c>
      <c r="D32" s="11" t="s">
        <v>74</v>
      </c>
      <c r="E32" s="11">
        <v>617</v>
      </c>
      <c r="F32" s="11">
        <v>1357</v>
      </c>
      <c r="G32" s="11">
        <v>789</v>
      </c>
      <c r="H32" s="11">
        <v>4044</v>
      </c>
      <c r="I32" s="11">
        <f>(Tabla3[[#This Row],[Tn]]+Tabla3[[#This Row],[Tp]])/SUM(Tabla3[[#This Row],[Tn]:[Tp]])</f>
        <v>0.68473630086675485</v>
      </c>
      <c r="J32" s="12" t="s">
        <v>75</v>
      </c>
      <c r="K32" s="11">
        <v>0.31256331999999998</v>
      </c>
      <c r="L32" s="12">
        <v>0.83674736000000005</v>
      </c>
    </row>
    <row r="33" spans="2:12" ht="30" customHeight="1" x14ac:dyDescent="0.25">
      <c r="B33" s="25">
        <v>5</v>
      </c>
      <c r="C33" s="26">
        <v>0.747277676950998</v>
      </c>
      <c r="D33" s="11" t="s">
        <v>72</v>
      </c>
      <c r="E33" s="11">
        <v>1164</v>
      </c>
      <c r="F33" s="11">
        <v>837</v>
      </c>
      <c r="G33" s="11">
        <v>1391</v>
      </c>
      <c r="H33" s="11">
        <v>3294</v>
      </c>
      <c r="I33" s="11">
        <f>(Tabla3[[#This Row],[Tn]]+Tabla3[[#This Row],[Tp]])/SUM(Tabla3[[#This Row],[Tn]:[Tp]])</f>
        <v>0.66676637750523482</v>
      </c>
      <c r="J33" s="12" t="s">
        <v>73</v>
      </c>
      <c r="K33" s="11">
        <v>0.58170915000000001</v>
      </c>
      <c r="L33" s="12">
        <v>0.70309498000000004</v>
      </c>
    </row>
    <row r="34" spans="2:12" ht="30" customHeight="1" x14ac:dyDescent="0.25">
      <c r="B34" s="25">
        <v>10</v>
      </c>
      <c r="C34" s="26">
        <v>0.81752336448598095</v>
      </c>
      <c r="D34" s="11" t="s">
        <v>70</v>
      </c>
      <c r="E34" s="11">
        <v>1394</v>
      </c>
      <c r="F34" s="11">
        <v>599</v>
      </c>
      <c r="G34" s="11">
        <v>963</v>
      </c>
      <c r="H34" s="11">
        <v>3499</v>
      </c>
      <c r="I34" s="11">
        <f>(Tabla3[[#This Row],[Tn]]+Tabla3[[#This Row],[Tp]])/SUM(Tabla3[[#This Row],[Tn]:[Tp]])</f>
        <v>0.75801704105344692</v>
      </c>
      <c r="J34" s="12" t="s">
        <v>71</v>
      </c>
      <c r="K34" s="11">
        <v>0.69944806999999998</v>
      </c>
      <c r="L34" s="12">
        <v>0.78417749999999997</v>
      </c>
    </row>
    <row r="35" spans="2:12" ht="30" customHeight="1" x14ac:dyDescent="0.25">
      <c r="B35" s="25">
        <v>15</v>
      </c>
      <c r="C35" s="26">
        <v>0.90428419686061601</v>
      </c>
      <c r="D35" s="11" t="s">
        <v>68</v>
      </c>
      <c r="E35" s="11">
        <v>1646</v>
      </c>
      <c r="F35" s="11">
        <v>329</v>
      </c>
      <c r="G35" s="11">
        <v>482</v>
      </c>
      <c r="H35" s="11">
        <v>3831</v>
      </c>
      <c r="I35" s="11">
        <f>(Tabla3[[#This Row],[Tn]]+Tabla3[[#This Row],[Tp]])/SUM(Tabla3[[#This Row],[Tn]:[Tp]])</f>
        <v>0.87102417302798985</v>
      </c>
      <c r="J35" s="12" t="s">
        <v>69</v>
      </c>
      <c r="K35" s="11">
        <v>0.83341772000000003</v>
      </c>
      <c r="L35" s="12">
        <v>0.88824484000000004</v>
      </c>
    </row>
    <row r="36" spans="2:12" ht="30" customHeight="1" x14ac:dyDescent="0.25">
      <c r="B36" s="25">
        <v>20</v>
      </c>
      <c r="C36" s="26">
        <v>1</v>
      </c>
      <c r="D36" s="11" t="s">
        <v>66</v>
      </c>
      <c r="E36" s="11">
        <v>1968</v>
      </c>
      <c r="F36" s="11">
        <v>0</v>
      </c>
      <c r="G36" s="11">
        <v>0</v>
      </c>
      <c r="H36" s="11">
        <v>4402</v>
      </c>
      <c r="I36" s="11">
        <f>(Tabla3[[#This Row],[Tn]]+Tabla3[[#This Row],[Tp]])/SUM(Tabla3[[#This Row],[Tn]:[Tp]])</f>
        <v>1</v>
      </c>
      <c r="J36" s="12" t="s">
        <v>67</v>
      </c>
      <c r="K36" s="11">
        <v>1</v>
      </c>
      <c r="L36" s="12">
        <v>1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topLeftCell="C19" zoomScale="77" zoomScaleNormal="77" workbookViewId="0">
      <selection activeCell="AA37" sqref="AA37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12" width="12.5703125" style="13" customWidth="1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12" ht="17.25" customHeight="1" x14ac:dyDescent="0.25"/>
    <row r="2" spans="2:12" x14ac:dyDescent="0.25">
      <c r="B2" s="23"/>
      <c r="C2" s="23"/>
      <c r="D2" s="42" t="s">
        <v>57</v>
      </c>
      <c r="E2" s="43"/>
    </row>
    <row r="3" spans="2:12" x14ac:dyDescent="0.25">
      <c r="B3" s="23"/>
      <c r="C3" s="23"/>
      <c r="D3" s="22" t="s">
        <v>59</v>
      </c>
      <c r="E3" s="22" t="s">
        <v>60</v>
      </c>
    </row>
    <row r="4" spans="2:12" ht="30" x14ac:dyDescent="0.25">
      <c r="B4" s="41" t="s">
        <v>58</v>
      </c>
      <c r="C4" s="22" t="s">
        <v>59</v>
      </c>
      <c r="D4" s="21" t="s">
        <v>63</v>
      </c>
      <c r="E4" s="21" t="s">
        <v>61</v>
      </c>
    </row>
    <row r="5" spans="2:12" ht="30" x14ac:dyDescent="0.25">
      <c r="B5" s="41"/>
      <c r="C5" s="22" t="s">
        <v>60</v>
      </c>
      <c r="D5" s="21" t="s">
        <v>64</v>
      </c>
      <c r="E5" s="21" t="s">
        <v>62</v>
      </c>
    </row>
    <row r="6" spans="2:12" ht="15.75" thickBot="1" x14ac:dyDescent="0.3"/>
    <row r="7" spans="2:12" ht="16.5" thickTop="1" thickBot="1" x14ac:dyDescent="0.3">
      <c r="B7" s="24" t="s">
        <v>40</v>
      </c>
      <c r="C7" s="17" t="s">
        <v>4</v>
      </c>
    </row>
    <row r="8" spans="2:12" ht="16.5" thickTop="1" thickBot="1" x14ac:dyDescent="0.3">
      <c r="B8" s="24" t="s">
        <v>41</v>
      </c>
      <c r="C8" s="17" t="s">
        <v>39</v>
      </c>
    </row>
    <row r="9" spans="2:12" ht="46.5" thickTop="1" thickBot="1" x14ac:dyDescent="0.3">
      <c r="B9" s="24" t="s">
        <v>37</v>
      </c>
      <c r="C9" s="17" t="s">
        <v>92</v>
      </c>
    </row>
    <row r="10" spans="2:12" ht="46.5" thickTop="1" thickBot="1" x14ac:dyDescent="0.3">
      <c r="B10" s="24" t="s">
        <v>42</v>
      </c>
      <c r="C10" s="18" t="s">
        <v>93</v>
      </c>
    </row>
    <row r="11" spans="2:12" ht="16.5" thickTop="1" thickBot="1" x14ac:dyDescent="0.3">
      <c r="B11" s="24" t="s">
        <v>94</v>
      </c>
      <c r="C11" s="35">
        <v>2.9085648148148149E-2</v>
      </c>
    </row>
    <row r="12" spans="2:12" ht="31.5" thickTop="1" thickBot="1" x14ac:dyDescent="0.3">
      <c r="B12" s="24" t="s">
        <v>43</v>
      </c>
      <c r="C12" s="18">
        <v>0.81394820536119905</v>
      </c>
    </row>
    <row r="13" spans="2:12" ht="15.75" thickTop="1" x14ac:dyDescent="0.25">
      <c r="B13" s="13"/>
      <c r="C13" s="13"/>
    </row>
    <row r="15" spans="2:12" ht="54.75" customHeight="1" x14ac:dyDescent="0.25">
      <c r="B15" s="15" t="s">
        <v>1</v>
      </c>
      <c r="C15" s="15" t="s">
        <v>90</v>
      </c>
      <c r="D15" s="15" t="s">
        <v>2</v>
      </c>
      <c r="E15" s="15" t="s">
        <v>108</v>
      </c>
      <c r="F15" s="15" t="s">
        <v>109</v>
      </c>
      <c r="G15" s="15" t="s">
        <v>110</v>
      </c>
      <c r="H15" s="15" t="s">
        <v>111</v>
      </c>
      <c r="I15" s="15" t="s">
        <v>117</v>
      </c>
      <c r="J15" s="15" t="s">
        <v>116</v>
      </c>
      <c r="K15" s="15" t="s">
        <v>118</v>
      </c>
      <c r="L15" s="15" t="s">
        <v>119</v>
      </c>
    </row>
    <row r="16" spans="2:12" ht="30" customHeight="1" x14ac:dyDescent="0.25">
      <c r="B16" s="25">
        <v>-5</v>
      </c>
      <c r="C16" s="26">
        <v>0.71729279345124985</v>
      </c>
      <c r="D16" s="11" t="s">
        <v>107</v>
      </c>
      <c r="E16" s="36">
        <v>352</v>
      </c>
      <c r="F16" s="36">
        <v>1604</v>
      </c>
      <c r="G16" s="36">
        <v>330</v>
      </c>
      <c r="H16" s="36">
        <v>4555</v>
      </c>
      <c r="I16" s="44">
        <f>Tabla26[[#This Row],[Tn with SS]]/SUM(Tabla26[[#This Row],[Tn with SS]:[Fp with SS]])</f>
        <v>0.17995910020449898</v>
      </c>
      <c r="J16" s="44">
        <f>Tabla26[[#This Row],[Fp with SS]]/SUM(Tabla26[[#This Row],[Tn with SS]:[Fp with SS]])</f>
        <v>0.82004089979550099</v>
      </c>
      <c r="K16" s="44">
        <f>Tabla26[[#This Row],[Fn with SS]]/SUM(Tabla26[[#This Row],[Fn with SS]:[Tp with SS]])</f>
        <v>6.7553735926305009E-2</v>
      </c>
      <c r="L16" s="44">
        <f>Tabla26[[#This Row],[Tp with SS]]/SUM(Tabla26[[#This Row],[Fn with SS]:[Tp with SS]])</f>
        <v>0.93244626407369502</v>
      </c>
    </row>
    <row r="17" spans="2:12" ht="30" customHeight="1" x14ac:dyDescent="0.25">
      <c r="B17" s="25">
        <v>0</v>
      </c>
      <c r="C17" s="26">
        <v>0.73027765535478184</v>
      </c>
      <c r="D17" s="11" t="s">
        <v>106</v>
      </c>
      <c r="E17" s="36">
        <v>830</v>
      </c>
      <c r="F17" s="36">
        <v>1144</v>
      </c>
      <c r="G17" s="36">
        <v>692</v>
      </c>
      <c r="H17" s="36">
        <v>4141</v>
      </c>
      <c r="I17" s="44">
        <f>Tabla26[[#This Row],[Tn with SS]]/SUM(Tabla26[[#This Row],[Tn with SS]:[Fp with SS]])</f>
        <v>0.42046605876393112</v>
      </c>
      <c r="J17" s="44">
        <f>Tabla26[[#This Row],[Fp with SS]]/SUM(Tabla26[[#This Row],[Tn with SS]:[Fp with SS]])</f>
        <v>0.57953394123606894</v>
      </c>
      <c r="K17" s="44">
        <f>Tabla26[[#This Row],[Fn with SS]]/SUM(Tabla26[[#This Row],[Fn with SS]:[Tp with SS]])</f>
        <v>0.14318228843368508</v>
      </c>
      <c r="L17" s="44">
        <f>Tabla26[[#This Row],[Tp with SS]]/SUM(Tabla26[[#This Row],[Fn with SS]:[Tp with SS]])</f>
        <v>0.85681771156631492</v>
      </c>
    </row>
    <row r="18" spans="2:12" ht="30" customHeight="1" x14ac:dyDescent="0.25">
      <c r="B18" s="25">
        <v>5</v>
      </c>
      <c r="C18" s="26">
        <v>0.73900688004786119</v>
      </c>
      <c r="D18" s="11" t="s">
        <v>105</v>
      </c>
      <c r="E18" s="36">
        <v>1202</v>
      </c>
      <c r="F18" s="36">
        <v>799</v>
      </c>
      <c r="G18" s="36">
        <v>946</v>
      </c>
      <c r="H18" s="36">
        <v>3739</v>
      </c>
      <c r="I18" s="44">
        <f>Tabla26[[#This Row],[Tn with SS]]/SUM(Tabla26[[#This Row],[Tn with SS]:[Fp with SS]])</f>
        <v>0.60069965017491256</v>
      </c>
      <c r="J18" s="44">
        <f>Tabla26[[#This Row],[Fp with SS]]/SUM(Tabla26[[#This Row],[Tn with SS]:[Fp with SS]])</f>
        <v>0.39930034982508744</v>
      </c>
      <c r="K18" s="44">
        <f>Tabla26[[#This Row],[Fn with SS]]/SUM(Tabla26[[#This Row],[Fn with SS]:[Tp with SS]])</f>
        <v>0.20192102454642477</v>
      </c>
      <c r="L18" s="44">
        <f>Tabla26[[#This Row],[Tp with SS]]/SUM(Tabla26[[#This Row],[Fn with SS]:[Tp with SS]])</f>
        <v>0.7980789754535752</v>
      </c>
    </row>
    <row r="19" spans="2:12" ht="30" customHeight="1" x14ac:dyDescent="0.25">
      <c r="B19" s="25">
        <v>10</v>
      </c>
      <c r="C19" s="26">
        <v>0.8189000774593338</v>
      </c>
      <c r="D19" s="11" t="s">
        <v>104</v>
      </c>
      <c r="E19" s="36">
        <v>1503</v>
      </c>
      <c r="F19" s="36">
        <v>490</v>
      </c>
      <c r="G19" s="36">
        <v>679</v>
      </c>
      <c r="H19" s="36">
        <v>3783</v>
      </c>
      <c r="I19" s="44">
        <f>Tabla26[[#This Row],[Tn with SS]]/SUM(Tabla26[[#This Row],[Tn with SS]:[Fp with SS]])</f>
        <v>0.75413948820873056</v>
      </c>
      <c r="J19" s="44">
        <f>Tabla26[[#This Row],[Fp with SS]]/SUM(Tabla26[[#This Row],[Tn with SS]:[Fp with SS]])</f>
        <v>0.24586051179126944</v>
      </c>
      <c r="K19" s="44">
        <f>Tabla26[[#This Row],[Fn with SS]]/SUM(Tabla26[[#This Row],[Fn with SS]:[Tp with SS]])</f>
        <v>0.15217391304347827</v>
      </c>
      <c r="L19" s="44">
        <f>Tabla26[[#This Row],[Tp with SS]]/SUM(Tabla26[[#This Row],[Fn with SS]:[Tp with SS]])</f>
        <v>0.84782608695652173</v>
      </c>
    </row>
    <row r="20" spans="2:12" ht="30" customHeight="1" x14ac:dyDescent="0.25">
      <c r="B20" s="25">
        <v>15</v>
      </c>
      <c r="C20" s="26">
        <v>0.87022900763358779</v>
      </c>
      <c r="D20" s="11" t="s">
        <v>103</v>
      </c>
      <c r="E20" s="36">
        <v>1688</v>
      </c>
      <c r="F20" s="36">
        <v>287</v>
      </c>
      <c r="G20" s="36">
        <v>529</v>
      </c>
      <c r="H20" s="36">
        <v>3784</v>
      </c>
      <c r="I20" s="44">
        <f>Tabla26[[#This Row],[Tn with SS]]/SUM(Tabla26[[#This Row],[Tn with SS]:[Fp with SS]])</f>
        <v>0.85468354430379745</v>
      </c>
      <c r="J20" s="44">
        <f>Tabla26[[#This Row],[Fp with SS]]/SUM(Tabla26[[#This Row],[Tn with SS]:[Fp with SS]])</f>
        <v>0.14531645569620252</v>
      </c>
      <c r="K20" s="44">
        <f>Tabla26[[#This Row],[Fn with SS]]/SUM(Tabla26[[#This Row],[Fn with SS]:[Tp with SS]])</f>
        <v>0.12265244609320658</v>
      </c>
      <c r="L20" s="44">
        <f>Tabla26[[#This Row],[Tp with SS]]/SUM(Tabla26[[#This Row],[Fn with SS]:[Tp with SS]])</f>
        <v>0.87734755390679342</v>
      </c>
    </row>
    <row r="21" spans="2:12" ht="30" customHeight="1" x14ac:dyDescent="0.25">
      <c r="B21" s="25">
        <v>20</v>
      </c>
      <c r="C21" s="26">
        <v>0.96436420722135008</v>
      </c>
      <c r="D21" s="11" t="s">
        <v>102</v>
      </c>
      <c r="E21" s="36">
        <v>1940</v>
      </c>
      <c r="F21" s="36">
        <v>28</v>
      </c>
      <c r="G21" s="36">
        <v>199</v>
      </c>
      <c r="H21" s="36">
        <v>4203</v>
      </c>
      <c r="I21" s="44">
        <f>Tabla26[[#This Row],[Tn with SS]]/SUM(Tabla26[[#This Row],[Tn with SS]:[Fp with SS]])</f>
        <v>0.98577235772357719</v>
      </c>
      <c r="J21" s="44">
        <f>Tabla26[[#This Row],[Fp with SS]]/SUM(Tabla26[[#This Row],[Tn with SS]:[Fp with SS]])</f>
        <v>1.4227642276422764E-2</v>
      </c>
      <c r="K21" s="44">
        <f>Tabla26[[#This Row],[Fn with SS]]/SUM(Tabla26[[#This Row],[Fn with SS]:[Tp with SS]])</f>
        <v>4.5206724216265336E-2</v>
      </c>
      <c r="L21" s="44">
        <f>Tabla26[[#This Row],[Tp with SS]]/SUM(Tabla26[[#This Row],[Fn with SS]:[Tp with SS]])</f>
        <v>0.95479327578373463</v>
      </c>
    </row>
    <row r="25" spans="2:12" ht="15.75" thickBot="1" x14ac:dyDescent="0.3"/>
    <row r="26" spans="2:12" ht="16.5" thickTop="1" thickBot="1" x14ac:dyDescent="0.3">
      <c r="B26" s="24" t="s">
        <v>40</v>
      </c>
      <c r="C26" s="21" t="s">
        <v>6</v>
      </c>
    </row>
    <row r="27" spans="2:12" ht="16.5" thickTop="1" thickBot="1" x14ac:dyDescent="0.3">
      <c r="B27" s="24" t="s">
        <v>41</v>
      </c>
      <c r="C27" s="21" t="s">
        <v>39</v>
      </c>
    </row>
    <row r="28" spans="2:12" ht="70.5" customHeight="1" thickTop="1" thickBot="1" x14ac:dyDescent="0.3">
      <c r="B28" s="24" t="s">
        <v>37</v>
      </c>
      <c r="C28" s="17" t="s">
        <v>92</v>
      </c>
    </row>
    <row r="29" spans="2:12" ht="48.75" customHeight="1" thickTop="1" thickBot="1" x14ac:dyDescent="0.3">
      <c r="B29" s="24" t="s">
        <v>42</v>
      </c>
      <c r="C29" s="22" t="s">
        <v>95</v>
      </c>
    </row>
    <row r="30" spans="2:12" ht="16.5" thickTop="1" thickBot="1" x14ac:dyDescent="0.3">
      <c r="B30" s="24" t="s">
        <v>94</v>
      </c>
      <c r="C30" s="35" t="s">
        <v>96</v>
      </c>
    </row>
    <row r="31" spans="2:12" ht="31.5" thickTop="1" thickBot="1" x14ac:dyDescent="0.3">
      <c r="B31" s="24" t="s">
        <v>43</v>
      </c>
      <c r="C31" s="22">
        <v>0.77828259881871797</v>
      </c>
    </row>
    <row r="32" spans="2:12" ht="15.75" thickTop="1" x14ac:dyDescent="0.25"/>
    <row r="33" spans="2:12" ht="57" customHeight="1" x14ac:dyDescent="0.25">
      <c r="B33" s="15" t="s">
        <v>1</v>
      </c>
      <c r="C33" s="15" t="s">
        <v>91</v>
      </c>
      <c r="D33" s="15" t="s">
        <v>2</v>
      </c>
      <c r="E33" s="15" t="s">
        <v>112</v>
      </c>
      <c r="F33" s="15" t="s">
        <v>113</v>
      </c>
      <c r="G33" s="15" t="s">
        <v>114</v>
      </c>
      <c r="H33" s="15" t="s">
        <v>115</v>
      </c>
      <c r="I33" s="45" t="s">
        <v>120</v>
      </c>
      <c r="J33" s="45" t="s">
        <v>121</v>
      </c>
      <c r="K33" s="45" t="s">
        <v>122</v>
      </c>
      <c r="L33" s="45" t="s">
        <v>123</v>
      </c>
    </row>
    <row r="34" spans="2:12" ht="30" customHeight="1" x14ac:dyDescent="0.25">
      <c r="B34" s="25">
        <v>-5</v>
      </c>
      <c r="C34" s="26">
        <v>0.57550065779856741</v>
      </c>
      <c r="D34" s="11" t="s">
        <v>101</v>
      </c>
      <c r="E34" s="36">
        <v>590</v>
      </c>
      <c r="F34" s="36">
        <v>1366</v>
      </c>
      <c r="G34" s="36">
        <v>1538</v>
      </c>
      <c r="H34" s="36">
        <v>3347</v>
      </c>
      <c r="I34" s="44">
        <f>Tabla37[[#This Row],[Tn without SS]]/SUM(Tabla37[[#This Row],[Tn without SS]:[Fp without SS]])</f>
        <v>0.30163599182004092</v>
      </c>
      <c r="J34" s="44">
        <f>Tabla37[[#This Row],[Fp without SS]]/SUM(Tabla37[[#This Row],[Tn without SS]:[Fp without SS]])</f>
        <v>0.69836400817995914</v>
      </c>
      <c r="K34" s="44">
        <f>Tabla37[[#This Row],[Fn without SS]]/SUM(Tabla37[[#This Row],[Fn without SS]:[Tp without SS]])</f>
        <v>0.3148413510747185</v>
      </c>
      <c r="L34" s="44">
        <f>Tabla37[[#This Row],[Tp without SS]]/SUM(Tabla37[[#This Row],[Fn without SS]:[Tp without SS]])</f>
        <v>0.68515864892528144</v>
      </c>
    </row>
    <row r="35" spans="2:12" ht="30" customHeight="1" x14ac:dyDescent="0.25">
      <c r="B35" s="25">
        <v>0</v>
      </c>
      <c r="C35" s="26">
        <v>0.6068752754517408</v>
      </c>
      <c r="D35" s="11" t="s">
        <v>100</v>
      </c>
      <c r="E35" s="36">
        <v>909</v>
      </c>
      <c r="F35" s="36">
        <v>1065</v>
      </c>
      <c r="G35" s="36">
        <v>1611</v>
      </c>
      <c r="H35" s="36">
        <v>3222</v>
      </c>
      <c r="I35" s="44">
        <f>Tabla37[[#This Row],[Tn without SS]]/SUM(Tabla37[[#This Row],[Tn without SS]:[Fp without SS]])</f>
        <v>0.46048632218844987</v>
      </c>
      <c r="J35" s="44">
        <f>Tabla37[[#This Row],[Fp without SS]]/SUM(Tabla37[[#This Row],[Tn without SS]:[Fp without SS]])</f>
        <v>0.53951367781155013</v>
      </c>
      <c r="K35" s="44">
        <f>Tabla37[[#This Row],[Fn without SS]]/SUM(Tabla37[[#This Row],[Fn without SS]:[Tp without SS]])</f>
        <v>0.33333333333333331</v>
      </c>
      <c r="L35" s="44">
        <f>Tabla37[[#This Row],[Tp without SS]]/SUM(Tabla37[[#This Row],[Fn without SS]:[Tp without SS]])</f>
        <v>0.66666666666666663</v>
      </c>
    </row>
    <row r="36" spans="2:12" ht="30" customHeight="1" x14ac:dyDescent="0.25">
      <c r="B36" s="25">
        <v>5</v>
      </c>
      <c r="C36" s="26">
        <v>0.63595572838767578</v>
      </c>
      <c r="D36" s="11" t="s">
        <v>99</v>
      </c>
      <c r="E36" s="36">
        <v>1285</v>
      </c>
      <c r="F36" s="36">
        <v>716</v>
      </c>
      <c r="G36" s="36">
        <v>1718</v>
      </c>
      <c r="H36" s="36">
        <v>2967</v>
      </c>
      <c r="I36" s="44">
        <f>Tabla37[[#This Row],[Tn without SS]]/SUM(Tabla37[[#This Row],[Tn without SS]:[Fp without SS]])</f>
        <v>0.64217891054472764</v>
      </c>
      <c r="J36" s="44">
        <f>Tabla37[[#This Row],[Fp without SS]]/SUM(Tabla37[[#This Row],[Tn without SS]:[Fp without SS]])</f>
        <v>0.35782108945527236</v>
      </c>
      <c r="K36" s="44">
        <f>Tabla37[[#This Row],[Fn without SS]]/SUM(Tabla37[[#This Row],[Fn without SS]:[Tp without SS]])</f>
        <v>0.36670224119530415</v>
      </c>
      <c r="L36" s="44">
        <f>Tabla37[[#This Row],[Tp without SS]]/SUM(Tabla37[[#This Row],[Fn without SS]:[Tp without SS]])</f>
        <v>0.63329775880469585</v>
      </c>
    </row>
    <row r="37" spans="2:12" ht="30" customHeight="1" x14ac:dyDescent="0.25">
      <c r="B37" s="25">
        <v>10</v>
      </c>
      <c r="C37" s="26">
        <v>0.77072037180480246</v>
      </c>
      <c r="D37" s="11" t="s">
        <v>98</v>
      </c>
      <c r="E37" s="36">
        <v>1480</v>
      </c>
      <c r="F37" s="36">
        <v>513</v>
      </c>
      <c r="G37" s="36">
        <v>967</v>
      </c>
      <c r="H37" s="36">
        <v>3495</v>
      </c>
      <c r="I37" s="44">
        <f>Tabla37[[#This Row],[Tn without SS]]/SUM(Tabla37[[#This Row],[Tn without SS]:[Fp without SS]])</f>
        <v>0.74259909683893632</v>
      </c>
      <c r="J37" s="44">
        <f>Tabla37[[#This Row],[Fp without SS]]/SUM(Tabla37[[#This Row],[Tn without SS]:[Fp without SS]])</f>
        <v>0.25740090316106373</v>
      </c>
      <c r="K37" s="44">
        <f>Tabla37[[#This Row],[Fn without SS]]/SUM(Tabla37[[#This Row],[Fn without SS]:[Tp without SS]])</f>
        <v>0.21671896010757508</v>
      </c>
      <c r="L37" s="44">
        <f>Tabla37[[#This Row],[Tp without SS]]/SUM(Tabla37[[#This Row],[Fn without SS]:[Tp without SS]])</f>
        <v>0.78328103989242492</v>
      </c>
    </row>
    <row r="38" spans="2:12" ht="30" customHeight="1" x14ac:dyDescent="0.25">
      <c r="B38" s="25">
        <v>15</v>
      </c>
      <c r="C38" s="26">
        <v>0.89328880407124678</v>
      </c>
      <c r="D38" s="11" t="s">
        <v>97</v>
      </c>
      <c r="E38" s="36">
        <v>1698</v>
      </c>
      <c r="F38" s="36">
        <v>277</v>
      </c>
      <c r="G38" s="36">
        <v>394</v>
      </c>
      <c r="H38" s="36">
        <v>3919</v>
      </c>
      <c r="I38" s="44">
        <f>Tabla37[[#This Row],[Tn without SS]]/SUM(Tabla37[[#This Row],[Tn without SS]:[Fp without SS]])</f>
        <v>0.85974683544303798</v>
      </c>
      <c r="J38" s="44">
        <f>Tabla37[[#This Row],[Fp without SS]]/SUM(Tabla37[[#This Row],[Tn without SS]:[Fp without SS]])</f>
        <v>0.14025316455696202</v>
      </c>
      <c r="K38" s="44">
        <f>Tabla37[[#This Row],[Fn without SS]]/SUM(Tabla37[[#This Row],[Fn without SS]:[Tp without SS]])</f>
        <v>9.1351727335961044E-2</v>
      </c>
      <c r="L38" s="44">
        <f>Tabla37[[#This Row],[Tp without SS]]/SUM(Tabla37[[#This Row],[Fn without SS]:[Tp without SS]])</f>
        <v>0.90864827266403891</v>
      </c>
    </row>
    <row r="39" spans="2:12" ht="30" customHeight="1" x14ac:dyDescent="0.25">
      <c r="B39" s="25">
        <v>20</v>
      </c>
      <c r="C39" s="26">
        <v>1</v>
      </c>
      <c r="D39" s="11" t="s">
        <v>66</v>
      </c>
      <c r="E39" s="36">
        <v>1968</v>
      </c>
      <c r="F39" s="36">
        <v>0</v>
      </c>
      <c r="G39" s="36">
        <v>0</v>
      </c>
      <c r="H39" s="36">
        <v>4402</v>
      </c>
      <c r="I39" s="44">
        <f>Tabla37[[#This Row],[Tn without SS]]/SUM(Tabla37[[#This Row],[Tn without SS]:[Fp without SS]])</f>
        <v>1</v>
      </c>
      <c r="J39" s="44">
        <f>Tabla37[[#This Row],[Fp without SS]]/SUM(Tabla37[[#This Row],[Tn without SS]:[Fp without SS]])</f>
        <v>0</v>
      </c>
      <c r="K39" s="44">
        <f>Tabla37[[#This Row],[Fn without SS]]/SUM(Tabla37[[#This Row],[Fn without SS]:[Tp without SS]])</f>
        <v>0</v>
      </c>
      <c r="L39" s="44">
        <f>Tabla37[[#This Row],[Tp without SS]]/SUM(Tabla37[[#This Row],[Fn without SS]:[Tp without SS]])</f>
        <v>1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match_conditions</vt:lpstr>
      <vt:lpstr>clean_noisy (f1)</vt:lpstr>
      <vt:lpstr>clean_noisy (accuracy)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2019-02-04T21:31:04Z</dcterms:modified>
</cp:coreProperties>
</file>