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동국제약(타크로니무스)\기수행자료\"/>
    </mc:Choice>
  </mc:AlternateContent>
  <xr:revisionPtr revIDLastSave="0" documentId="13_ncr:1_{85B37E5B-3640-4EB3-B714-90FBC9C147E2}" xr6:coauthVersionLast="47" xr6:coauthVersionMax="47" xr10:uidLastSave="{00000000-0000-0000-0000-000000000000}"/>
  <bookViews>
    <workbookView xWindow="38280" yWindow="-120" windowWidth="29040" windowHeight="15720" tabRatio="726" xr2:uid="{00000000-000D-0000-FFFF-FFFF00000000}"/>
  </bookViews>
  <sheets>
    <sheet name="결과 처리본" sheetId="81" r:id="rId1"/>
    <sheet name="Report_Summary" sheetId="79" r:id="rId2"/>
    <sheet name="1. Data" sheetId="37" r:id="rId3"/>
    <sheet name="2. Result" sheetId="52" r:id="rId4"/>
    <sheet name="1(1). LCMS" sheetId="65" r:id="rId5"/>
    <sheet name="2. Result (2)" sheetId="80" r:id="rId6"/>
  </sheets>
  <externalReferences>
    <externalReference r:id="rId7"/>
  </externalReferences>
  <definedNames>
    <definedName name="A_intercept">'[1]Data Analysis'!$K$43</definedName>
    <definedName name="A_rate">'[1]Data Analysis'!$K$41</definedName>
    <definedName name="AUCinfinity">'[1]Curve Areas'!$D$21</definedName>
    <definedName name="AUCobserved">'[1]Curve Areas'!$D$19</definedName>
    <definedName name="AUMCinfinity">'[1]Curve Areas'!$H$21</definedName>
    <definedName name="Cmax">'[1]Curve Areas'!$D$45</definedName>
    <definedName name="DA_intercept">'[1]Data Analysis'!$G$43</definedName>
    <definedName name="DA_rate">'[1]Data Analysis'!$G$41</definedName>
    <definedName name="Description">'[1]Data Setup'!$B$4</definedName>
    <definedName name="Dose">'[1]Data Setup'!$H$8</definedName>
    <definedName name="DoseRoute">'[1]Data Setup'!$E$27</definedName>
    <definedName name="E_intercept">'[1]Data Analysis'!$C$43</definedName>
    <definedName name="E_rate">'[1]Data Analysis'!$C$41</definedName>
    <definedName name="Mode">'[1]Data Setup'!$E$20</definedName>
    <definedName name="_xlnm.Print_Area" localSheetId="2">'1. Data'!$A$7:$J$44</definedName>
    <definedName name="_xlnm.Print_Titles" localSheetId="3">'2. Result'!$A:$C,'2. Result'!$8:$9</definedName>
    <definedName name="_xlnm.Print_Titles" localSheetId="5">'2. Result (2)'!$A:$C,'2. Result (2)'!$8:$9</definedName>
    <definedName name="_xlnm.Print_Titles" localSheetId="0">'결과 처리본'!$A:$C,'결과 처리본'!$8:$9</definedName>
    <definedName name="Terms">'[1]Data Analysis'!$I$64</definedName>
    <definedName name="Tmax">'[1]Curve Areas'!$D$46</definedName>
    <definedName name="UnitAmount">'[1]Data Setup'!$D$8</definedName>
    <definedName name="UnitConc">'[1]Data Setup'!$E$8</definedName>
    <definedName name="UnitTime">'[1]Data Setup'!$B$8</definedName>
    <definedName name="UnitVol">'[1]Data Setup'!$C$8</definedName>
    <definedName name="Weight">'[1]Data Setup'!$I$8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0" i="81" l="1"/>
  <c r="A171" i="81"/>
  <c r="A172" i="81"/>
  <c r="A173" i="81"/>
  <c r="A174" i="81"/>
  <c r="A175" i="81"/>
  <c r="A176" i="81"/>
  <c r="A169" i="81"/>
  <c r="J176" i="81"/>
  <c r="I176" i="81"/>
  <c r="B176" i="81"/>
  <c r="J175" i="81"/>
  <c r="B175" i="81"/>
  <c r="J174" i="81"/>
  <c r="B174" i="81"/>
  <c r="J173" i="81"/>
  <c r="I173" i="81"/>
  <c r="B173" i="81"/>
  <c r="J172" i="81"/>
  <c r="I172" i="81"/>
  <c r="B172" i="81"/>
  <c r="J171" i="81"/>
  <c r="I171" i="81"/>
  <c r="B171" i="81"/>
  <c r="J170" i="81"/>
  <c r="I170" i="81"/>
  <c r="B170" i="81"/>
  <c r="J169" i="81"/>
  <c r="I169" i="81"/>
  <c r="B169" i="81"/>
  <c r="J168" i="81"/>
  <c r="I168" i="81"/>
  <c r="J167" i="81"/>
  <c r="I167" i="81"/>
  <c r="J166" i="81"/>
  <c r="I166" i="81"/>
  <c r="J165" i="81"/>
  <c r="I165" i="81"/>
  <c r="J164" i="81"/>
  <c r="I164" i="81"/>
  <c r="J163" i="81"/>
  <c r="I163" i="81"/>
  <c r="J158" i="81"/>
  <c r="I158" i="81"/>
  <c r="B158" i="81"/>
  <c r="J157" i="81"/>
  <c r="I157" i="81"/>
  <c r="B157" i="81"/>
  <c r="J156" i="81"/>
  <c r="I156" i="81"/>
  <c r="B156" i="81"/>
  <c r="J155" i="81"/>
  <c r="I155" i="81"/>
  <c r="B155" i="81"/>
  <c r="J154" i="81"/>
  <c r="I154" i="81"/>
  <c r="B154" i="81"/>
  <c r="J153" i="81"/>
  <c r="I153" i="81"/>
  <c r="B153" i="81"/>
  <c r="J152" i="81"/>
  <c r="I152" i="81"/>
  <c r="B152" i="81"/>
  <c r="J151" i="81"/>
  <c r="I151" i="81"/>
  <c r="B151" i="81"/>
  <c r="J150" i="81"/>
  <c r="I150" i="81"/>
  <c r="J149" i="81"/>
  <c r="I149" i="81"/>
  <c r="J148" i="81"/>
  <c r="I148" i="81"/>
  <c r="J147" i="81"/>
  <c r="I147" i="81"/>
  <c r="J146" i="81"/>
  <c r="I146" i="81"/>
  <c r="J145" i="81"/>
  <c r="I145" i="81"/>
  <c r="J140" i="81"/>
  <c r="I140" i="81"/>
  <c r="B140" i="81"/>
  <c r="J139" i="81"/>
  <c r="I139" i="81"/>
  <c r="B139" i="81"/>
  <c r="J138" i="81"/>
  <c r="I138" i="81"/>
  <c r="B138" i="81"/>
  <c r="J137" i="81"/>
  <c r="I137" i="81"/>
  <c r="B137" i="81"/>
  <c r="J136" i="81"/>
  <c r="I136" i="81"/>
  <c r="B136" i="81"/>
  <c r="J135" i="81"/>
  <c r="I135" i="81"/>
  <c r="B135" i="81"/>
  <c r="J134" i="81"/>
  <c r="I134" i="81"/>
  <c r="B134" i="81"/>
  <c r="J133" i="81"/>
  <c r="I133" i="81"/>
  <c r="B133" i="81"/>
  <c r="J132" i="81"/>
  <c r="I132" i="81"/>
  <c r="J131" i="81"/>
  <c r="I131" i="81"/>
  <c r="J130" i="81"/>
  <c r="I130" i="81"/>
  <c r="J129" i="81"/>
  <c r="I129" i="81"/>
  <c r="J128" i="81"/>
  <c r="I128" i="81"/>
  <c r="J127" i="81"/>
  <c r="I127" i="81"/>
  <c r="J122" i="81"/>
  <c r="I122" i="81"/>
  <c r="B122" i="81"/>
  <c r="J121" i="81"/>
  <c r="I121" i="81"/>
  <c r="B121" i="81"/>
  <c r="J120" i="81"/>
  <c r="I120" i="81"/>
  <c r="B120" i="81"/>
  <c r="J119" i="81"/>
  <c r="I119" i="81"/>
  <c r="B119" i="81"/>
  <c r="J118" i="81"/>
  <c r="I118" i="81"/>
  <c r="B118" i="81"/>
  <c r="J117" i="81"/>
  <c r="I117" i="81"/>
  <c r="B117" i="81"/>
  <c r="J116" i="81"/>
  <c r="I116" i="81"/>
  <c r="B116" i="81"/>
  <c r="J115" i="81"/>
  <c r="I115" i="81"/>
  <c r="B115" i="81"/>
  <c r="J114" i="81"/>
  <c r="I114" i="81"/>
  <c r="J113" i="81"/>
  <c r="I113" i="81"/>
  <c r="J112" i="81"/>
  <c r="I112" i="81"/>
  <c r="J111" i="81"/>
  <c r="I111" i="81"/>
  <c r="J110" i="81"/>
  <c r="I110" i="81"/>
  <c r="J109" i="81"/>
  <c r="I109" i="81"/>
  <c r="J104" i="81"/>
  <c r="I104" i="81"/>
  <c r="B104" i="81"/>
  <c r="J103" i="81"/>
  <c r="I103" i="81"/>
  <c r="B103" i="81"/>
  <c r="J102" i="81"/>
  <c r="I102" i="81"/>
  <c r="B102" i="81"/>
  <c r="J101" i="81"/>
  <c r="I101" i="81"/>
  <c r="B101" i="81"/>
  <c r="J100" i="81"/>
  <c r="I100" i="81"/>
  <c r="B100" i="81"/>
  <c r="J99" i="81"/>
  <c r="I99" i="81"/>
  <c r="B99" i="81"/>
  <c r="J98" i="81"/>
  <c r="I98" i="81"/>
  <c r="B98" i="81"/>
  <c r="J97" i="81"/>
  <c r="I97" i="81"/>
  <c r="B97" i="81"/>
  <c r="J96" i="81"/>
  <c r="I96" i="81"/>
  <c r="J95" i="81"/>
  <c r="I95" i="81"/>
  <c r="J94" i="81"/>
  <c r="I94" i="81"/>
  <c r="J93" i="81"/>
  <c r="I93" i="81"/>
  <c r="J92" i="81"/>
  <c r="I92" i="81"/>
  <c r="J91" i="81"/>
  <c r="I91" i="81"/>
  <c r="J86" i="81"/>
  <c r="I86" i="81"/>
  <c r="B86" i="81"/>
  <c r="J85" i="81"/>
  <c r="I85" i="81"/>
  <c r="B85" i="81"/>
  <c r="J84" i="81"/>
  <c r="I84" i="81"/>
  <c r="B84" i="81"/>
  <c r="J83" i="81"/>
  <c r="I83" i="81"/>
  <c r="B83" i="81"/>
  <c r="J82" i="81"/>
  <c r="I82" i="81"/>
  <c r="B82" i="81"/>
  <c r="J81" i="81"/>
  <c r="I81" i="81"/>
  <c r="B81" i="81"/>
  <c r="J80" i="81"/>
  <c r="I80" i="81"/>
  <c r="B80" i="81"/>
  <c r="J79" i="81"/>
  <c r="I79" i="81"/>
  <c r="B79" i="81"/>
  <c r="J78" i="81"/>
  <c r="I78" i="81"/>
  <c r="J77" i="81"/>
  <c r="I77" i="81"/>
  <c r="J76" i="81"/>
  <c r="I76" i="81"/>
  <c r="J75" i="81"/>
  <c r="I75" i="81"/>
  <c r="J74" i="81"/>
  <c r="I74" i="81"/>
  <c r="J73" i="81"/>
  <c r="I73" i="81"/>
  <c r="J68" i="81"/>
  <c r="I68" i="81"/>
  <c r="B68" i="81"/>
  <c r="J67" i="81"/>
  <c r="I67" i="81"/>
  <c r="B67" i="81"/>
  <c r="J66" i="81"/>
  <c r="I66" i="81"/>
  <c r="B66" i="81"/>
  <c r="J65" i="81"/>
  <c r="I65" i="81"/>
  <c r="B65" i="81"/>
  <c r="J64" i="81"/>
  <c r="I64" i="81"/>
  <c r="B64" i="81"/>
  <c r="J63" i="81"/>
  <c r="I63" i="81"/>
  <c r="B63" i="81"/>
  <c r="J62" i="81"/>
  <c r="I62" i="81"/>
  <c r="B62" i="81"/>
  <c r="J61" i="81"/>
  <c r="I61" i="81"/>
  <c r="B61" i="81"/>
  <c r="J60" i="81"/>
  <c r="I60" i="81"/>
  <c r="J59" i="81"/>
  <c r="I59" i="81"/>
  <c r="J58" i="81"/>
  <c r="I58" i="81"/>
  <c r="J57" i="81"/>
  <c r="I57" i="81"/>
  <c r="J56" i="81"/>
  <c r="I56" i="81"/>
  <c r="J55" i="81"/>
  <c r="I55" i="81"/>
  <c r="J50" i="81"/>
  <c r="I50" i="81"/>
  <c r="B50" i="81"/>
  <c r="J49" i="81"/>
  <c r="I49" i="81"/>
  <c r="B49" i="81"/>
  <c r="J48" i="81"/>
  <c r="I48" i="81"/>
  <c r="B48" i="81"/>
  <c r="J47" i="81"/>
  <c r="I47" i="81"/>
  <c r="B47" i="81"/>
  <c r="J46" i="81"/>
  <c r="I46" i="81"/>
  <c r="B46" i="81"/>
  <c r="J45" i="81"/>
  <c r="I45" i="81"/>
  <c r="B45" i="81"/>
  <c r="J44" i="81"/>
  <c r="I44" i="81"/>
  <c r="B44" i="81"/>
  <c r="J43" i="81"/>
  <c r="I43" i="81"/>
  <c r="B43" i="81"/>
  <c r="J42" i="81"/>
  <c r="I42" i="81"/>
  <c r="J41" i="81"/>
  <c r="I41" i="81"/>
  <c r="J40" i="81"/>
  <c r="I40" i="81"/>
  <c r="J39" i="81"/>
  <c r="I39" i="81"/>
  <c r="J38" i="81"/>
  <c r="I38" i="81"/>
  <c r="J37" i="81"/>
  <c r="I37" i="81"/>
  <c r="L31" i="81"/>
  <c r="A31" i="81"/>
  <c r="M8" i="81"/>
  <c r="B8" i="81"/>
  <c r="A168" i="80"/>
  <c r="A167" i="80"/>
  <c r="A166" i="80"/>
  <c r="A165" i="80"/>
  <c r="A164" i="80"/>
  <c r="A163" i="80"/>
  <c r="A150" i="80"/>
  <c r="A149" i="80"/>
  <c r="A148" i="80"/>
  <c r="A147" i="80"/>
  <c r="A146" i="80"/>
  <c r="A145" i="80"/>
  <c r="A132" i="80"/>
  <c r="A131" i="80"/>
  <c r="A130" i="80"/>
  <c r="A129" i="80"/>
  <c r="A128" i="80"/>
  <c r="A127" i="80"/>
  <c r="A114" i="80"/>
  <c r="A113" i="80"/>
  <c r="A112" i="80"/>
  <c r="A111" i="80"/>
  <c r="A110" i="80"/>
  <c r="A109" i="80"/>
  <c r="A96" i="80"/>
  <c r="A95" i="80"/>
  <c r="A94" i="80"/>
  <c r="A93" i="80"/>
  <c r="A92" i="80"/>
  <c r="A91" i="80"/>
  <c r="A78" i="80"/>
  <c r="A77" i="80"/>
  <c r="A76" i="80"/>
  <c r="A75" i="80"/>
  <c r="A74" i="80"/>
  <c r="A73" i="80"/>
  <c r="A60" i="80"/>
  <c r="A59" i="80"/>
  <c r="A58" i="80"/>
  <c r="A57" i="80"/>
  <c r="A56" i="80"/>
  <c r="A55" i="80"/>
  <c r="A38" i="80"/>
  <c r="A39" i="80"/>
  <c r="A40" i="80"/>
  <c r="A41" i="80"/>
  <c r="A42" i="80"/>
  <c r="A37" i="80"/>
  <c r="J176" i="80"/>
  <c r="I176" i="80"/>
  <c r="B176" i="80"/>
  <c r="A176" i="80" s="1"/>
  <c r="J175" i="80"/>
  <c r="I175" i="80"/>
  <c r="B175" i="80"/>
  <c r="A175" i="80" s="1"/>
  <c r="J174" i="80"/>
  <c r="I174" i="80"/>
  <c r="B174" i="80"/>
  <c r="A174" i="80" s="1"/>
  <c r="J173" i="80"/>
  <c r="I173" i="80"/>
  <c r="B173" i="80"/>
  <c r="A173" i="80" s="1"/>
  <c r="J172" i="80"/>
  <c r="I172" i="80"/>
  <c r="B172" i="80"/>
  <c r="A172" i="80" s="1"/>
  <c r="J171" i="80"/>
  <c r="I171" i="80"/>
  <c r="B171" i="80"/>
  <c r="A171" i="80" s="1"/>
  <c r="J170" i="80"/>
  <c r="I170" i="80"/>
  <c r="B170" i="80"/>
  <c r="A170" i="80" s="1"/>
  <c r="J169" i="80"/>
  <c r="I169" i="80"/>
  <c r="B169" i="80"/>
  <c r="A169" i="80" s="1"/>
  <c r="J168" i="80"/>
  <c r="I168" i="80"/>
  <c r="J167" i="80"/>
  <c r="I167" i="80"/>
  <c r="J166" i="80"/>
  <c r="I166" i="80"/>
  <c r="J165" i="80"/>
  <c r="I165" i="80"/>
  <c r="J164" i="80"/>
  <c r="I164" i="80"/>
  <c r="J163" i="80"/>
  <c r="I163" i="80"/>
  <c r="J158" i="80"/>
  <c r="I158" i="80"/>
  <c r="B158" i="80"/>
  <c r="A158" i="80" s="1"/>
  <c r="J157" i="80"/>
  <c r="I157" i="80"/>
  <c r="B157" i="80"/>
  <c r="A157" i="80" s="1"/>
  <c r="J156" i="80"/>
  <c r="I156" i="80"/>
  <c r="B156" i="80"/>
  <c r="A156" i="80" s="1"/>
  <c r="J155" i="80"/>
  <c r="I155" i="80"/>
  <c r="B155" i="80"/>
  <c r="A155" i="80" s="1"/>
  <c r="J154" i="80"/>
  <c r="I154" i="80"/>
  <c r="B154" i="80"/>
  <c r="A154" i="80" s="1"/>
  <c r="J153" i="80"/>
  <c r="I153" i="80"/>
  <c r="B153" i="80"/>
  <c r="A153" i="80" s="1"/>
  <c r="J152" i="80"/>
  <c r="I152" i="80"/>
  <c r="B152" i="80"/>
  <c r="A152" i="80" s="1"/>
  <c r="J151" i="80"/>
  <c r="I151" i="80"/>
  <c r="B151" i="80"/>
  <c r="A151" i="80" s="1"/>
  <c r="J150" i="80"/>
  <c r="I150" i="80"/>
  <c r="J149" i="80"/>
  <c r="I149" i="80"/>
  <c r="J148" i="80"/>
  <c r="I148" i="80"/>
  <c r="J147" i="80"/>
  <c r="I147" i="80"/>
  <c r="J146" i="80"/>
  <c r="I146" i="80"/>
  <c r="J145" i="80"/>
  <c r="I145" i="80"/>
  <c r="J140" i="80"/>
  <c r="I140" i="80"/>
  <c r="B140" i="80"/>
  <c r="A140" i="80" s="1"/>
  <c r="J139" i="80"/>
  <c r="I139" i="80"/>
  <c r="B139" i="80"/>
  <c r="A139" i="80" s="1"/>
  <c r="J138" i="80"/>
  <c r="I138" i="80"/>
  <c r="B138" i="80"/>
  <c r="A138" i="80" s="1"/>
  <c r="J137" i="80"/>
  <c r="I137" i="80"/>
  <c r="B137" i="80"/>
  <c r="A137" i="80" s="1"/>
  <c r="J136" i="80"/>
  <c r="I136" i="80"/>
  <c r="B136" i="80"/>
  <c r="A136" i="80" s="1"/>
  <c r="J135" i="80"/>
  <c r="I135" i="80"/>
  <c r="B135" i="80"/>
  <c r="A135" i="80" s="1"/>
  <c r="J134" i="80"/>
  <c r="I134" i="80"/>
  <c r="B134" i="80"/>
  <c r="A134" i="80" s="1"/>
  <c r="J133" i="80"/>
  <c r="I133" i="80"/>
  <c r="B133" i="80"/>
  <c r="A133" i="80" s="1"/>
  <c r="J132" i="80"/>
  <c r="I132" i="80"/>
  <c r="J131" i="80"/>
  <c r="I131" i="80"/>
  <c r="J130" i="80"/>
  <c r="I130" i="80"/>
  <c r="J129" i="80"/>
  <c r="I129" i="80"/>
  <c r="J128" i="80"/>
  <c r="I128" i="80"/>
  <c r="J127" i="80"/>
  <c r="I127" i="80"/>
  <c r="J122" i="80"/>
  <c r="I122" i="80"/>
  <c r="B122" i="80"/>
  <c r="A122" i="80" s="1"/>
  <c r="J121" i="80"/>
  <c r="I121" i="80"/>
  <c r="B121" i="80"/>
  <c r="A121" i="80" s="1"/>
  <c r="J120" i="80"/>
  <c r="I120" i="80"/>
  <c r="B120" i="80"/>
  <c r="A120" i="80" s="1"/>
  <c r="J119" i="80"/>
  <c r="I119" i="80"/>
  <c r="B119" i="80"/>
  <c r="A119" i="80" s="1"/>
  <c r="J118" i="80"/>
  <c r="I118" i="80"/>
  <c r="B118" i="80"/>
  <c r="A118" i="80" s="1"/>
  <c r="J117" i="80"/>
  <c r="I117" i="80"/>
  <c r="B117" i="80"/>
  <c r="A117" i="80" s="1"/>
  <c r="J116" i="80"/>
  <c r="I116" i="80"/>
  <c r="B116" i="80"/>
  <c r="A116" i="80" s="1"/>
  <c r="J115" i="80"/>
  <c r="I115" i="80"/>
  <c r="B115" i="80"/>
  <c r="A115" i="80" s="1"/>
  <c r="J114" i="80"/>
  <c r="I114" i="80"/>
  <c r="J113" i="80"/>
  <c r="I113" i="80"/>
  <c r="J112" i="80"/>
  <c r="I112" i="80"/>
  <c r="J111" i="80"/>
  <c r="I111" i="80"/>
  <c r="J110" i="80"/>
  <c r="I110" i="80"/>
  <c r="J109" i="80"/>
  <c r="I109" i="80"/>
  <c r="J104" i="80"/>
  <c r="I104" i="80"/>
  <c r="B104" i="80"/>
  <c r="A104" i="80" s="1"/>
  <c r="J103" i="80"/>
  <c r="I103" i="80"/>
  <c r="B103" i="80"/>
  <c r="A103" i="80" s="1"/>
  <c r="J102" i="80"/>
  <c r="I102" i="80"/>
  <c r="B102" i="80"/>
  <c r="A102" i="80" s="1"/>
  <c r="J101" i="80"/>
  <c r="I101" i="80"/>
  <c r="B101" i="80"/>
  <c r="A101" i="80" s="1"/>
  <c r="J100" i="80"/>
  <c r="I100" i="80"/>
  <c r="B100" i="80"/>
  <c r="A100" i="80" s="1"/>
  <c r="J99" i="80"/>
  <c r="I99" i="80"/>
  <c r="B99" i="80"/>
  <c r="A99" i="80" s="1"/>
  <c r="J98" i="80"/>
  <c r="I98" i="80"/>
  <c r="B98" i="80"/>
  <c r="A98" i="80" s="1"/>
  <c r="J97" i="80"/>
  <c r="I97" i="80"/>
  <c r="B97" i="80"/>
  <c r="A97" i="80" s="1"/>
  <c r="J96" i="80"/>
  <c r="I96" i="80"/>
  <c r="J95" i="80"/>
  <c r="I95" i="80"/>
  <c r="J94" i="80"/>
  <c r="I94" i="80"/>
  <c r="J93" i="80"/>
  <c r="I93" i="80"/>
  <c r="J92" i="80"/>
  <c r="I92" i="80"/>
  <c r="J91" i="80"/>
  <c r="I91" i="80"/>
  <c r="J86" i="80"/>
  <c r="I86" i="80"/>
  <c r="B86" i="80"/>
  <c r="A86" i="80" s="1"/>
  <c r="J85" i="80"/>
  <c r="I85" i="80"/>
  <c r="B85" i="80"/>
  <c r="A85" i="80" s="1"/>
  <c r="J84" i="80"/>
  <c r="I84" i="80"/>
  <c r="B84" i="80"/>
  <c r="A84" i="80" s="1"/>
  <c r="J83" i="80"/>
  <c r="I83" i="80"/>
  <c r="B83" i="80"/>
  <c r="A83" i="80" s="1"/>
  <c r="J82" i="80"/>
  <c r="I82" i="80"/>
  <c r="B82" i="80"/>
  <c r="A82" i="80" s="1"/>
  <c r="J81" i="80"/>
  <c r="I81" i="80"/>
  <c r="B81" i="80"/>
  <c r="A81" i="80" s="1"/>
  <c r="J80" i="80"/>
  <c r="I80" i="80"/>
  <c r="B80" i="80"/>
  <c r="A80" i="80" s="1"/>
  <c r="J79" i="80"/>
  <c r="I79" i="80"/>
  <c r="B79" i="80"/>
  <c r="A79" i="80" s="1"/>
  <c r="J78" i="80"/>
  <c r="I78" i="80"/>
  <c r="J77" i="80"/>
  <c r="I77" i="80"/>
  <c r="J76" i="80"/>
  <c r="I76" i="80"/>
  <c r="J75" i="80"/>
  <c r="I75" i="80"/>
  <c r="J74" i="80"/>
  <c r="I74" i="80"/>
  <c r="J73" i="80"/>
  <c r="I73" i="80"/>
  <c r="J68" i="80"/>
  <c r="I68" i="80"/>
  <c r="B68" i="80"/>
  <c r="A68" i="80" s="1"/>
  <c r="J67" i="80"/>
  <c r="I67" i="80"/>
  <c r="B67" i="80"/>
  <c r="A67" i="80" s="1"/>
  <c r="J66" i="80"/>
  <c r="I66" i="80"/>
  <c r="B66" i="80"/>
  <c r="A66" i="80" s="1"/>
  <c r="J65" i="80"/>
  <c r="I65" i="80"/>
  <c r="B65" i="80"/>
  <c r="A65" i="80" s="1"/>
  <c r="J64" i="80"/>
  <c r="I64" i="80"/>
  <c r="B64" i="80"/>
  <c r="A64" i="80" s="1"/>
  <c r="J63" i="80"/>
  <c r="I63" i="80"/>
  <c r="B63" i="80"/>
  <c r="A63" i="80" s="1"/>
  <c r="J62" i="80"/>
  <c r="I62" i="80"/>
  <c r="B62" i="80"/>
  <c r="A62" i="80" s="1"/>
  <c r="J61" i="80"/>
  <c r="I61" i="80"/>
  <c r="B61" i="80"/>
  <c r="A61" i="80" s="1"/>
  <c r="J60" i="80"/>
  <c r="I60" i="80"/>
  <c r="J59" i="80"/>
  <c r="I59" i="80"/>
  <c r="J58" i="80"/>
  <c r="I58" i="80"/>
  <c r="J57" i="80"/>
  <c r="I57" i="80"/>
  <c r="J56" i="80"/>
  <c r="I56" i="80"/>
  <c r="J55" i="80"/>
  <c r="I55" i="80"/>
  <c r="J50" i="80"/>
  <c r="I50" i="80"/>
  <c r="B50" i="80"/>
  <c r="A50" i="80" s="1"/>
  <c r="J49" i="80"/>
  <c r="I49" i="80"/>
  <c r="B49" i="80"/>
  <c r="A49" i="80" s="1"/>
  <c r="J48" i="80"/>
  <c r="I48" i="80"/>
  <c r="B48" i="80"/>
  <c r="A48" i="80" s="1"/>
  <c r="J47" i="80"/>
  <c r="I47" i="80"/>
  <c r="B47" i="80"/>
  <c r="A47" i="80" s="1"/>
  <c r="J46" i="80"/>
  <c r="I46" i="80"/>
  <c r="B46" i="80"/>
  <c r="A46" i="80" s="1"/>
  <c r="J45" i="80"/>
  <c r="I45" i="80"/>
  <c r="B45" i="80"/>
  <c r="A45" i="80" s="1"/>
  <c r="J44" i="80"/>
  <c r="I44" i="80"/>
  <c r="B44" i="80"/>
  <c r="A44" i="80" s="1"/>
  <c r="J43" i="80"/>
  <c r="I43" i="80"/>
  <c r="B43" i="80"/>
  <c r="A43" i="80" s="1"/>
  <c r="J42" i="80"/>
  <c r="I42" i="80"/>
  <c r="J41" i="80"/>
  <c r="I41" i="80"/>
  <c r="J40" i="80"/>
  <c r="I40" i="80"/>
  <c r="J39" i="80"/>
  <c r="I39" i="80"/>
  <c r="J38" i="80"/>
  <c r="I38" i="80"/>
  <c r="J37" i="80"/>
  <c r="I37" i="80"/>
  <c r="L31" i="80"/>
  <c r="A31" i="80"/>
  <c r="M8" i="80"/>
  <c r="B8" i="80"/>
  <c r="J149" i="37"/>
  <c r="I149" i="37"/>
  <c r="J148" i="37"/>
  <c r="I148" i="37"/>
  <c r="J147" i="37"/>
  <c r="I147" i="37"/>
  <c r="J146" i="37"/>
  <c r="I146" i="37"/>
  <c r="J145" i="37"/>
  <c r="I145" i="37"/>
  <c r="J144" i="37"/>
  <c r="I144" i="37"/>
  <c r="J143" i="37"/>
  <c r="I143" i="37"/>
  <c r="J142" i="37"/>
  <c r="I142" i="37"/>
  <c r="J136" i="37"/>
  <c r="I136" i="37"/>
  <c r="J135" i="37"/>
  <c r="I135" i="37"/>
  <c r="J134" i="37"/>
  <c r="I134" i="37"/>
  <c r="J133" i="37"/>
  <c r="I133" i="37"/>
  <c r="J132" i="37"/>
  <c r="I132" i="37"/>
  <c r="J131" i="37"/>
  <c r="I131" i="37"/>
  <c r="J130" i="37"/>
  <c r="I130" i="37"/>
  <c r="J129" i="37"/>
  <c r="I129" i="37"/>
  <c r="J123" i="37"/>
  <c r="I123" i="37"/>
  <c r="J122" i="37"/>
  <c r="I122" i="37"/>
  <c r="J121" i="37"/>
  <c r="I121" i="37"/>
  <c r="J120" i="37"/>
  <c r="I120" i="37"/>
  <c r="J119" i="37"/>
  <c r="I119" i="37"/>
  <c r="J118" i="37"/>
  <c r="I118" i="37"/>
  <c r="J117" i="37"/>
  <c r="I117" i="37"/>
  <c r="J116" i="37"/>
  <c r="I116" i="37"/>
  <c r="J110" i="37"/>
  <c r="I110" i="37"/>
  <c r="J109" i="37"/>
  <c r="I109" i="37"/>
  <c r="J108" i="37"/>
  <c r="I108" i="37"/>
  <c r="J107" i="37"/>
  <c r="I107" i="37"/>
  <c r="J106" i="37"/>
  <c r="I106" i="37"/>
  <c r="J105" i="37"/>
  <c r="I105" i="37"/>
  <c r="J104" i="37"/>
  <c r="I104" i="37"/>
  <c r="J103" i="37"/>
  <c r="I103" i="37"/>
  <c r="J97" i="37"/>
  <c r="I97" i="37"/>
  <c r="J96" i="37"/>
  <c r="I96" i="37"/>
  <c r="J95" i="37"/>
  <c r="I95" i="37"/>
  <c r="J94" i="37"/>
  <c r="I94" i="37"/>
  <c r="J93" i="37"/>
  <c r="I93" i="37"/>
  <c r="J92" i="37"/>
  <c r="I92" i="37"/>
  <c r="J91" i="37"/>
  <c r="I91" i="37"/>
  <c r="J90" i="37"/>
  <c r="I90" i="37"/>
  <c r="J84" i="37"/>
  <c r="I84" i="37"/>
  <c r="J83" i="37"/>
  <c r="I83" i="37"/>
  <c r="J82" i="37"/>
  <c r="I82" i="37"/>
  <c r="J81" i="37"/>
  <c r="I81" i="37"/>
  <c r="J80" i="37"/>
  <c r="I80" i="37"/>
  <c r="J79" i="37"/>
  <c r="I79" i="37"/>
  <c r="J78" i="37"/>
  <c r="I78" i="37"/>
  <c r="J77" i="37"/>
  <c r="I77" i="37"/>
  <c r="J71" i="37"/>
  <c r="I71" i="37"/>
  <c r="J70" i="37"/>
  <c r="I70" i="37"/>
  <c r="J69" i="37"/>
  <c r="I69" i="37"/>
  <c r="J68" i="37"/>
  <c r="I68" i="37"/>
  <c r="J67" i="37"/>
  <c r="I67" i="37"/>
  <c r="J66" i="37"/>
  <c r="I66" i="37"/>
  <c r="J65" i="37"/>
  <c r="I65" i="37"/>
  <c r="J64" i="37"/>
  <c r="I64" i="37"/>
  <c r="I52" i="37"/>
  <c r="J52" i="37"/>
  <c r="I53" i="37"/>
  <c r="J53" i="37"/>
  <c r="I54" i="37"/>
  <c r="J54" i="37"/>
  <c r="I55" i="37"/>
  <c r="J55" i="37"/>
  <c r="I56" i="37"/>
  <c r="J56" i="37"/>
  <c r="I57" i="37"/>
  <c r="J57" i="37"/>
  <c r="I58" i="37"/>
  <c r="J58" i="37"/>
  <c r="J51" i="37"/>
  <c r="I51" i="37"/>
  <c r="J176" i="52" l="1"/>
  <c r="I176" i="52"/>
  <c r="B176" i="52"/>
  <c r="J175" i="52"/>
  <c r="I175" i="52"/>
  <c r="B175" i="52"/>
  <c r="J174" i="52"/>
  <c r="I174" i="52"/>
  <c r="B174" i="52"/>
  <c r="J173" i="52"/>
  <c r="I173" i="52"/>
  <c r="B173" i="52"/>
  <c r="J172" i="52"/>
  <c r="I172" i="52"/>
  <c r="B172" i="52"/>
  <c r="J158" i="52"/>
  <c r="I158" i="52"/>
  <c r="B158" i="52"/>
  <c r="J157" i="52"/>
  <c r="I157" i="52"/>
  <c r="B157" i="52"/>
  <c r="J156" i="52"/>
  <c r="I156" i="52"/>
  <c r="B156" i="52"/>
  <c r="J155" i="52"/>
  <c r="I155" i="52"/>
  <c r="B155" i="52"/>
  <c r="J154" i="52"/>
  <c r="I154" i="52"/>
  <c r="B154" i="52"/>
  <c r="J140" i="52"/>
  <c r="I140" i="52"/>
  <c r="B140" i="52"/>
  <c r="J139" i="52"/>
  <c r="I139" i="52"/>
  <c r="B139" i="52"/>
  <c r="J138" i="52"/>
  <c r="I138" i="52"/>
  <c r="B138" i="52"/>
  <c r="J137" i="52"/>
  <c r="I137" i="52"/>
  <c r="B137" i="52"/>
  <c r="J136" i="52"/>
  <c r="I136" i="52"/>
  <c r="B136" i="52"/>
  <c r="J122" i="52"/>
  <c r="I122" i="52"/>
  <c r="B122" i="52"/>
  <c r="J121" i="52"/>
  <c r="I121" i="52"/>
  <c r="B121" i="52"/>
  <c r="J120" i="52"/>
  <c r="I120" i="52"/>
  <c r="B120" i="52"/>
  <c r="J119" i="52"/>
  <c r="I119" i="52"/>
  <c r="B119" i="52"/>
  <c r="J118" i="52"/>
  <c r="I118" i="52"/>
  <c r="B118" i="52"/>
  <c r="J104" i="52"/>
  <c r="I104" i="52"/>
  <c r="B104" i="52"/>
  <c r="J103" i="52"/>
  <c r="I103" i="52"/>
  <c r="B103" i="52"/>
  <c r="J102" i="52"/>
  <c r="I102" i="52"/>
  <c r="B102" i="52"/>
  <c r="J101" i="52"/>
  <c r="I101" i="52"/>
  <c r="B101" i="52"/>
  <c r="J100" i="52"/>
  <c r="I100" i="52"/>
  <c r="B100" i="52"/>
  <c r="J86" i="52"/>
  <c r="I86" i="52"/>
  <c r="B86" i="52"/>
  <c r="J85" i="52"/>
  <c r="I85" i="52"/>
  <c r="B85" i="52"/>
  <c r="J84" i="52"/>
  <c r="I84" i="52"/>
  <c r="B84" i="52"/>
  <c r="J83" i="52"/>
  <c r="I83" i="52"/>
  <c r="B83" i="52"/>
  <c r="J82" i="52"/>
  <c r="I82" i="52"/>
  <c r="B82" i="52"/>
  <c r="J68" i="52"/>
  <c r="I68" i="52"/>
  <c r="B68" i="52"/>
  <c r="J67" i="52"/>
  <c r="I67" i="52"/>
  <c r="B67" i="52"/>
  <c r="J66" i="52"/>
  <c r="I66" i="52"/>
  <c r="B66" i="52"/>
  <c r="J65" i="52"/>
  <c r="I65" i="52"/>
  <c r="B65" i="52"/>
  <c r="J64" i="52"/>
  <c r="I64" i="52"/>
  <c r="B64" i="52"/>
  <c r="I73" i="52"/>
  <c r="J73" i="52"/>
  <c r="I46" i="52"/>
  <c r="J46" i="52"/>
  <c r="I47" i="52"/>
  <c r="J47" i="52"/>
  <c r="I48" i="52"/>
  <c r="J48" i="52"/>
  <c r="I49" i="52"/>
  <c r="J49" i="52"/>
  <c r="I50" i="52"/>
  <c r="J50" i="52"/>
  <c r="B50" i="52"/>
  <c r="B49" i="52"/>
  <c r="B48" i="52"/>
  <c r="B47" i="52"/>
  <c r="B46" i="52"/>
  <c r="L31" i="52"/>
  <c r="M8" i="52"/>
  <c r="J171" i="52" l="1"/>
  <c r="I171" i="52"/>
  <c r="B171" i="52"/>
  <c r="J170" i="52"/>
  <c r="I170" i="52"/>
  <c r="B170" i="52"/>
  <c r="J169" i="52"/>
  <c r="I169" i="52"/>
  <c r="B169" i="52"/>
  <c r="J168" i="52"/>
  <c r="I168" i="52"/>
  <c r="J167" i="52"/>
  <c r="I167" i="52"/>
  <c r="J166" i="52"/>
  <c r="I166" i="52"/>
  <c r="J165" i="52"/>
  <c r="I165" i="52"/>
  <c r="J164" i="52"/>
  <c r="I164" i="52"/>
  <c r="J163" i="52"/>
  <c r="I163" i="52"/>
  <c r="J153" i="52"/>
  <c r="I153" i="52"/>
  <c r="B153" i="52"/>
  <c r="J152" i="52"/>
  <c r="I152" i="52"/>
  <c r="B152" i="52"/>
  <c r="J151" i="52"/>
  <c r="I151" i="52"/>
  <c r="B151" i="52"/>
  <c r="J150" i="52"/>
  <c r="I150" i="52"/>
  <c r="J149" i="52"/>
  <c r="I149" i="52"/>
  <c r="J148" i="52"/>
  <c r="I148" i="52"/>
  <c r="J147" i="52"/>
  <c r="I147" i="52"/>
  <c r="J146" i="52"/>
  <c r="I146" i="52"/>
  <c r="J145" i="52"/>
  <c r="I145" i="52"/>
  <c r="J135" i="52"/>
  <c r="I135" i="52"/>
  <c r="B135" i="52"/>
  <c r="J134" i="52"/>
  <c r="I134" i="52"/>
  <c r="B134" i="52"/>
  <c r="J133" i="52"/>
  <c r="I133" i="52"/>
  <c r="B133" i="52"/>
  <c r="J132" i="52"/>
  <c r="I132" i="52"/>
  <c r="J131" i="52"/>
  <c r="I131" i="52"/>
  <c r="J130" i="52"/>
  <c r="I130" i="52"/>
  <c r="J129" i="52"/>
  <c r="I129" i="52"/>
  <c r="J128" i="52"/>
  <c r="I128" i="52"/>
  <c r="J127" i="52"/>
  <c r="I127" i="52"/>
  <c r="J117" i="52"/>
  <c r="I117" i="52"/>
  <c r="B117" i="52"/>
  <c r="J116" i="52"/>
  <c r="I116" i="52"/>
  <c r="B116" i="52"/>
  <c r="J115" i="52"/>
  <c r="I115" i="52"/>
  <c r="B115" i="52"/>
  <c r="J114" i="52"/>
  <c r="I114" i="52"/>
  <c r="J113" i="52"/>
  <c r="I113" i="52"/>
  <c r="J112" i="52"/>
  <c r="I112" i="52"/>
  <c r="J111" i="52"/>
  <c r="I111" i="52"/>
  <c r="J110" i="52"/>
  <c r="I110" i="52"/>
  <c r="J109" i="52"/>
  <c r="I109" i="52"/>
  <c r="J99" i="52"/>
  <c r="I99" i="52"/>
  <c r="B99" i="52"/>
  <c r="J98" i="52"/>
  <c r="I98" i="52"/>
  <c r="B98" i="52"/>
  <c r="J97" i="52"/>
  <c r="I97" i="52"/>
  <c r="B97" i="52"/>
  <c r="J96" i="52"/>
  <c r="I96" i="52"/>
  <c r="J95" i="52"/>
  <c r="I95" i="52"/>
  <c r="J94" i="52"/>
  <c r="I94" i="52"/>
  <c r="J93" i="52"/>
  <c r="I93" i="52"/>
  <c r="J92" i="52"/>
  <c r="I92" i="52"/>
  <c r="J91" i="52"/>
  <c r="I91" i="52"/>
  <c r="J81" i="52"/>
  <c r="I81" i="52"/>
  <c r="B81" i="52"/>
  <c r="J80" i="52"/>
  <c r="I80" i="52"/>
  <c r="B80" i="52"/>
  <c r="J79" i="52"/>
  <c r="I79" i="52"/>
  <c r="B79" i="52"/>
  <c r="J78" i="52"/>
  <c r="I78" i="52"/>
  <c r="J77" i="52"/>
  <c r="I77" i="52"/>
  <c r="J76" i="52"/>
  <c r="I76" i="52"/>
  <c r="J75" i="52"/>
  <c r="I75" i="52"/>
  <c r="J74" i="52"/>
  <c r="I74" i="52"/>
  <c r="J63" i="52"/>
  <c r="I63" i="52"/>
  <c r="B63" i="52"/>
  <c r="J62" i="52"/>
  <c r="I62" i="52"/>
  <c r="B62" i="52"/>
  <c r="J61" i="52"/>
  <c r="I61" i="52"/>
  <c r="B61" i="52"/>
  <c r="J60" i="52"/>
  <c r="I60" i="52"/>
  <c r="J59" i="52"/>
  <c r="I59" i="52"/>
  <c r="J58" i="52"/>
  <c r="I58" i="52"/>
  <c r="J57" i="52"/>
  <c r="I57" i="52"/>
  <c r="J56" i="52"/>
  <c r="I56" i="52"/>
  <c r="J55" i="52"/>
  <c r="I55" i="52"/>
  <c r="B45" i="52"/>
  <c r="B44" i="52"/>
  <c r="B43" i="52"/>
  <c r="A31" i="52"/>
  <c r="B8" i="52"/>
  <c r="J45" i="52"/>
  <c r="I45" i="52"/>
  <c r="I38" i="52"/>
  <c r="J38" i="52"/>
  <c r="I39" i="52"/>
  <c r="J39" i="52"/>
  <c r="I40" i="52"/>
  <c r="J40" i="52"/>
  <c r="I41" i="52"/>
  <c r="J41" i="52"/>
  <c r="I42" i="52"/>
  <c r="J42" i="52"/>
  <c r="I43" i="52"/>
  <c r="J43" i="52"/>
  <c r="I44" i="52"/>
  <c r="J44" i="52"/>
  <c r="I37" i="52"/>
  <c r="J37" i="52"/>
</calcChain>
</file>

<file path=xl/sharedStrings.xml><?xml version="1.0" encoding="utf-8"?>
<sst xmlns="http://schemas.openxmlformats.org/spreadsheetml/2006/main" count="1027" uniqueCount="262">
  <si>
    <t>Report (summary)</t>
    <phoneticPr fontId="18" type="noConversion"/>
  </si>
  <si>
    <t>Title</t>
    <phoneticPr fontId="18" type="noConversion"/>
  </si>
  <si>
    <t>Pharmacokinetic study in animals</t>
    <phoneticPr fontId="18" type="noConversion"/>
  </si>
  <si>
    <t>Study design</t>
    <phoneticPr fontId="20" type="noConversion"/>
  </si>
  <si>
    <t>Test Compound</t>
    <phoneticPr fontId="18" type="noConversion"/>
  </si>
  <si>
    <t>Species</t>
    <phoneticPr fontId="20" type="noConversion"/>
  </si>
  <si>
    <t>Sex</t>
    <phoneticPr fontId="20" type="noConversion"/>
  </si>
  <si>
    <t>Route</t>
    <phoneticPr fontId="20" type="noConversion"/>
  </si>
  <si>
    <t>Dosing</t>
    <phoneticPr fontId="20" type="noConversion"/>
  </si>
  <si>
    <t>Dose
(mg/kg)</t>
  </si>
  <si>
    <t>Volume
(mL/kg)</t>
  </si>
  <si>
    <t>Vehicle</t>
    <phoneticPr fontId="20" type="noConversion"/>
  </si>
  <si>
    <t>G1</t>
    <phoneticPr fontId="18" type="noConversion"/>
  </si>
  <si>
    <t>DKF-MB101-66</t>
    <phoneticPr fontId="18" type="noConversion"/>
  </si>
  <si>
    <t>SD rat</t>
    <phoneticPr fontId="18" type="noConversion"/>
  </si>
  <si>
    <t>Male</t>
    <phoneticPr fontId="18" type="noConversion"/>
  </si>
  <si>
    <t>SC</t>
    <phoneticPr fontId="18" type="noConversion"/>
  </si>
  <si>
    <t>0.5% carboxymethyl cellulose sodium, 10% sucrose</t>
    <phoneticPr fontId="18" type="noConversion"/>
  </si>
  <si>
    <t>G2</t>
  </si>
  <si>
    <t>DKF-MB101-56</t>
    <phoneticPr fontId="18" type="noConversion"/>
  </si>
  <si>
    <t>G3</t>
  </si>
  <si>
    <t>DKF-MB101-76</t>
    <phoneticPr fontId="18" type="noConversion"/>
  </si>
  <si>
    <t>G4</t>
  </si>
  <si>
    <t>DKF-MB101-79</t>
    <phoneticPr fontId="18" type="noConversion"/>
  </si>
  <si>
    <t>G5</t>
  </si>
  <si>
    <t>DKF-MB101-77</t>
    <phoneticPr fontId="18" type="noConversion"/>
  </si>
  <si>
    <t>G6</t>
  </si>
  <si>
    <t>DKF-MB101-78_7.5</t>
    <phoneticPr fontId="18" type="noConversion"/>
  </si>
  <si>
    <t>G7</t>
  </si>
  <si>
    <t>DKF-MB101-78_15</t>
    <phoneticPr fontId="18" type="noConversion"/>
  </si>
  <si>
    <t>G8</t>
  </si>
  <si>
    <t>DKF-MB101-78_30</t>
    <phoneticPr fontId="18" type="noConversion"/>
  </si>
  <si>
    <t>Animal study</t>
    <phoneticPr fontId="20" type="noConversion"/>
  </si>
  <si>
    <t>SD rats were administered via each route with the test comopund dissolved in appropriate vehicles. Plasma samples were collected designated time and the samples were then stored at -70ºC  until analysis using LC-MS/MS system.</t>
    <phoneticPr fontId="18" type="noConversion"/>
  </si>
  <si>
    <t>Bioassay</t>
    <phoneticPr fontId="20" type="noConversion"/>
  </si>
  <si>
    <r>
      <t xml:space="preserve">Blood 100 uL + water 180 uL + Working solution (or 50% MeOH) 10 uL + IS solution 10 uL + Extraction solution 500 uL → vortex, 5 min → centrifuge, 5 min, 4 </t>
    </r>
    <r>
      <rPr>
        <sz val="12"/>
        <rFont val="Segoe UI Symbol"/>
        <family val="2"/>
      </rPr>
      <t>℃</t>
    </r>
    <r>
      <rPr>
        <sz val="12"/>
        <rFont val="Arial"/>
        <family val="2"/>
      </rPr>
      <t xml:space="preserve">, 17,600x g → supernatant 400 uL → evaporation, 15 min, 50 </t>
    </r>
    <r>
      <rPr>
        <sz val="12"/>
        <rFont val="Segoe UI Symbol"/>
        <family val="2"/>
      </rPr>
      <t>℃</t>
    </r>
    <r>
      <rPr>
        <sz val="12"/>
        <rFont val="Arial"/>
        <family val="2"/>
      </rPr>
      <t>, 5000 rpm →70% ACN 120 uL reconstitution</t>
    </r>
    <phoneticPr fontId="18" type="noConversion"/>
  </si>
  <si>
    <t>Data analysis</t>
    <phoneticPr fontId="20" type="noConversion"/>
  </si>
  <si>
    <t>LC/MS/MS data were analyzed by Analyst 1.7.3.  PK parameters were calculated by noncompartmental analysis using WinNonlin software.</t>
    <phoneticPr fontId="18" type="noConversion"/>
  </si>
  <si>
    <t>Templete ver. PK200727</t>
    <phoneticPr fontId="18" type="noConversion"/>
  </si>
  <si>
    <t>Page 1</t>
    <phoneticPr fontId="18" type="noConversion"/>
  </si>
  <si>
    <r>
      <rPr>
        <b/>
        <sz val="11"/>
        <color theme="1"/>
        <rFont val="맑은 고딕"/>
        <family val="2"/>
        <charset val="129"/>
      </rPr>
      <t xml:space="preserve">시험 목적: 1차 비임상시험 검체 (#56 </t>
    </r>
    <r>
      <rPr>
        <b/>
        <sz val="11"/>
        <color theme="1"/>
        <rFont val="Arial"/>
        <family val="2"/>
      </rPr>
      <t>batch)</t>
    </r>
    <r>
      <rPr>
        <b/>
        <sz val="11"/>
        <color theme="1"/>
        <rFont val="맑은 고딕"/>
        <family val="2"/>
        <charset val="129"/>
      </rPr>
      <t>의 재현성 확인 (</t>
    </r>
    <r>
      <rPr>
        <b/>
        <sz val="11"/>
        <color theme="1"/>
        <rFont val="Arial"/>
        <family val="2"/>
      </rPr>
      <t xml:space="preserve">G2) </t>
    </r>
    <r>
      <rPr>
        <b/>
        <sz val="11"/>
        <color theme="1"/>
        <rFont val="맑은 고딕"/>
        <family val="2"/>
        <charset val="129"/>
      </rPr>
      <t xml:space="preserve">및 </t>
    </r>
    <r>
      <rPr>
        <b/>
        <sz val="11"/>
        <color theme="1"/>
        <rFont val="Arial"/>
        <family val="2"/>
      </rPr>
      <t>scale-up (#78 batch)</t>
    </r>
    <r>
      <rPr>
        <b/>
        <sz val="11"/>
        <color theme="1"/>
        <rFont val="맑은 고딕"/>
        <family val="2"/>
        <charset val="129"/>
      </rPr>
      <t xml:space="preserve">에 따른 </t>
    </r>
    <r>
      <rPr>
        <b/>
        <sz val="11"/>
        <color theme="1"/>
        <rFont val="Arial"/>
        <family val="2"/>
      </rPr>
      <t xml:space="preserve">PK </t>
    </r>
    <r>
      <rPr>
        <b/>
        <sz val="11"/>
        <color theme="1"/>
        <rFont val="맑은 고딕"/>
        <family val="2"/>
        <charset val="129"/>
      </rPr>
      <t>평가 및 투여 용량 (</t>
    </r>
    <r>
      <rPr>
        <b/>
        <sz val="11"/>
        <color theme="1"/>
        <rFont val="Arial"/>
        <family val="2"/>
      </rPr>
      <t xml:space="preserve">G6: </t>
    </r>
    <r>
      <rPr>
        <b/>
        <sz val="11"/>
        <color theme="1"/>
        <rFont val="맑은 고딕"/>
        <family val="2"/>
        <charset val="129"/>
      </rPr>
      <t xml:space="preserve">7.5 / </t>
    </r>
    <r>
      <rPr>
        <b/>
        <sz val="11"/>
        <color theme="1"/>
        <rFont val="Arial"/>
        <family val="2"/>
      </rPr>
      <t xml:space="preserve">G7: </t>
    </r>
    <r>
      <rPr>
        <b/>
        <sz val="11"/>
        <color theme="1"/>
        <rFont val="맑은 고딕"/>
        <family val="2"/>
        <charset val="129"/>
      </rPr>
      <t xml:space="preserve">15.0 / </t>
    </r>
    <r>
      <rPr>
        <b/>
        <sz val="11"/>
        <color theme="1"/>
        <rFont val="Arial"/>
        <family val="2"/>
      </rPr>
      <t xml:space="preserve">G8: </t>
    </r>
    <r>
      <rPr>
        <b/>
        <sz val="11"/>
        <color theme="1"/>
        <rFont val="맑은 고딕"/>
        <family val="2"/>
        <charset val="129"/>
      </rPr>
      <t xml:space="preserve">30.0 </t>
    </r>
    <r>
      <rPr>
        <b/>
        <sz val="11"/>
        <color theme="1"/>
        <rFont val="Arial"/>
        <family val="2"/>
      </rPr>
      <t>mpk</t>
    </r>
    <r>
      <rPr>
        <b/>
        <sz val="11"/>
        <color theme="1"/>
        <rFont val="맑은 고딕"/>
        <family val="2"/>
        <charset val="129"/>
      </rPr>
      <t>)에 따른 변화 관찰</t>
    </r>
    <phoneticPr fontId="18" type="noConversion"/>
  </si>
  <si>
    <t>Report (result)</t>
    <phoneticPr fontId="18" type="noConversion"/>
  </si>
  <si>
    <t>Pharmacokinetic parameters</t>
    <phoneticPr fontId="18" type="noConversion"/>
  </si>
  <si>
    <t>G2</t>
    <phoneticPr fontId="18" type="noConversion"/>
  </si>
  <si>
    <t>DKF-MB101-66, 7.5 mg/kg</t>
    <phoneticPr fontId="18" type="noConversion"/>
  </si>
  <si>
    <t>DKF-MB101-56, 7.5 mg/kg</t>
    <phoneticPr fontId="18" type="noConversion"/>
  </si>
  <si>
    <t>DKF-MB101-76, 7.5 mg/kg</t>
    <phoneticPr fontId="18" type="noConversion"/>
  </si>
  <si>
    <t>DKF-MB101-79, 7.5 mg/kg</t>
    <phoneticPr fontId="18" type="noConversion"/>
  </si>
  <si>
    <t>DKF-MB101-77, 7.5 mg/kg</t>
    <phoneticPr fontId="18" type="noConversion"/>
  </si>
  <si>
    <t>DKF-MB101-78_7.5, 7.5 mg/kg</t>
    <phoneticPr fontId="18" type="noConversion"/>
  </si>
  <si>
    <t>DKF-MB101-78_15, 15 mg/kg</t>
    <phoneticPr fontId="18" type="noConversion"/>
  </si>
  <si>
    <t>DKF-MB101-78_30, 30 mg/kg</t>
    <phoneticPr fontId="18" type="noConversion"/>
  </si>
  <si>
    <t>n=6</t>
    <phoneticPr fontId="18" type="noConversion"/>
  </si>
  <si>
    <t>Parameters</t>
    <phoneticPr fontId="18" type="noConversion"/>
  </si>
  <si>
    <t>Unit</t>
    <phoneticPr fontId="18" type="noConversion"/>
  </si>
  <si>
    <t>Mean</t>
    <phoneticPr fontId="20" type="noConversion"/>
  </si>
  <si>
    <t>SD</t>
    <phoneticPr fontId="20" type="noConversion"/>
  </si>
  <si>
    <r>
      <t>t</t>
    </r>
    <r>
      <rPr>
        <b/>
        <vertAlign val="subscript"/>
        <sz val="12"/>
        <rFont val="Arial"/>
        <family val="2"/>
      </rPr>
      <t>max</t>
    </r>
  </si>
  <si>
    <t>hr</t>
  </si>
  <si>
    <r>
      <t>C</t>
    </r>
    <r>
      <rPr>
        <b/>
        <vertAlign val="subscript"/>
        <sz val="12"/>
        <rFont val="Arial"/>
        <family val="2"/>
      </rPr>
      <t>max</t>
    </r>
  </si>
  <si>
    <t>ng/mL</t>
  </si>
  <si>
    <r>
      <t>AUC</t>
    </r>
    <r>
      <rPr>
        <b/>
        <vertAlign val="subscript"/>
        <sz val="12"/>
        <rFont val="Arial"/>
        <family val="2"/>
      </rPr>
      <t>last</t>
    </r>
    <phoneticPr fontId="18" type="noConversion"/>
  </si>
  <si>
    <t>ng*hr/mL</t>
  </si>
  <si>
    <r>
      <t>AUC</t>
    </r>
    <r>
      <rPr>
        <b/>
        <vertAlign val="subscript"/>
        <sz val="12"/>
        <rFont val="Arial"/>
        <family val="2"/>
      </rPr>
      <t>inf</t>
    </r>
    <phoneticPr fontId="18" type="noConversion"/>
  </si>
  <si>
    <r>
      <t>t</t>
    </r>
    <r>
      <rPr>
        <b/>
        <vertAlign val="subscript"/>
        <sz val="12"/>
        <rFont val="Arial"/>
        <family val="2"/>
      </rPr>
      <t>1/2</t>
    </r>
    <phoneticPr fontId="18" type="noConversion"/>
  </si>
  <si>
    <r>
      <t>C</t>
    </r>
    <r>
      <rPr>
        <b/>
        <vertAlign val="subscript"/>
        <sz val="12"/>
        <rFont val="Arial"/>
        <family val="2"/>
      </rPr>
      <t>max</t>
    </r>
    <r>
      <rPr>
        <b/>
        <sz val="12"/>
        <rFont val="Arial"/>
        <family val="2"/>
      </rPr>
      <t>/Dose</t>
    </r>
    <phoneticPr fontId="18" type="noConversion"/>
  </si>
  <si>
    <t>(ng/mL)/(mg/kg)</t>
    <phoneticPr fontId="18" type="noConversion"/>
  </si>
  <si>
    <r>
      <t>AUC</t>
    </r>
    <r>
      <rPr>
        <b/>
        <vertAlign val="subscript"/>
        <sz val="12"/>
        <rFont val="Arial"/>
        <family val="2"/>
      </rPr>
      <t>last</t>
    </r>
    <r>
      <rPr>
        <b/>
        <sz val="12"/>
        <rFont val="Arial"/>
        <family val="2"/>
      </rPr>
      <t>/Dose</t>
    </r>
    <phoneticPr fontId="18" type="noConversion"/>
  </si>
  <si>
    <t>(ng*hr/mL)/(mg/kg)</t>
    <phoneticPr fontId="18" type="noConversion"/>
  </si>
  <si>
    <t>Pharmacokinetic parameters were obtained by non-compartmental analysis using WinNonlin software.</t>
  </si>
  <si>
    <t>Pharmacokinetic profiles</t>
    <phoneticPr fontId="18" type="noConversion"/>
  </si>
  <si>
    <t>Note: Linear Scale</t>
    <phoneticPr fontId="18" type="noConversion"/>
  </si>
  <si>
    <t>Note: Semi-log Scale</t>
    <phoneticPr fontId="18" type="noConversion"/>
  </si>
  <si>
    <t>DKF-MB101-66, 7.5 mg/kg, SC</t>
    <phoneticPr fontId="18" type="noConversion"/>
  </si>
  <si>
    <t>#1</t>
    <phoneticPr fontId="20" type="noConversion"/>
  </si>
  <si>
    <t>#2</t>
    <phoneticPr fontId="20" type="noConversion"/>
  </si>
  <si>
    <t>#3</t>
    <phoneticPr fontId="20" type="noConversion"/>
  </si>
  <si>
    <t>#4</t>
    <phoneticPr fontId="20" type="noConversion"/>
  </si>
  <si>
    <t>#5</t>
    <phoneticPr fontId="20" type="noConversion"/>
  </si>
  <si>
    <t>#6</t>
    <phoneticPr fontId="20" type="noConversion"/>
  </si>
  <si>
    <t>#7</t>
  </si>
  <si>
    <t>#8</t>
  </si>
  <si>
    <t>#9</t>
  </si>
  <si>
    <t>#10</t>
  </si>
  <si>
    <t>#11</t>
  </si>
  <si>
    <t>#12</t>
  </si>
  <si>
    <t>G3</t>
    <phoneticPr fontId="18" type="noConversion"/>
  </si>
  <si>
    <t>#13</t>
    <phoneticPr fontId="18" type="noConversion"/>
  </si>
  <si>
    <t>#14</t>
    <phoneticPr fontId="18" type="noConversion"/>
  </si>
  <si>
    <t>#15</t>
  </si>
  <si>
    <t>#16</t>
  </si>
  <si>
    <t>#17</t>
  </si>
  <si>
    <t>#18</t>
  </si>
  <si>
    <t>G4</t>
    <phoneticPr fontId="18" type="noConversion"/>
  </si>
  <si>
    <t>#19</t>
    <phoneticPr fontId="18" type="noConversion"/>
  </si>
  <si>
    <t>#20</t>
    <phoneticPr fontId="18" type="noConversion"/>
  </si>
  <si>
    <t>#21</t>
  </si>
  <si>
    <t>#22</t>
  </si>
  <si>
    <t>#23</t>
  </si>
  <si>
    <t>#24</t>
  </si>
  <si>
    <t>G5</t>
    <phoneticPr fontId="18" type="noConversion"/>
  </si>
  <si>
    <t>#25</t>
    <phoneticPr fontId="18" type="noConversion"/>
  </si>
  <si>
    <t>#26</t>
    <phoneticPr fontId="18" type="noConversion"/>
  </si>
  <si>
    <t>#27</t>
  </si>
  <si>
    <t>#28</t>
  </si>
  <si>
    <t>#29</t>
  </si>
  <si>
    <t>#30</t>
  </si>
  <si>
    <t>G6</t>
    <phoneticPr fontId="18" type="noConversion"/>
  </si>
  <si>
    <t>#31</t>
    <phoneticPr fontId="18" type="noConversion"/>
  </si>
  <si>
    <t>#32</t>
    <phoneticPr fontId="18" type="noConversion"/>
  </si>
  <si>
    <t>#33</t>
  </si>
  <si>
    <t>#34</t>
  </si>
  <si>
    <t>#35</t>
  </si>
  <si>
    <t>#36</t>
  </si>
  <si>
    <t>G7</t>
    <phoneticPr fontId="18" type="noConversion"/>
  </si>
  <si>
    <t>#37</t>
    <phoneticPr fontId="18" type="noConversion"/>
  </si>
  <si>
    <t>#38</t>
    <phoneticPr fontId="18" type="noConversion"/>
  </si>
  <si>
    <t>#39</t>
  </si>
  <si>
    <t>#40</t>
  </si>
  <si>
    <t>#41</t>
  </si>
  <si>
    <t>#42</t>
  </si>
  <si>
    <t>G8</t>
    <phoneticPr fontId="18" type="noConversion"/>
  </si>
  <si>
    <t>#43</t>
    <phoneticPr fontId="18" type="noConversion"/>
  </si>
  <si>
    <t>#44</t>
    <phoneticPr fontId="18" type="noConversion"/>
  </si>
  <si>
    <t>#45</t>
  </si>
  <si>
    <t>#46</t>
  </si>
  <si>
    <t>#47</t>
  </si>
  <si>
    <t>#48</t>
  </si>
  <si>
    <r>
      <t>[</t>
    </r>
    <r>
      <rPr>
        <b/>
        <sz val="11"/>
        <color rgb="FFC00000"/>
        <rFont val="돋움"/>
        <family val="3"/>
        <charset val="129"/>
      </rPr>
      <t>확인용</t>
    </r>
    <r>
      <rPr>
        <b/>
        <sz val="11"/>
        <color rgb="FFC00000"/>
        <rFont val="Arial"/>
        <family val="2"/>
      </rPr>
      <t xml:space="preserve">] - </t>
    </r>
    <r>
      <rPr>
        <b/>
        <sz val="11"/>
        <color rgb="FFC00000"/>
        <rFont val="돋움"/>
        <family val="3"/>
        <charset val="129"/>
      </rPr>
      <t>최종</t>
    </r>
    <r>
      <rPr>
        <b/>
        <sz val="11"/>
        <color rgb="FFC00000"/>
        <rFont val="Arial"/>
        <family val="2"/>
      </rPr>
      <t xml:space="preserve"> </t>
    </r>
    <r>
      <rPr>
        <b/>
        <sz val="11"/>
        <color rgb="FFC00000"/>
        <rFont val="돋움"/>
        <family val="3"/>
        <charset val="129"/>
      </rPr>
      <t>결과보고서</t>
    </r>
    <r>
      <rPr>
        <b/>
        <sz val="11"/>
        <color rgb="FFC00000"/>
        <rFont val="Arial"/>
        <family val="2"/>
      </rPr>
      <t xml:space="preserve"> </t>
    </r>
    <r>
      <rPr>
        <b/>
        <sz val="11"/>
        <color rgb="FFC00000"/>
        <rFont val="돋움"/>
        <family val="3"/>
        <charset val="129"/>
      </rPr>
      <t>작성시</t>
    </r>
    <r>
      <rPr>
        <b/>
        <sz val="11"/>
        <color rgb="FFC00000"/>
        <rFont val="Arial"/>
        <family val="2"/>
      </rPr>
      <t xml:space="preserve"> </t>
    </r>
    <r>
      <rPr>
        <b/>
        <sz val="11"/>
        <color rgb="FFC00000"/>
        <rFont val="돋움"/>
        <family val="3"/>
        <charset val="129"/>
      </rPr>
      <t>데이터</t>
    </r>
    <r>
      <rPr>
        <b/>
        <sz val="11"/>
        <color rgb="FFC00000"/>
        <rFont val="Arial"/>
        <family val="2"/>
      </rPr>
      <t xml:space="preserve"> </t>
    </r>
    <r>
      <rPr>
        <b/>
        <sz val="11"/>
        <color rgb="FFC00000"/>
        <rFont val="돋움"/>
        <family val="3"/>
        <charset val="129"/>
      </rPr>
      <t>검토과정에서</t>
    </r>
    <r>
      <rPr>
        <b/>
        <sz val="11"/>
        <color rgb="FFC00000"/>
        <rFont val="Arial"/>
        <family val="2"/>
      </rPr>
      <t xml:space="preserve"> </t>
    </r>
    <r>
      <rPr>
        <b/>
        <sz val="11"/>
        <color rgb="FFC00000"/>
        <rFont val="돋움"/>
        <family val="3"/>
        <charset val="129"/>
      </rPr>
      <t>일부</t>
    </r>
    <r>
      <rPr>
        <b/>
        <sz val="11"/>
        <color rgb="FFC00000"/>
        <rFont val="Arial"/>
        <family val="2"/>
      </rPr>
      <t xml:space="preserve"> </t>
    </r>
    <r>
      <rPr>
        <b/>
        <sz val="11"/>
        <color rgb="FFC00000"/>
        <rFont val="돋움"/>
        <family val="3"/>
        <charset val="129"/>
      </rPr>
      <t>데이터</t>
    </r>
    <r>
      <rPr>
        <b/>
        <sz val="11"/>
        <color rgb="FFC00000"/>
        <rFont val="Arial"/>
        <family val="2"/>
      </rPr>
      <t xml:space="preserve"> </t>
    </r>
    <r>
      <rPr>
        <b/>
        <sz val="11"/>
        <color rgb="FFC00000"/>
        <rFont val="돋움"/>
        <family val="3"/>
        <charset val="129"/>
      </rPr>
      <t>변경</t>
    </r>
    <r>
      <rPr>
        <b/>
        <sz val="11"/>
        <color rgb="FFC00000"/>
        <rFont val="Arial"/>
        <family val="2"/>
      </rPr>
      <t xml:space="preserve"> </t>
    </r>
    <r>
      <rPr>
        <b/>
        <sz val="11"/>
        <color rgb="FFC00000"/>
        <rFont val="돋움"/>
        <family val="3"/>
        <charset val="129"/>
      </rPr>
      <t>될</t>
    </r>
    <r>
      <rPr>
        <b/>
        <sz val="11"/>
        <color rgb="FFC00000"/>
        <rFont val="Arial"/>
        <family val="2"/>
      </rPr>
      <t xml:space="preserve"> </t>
    </r>
    <r>
      <rPr>
        <b/>
        <sz val="11"/>
        <color rgb="FFC00000"/>
        <rFont val="돋움"/>
        <family val="3"/>
        <charset val="129"/>
      </rPr>
      <t>수</t>
    </r>
    <r>
      <rPr>
        <b/>
        <sz val="11"/>
        <color rgb="FFC00000"/>
        <rFont val="Arial"/>
        <family val="2"/>
      </rPr>
      <t xml:space="preserve"> </t>
    </r>
    <r>
      <rPr>
        <b/>
        <sz val="11"/>
        <color rgb="FFC00000"/>
        <rFont val="돋움"/>
        <family val="3"/>
        <charset val="129"/>
      </rPr>
      <t>있습니다</t>
    </r>
    <r>
      <rPr>
        <b/>
        <sz val="11"/>
        <color rgb="FFC00000"/>
        <rFont val="Arial"/>
        <family val="2"/>
      </rPr>
      <t>.</t>
    </r>
    <phoneticPr fontId="18" type="noConversion"/>
  </si>
  <si>
    <t>Dose</t>
    <phoneticPr fontId="18" type="noConversion"/>
  </si>
  <si>
    <t>G1, DKF-MB101-66, SC, 7.5 mg/kg;G2, DKF-MB101-56, SC, 7.5 mg/kg;G3, DKF-MB101-76, SC, 7.5 mg/kg;G4, DKF-MB101-79, SC, 7.5 mg/kg;
G5, DKF-MB101-77, SC, 7.5 mg/kg;G6, DKF-MB101-78_7.5, SC, 7.5 mg/kg;G7, DKF-MB101-78_15, SC, 15 mg/kg;G8, DKF-MB101-78_30, SC, 30 mg/kg</t>
    <phoneticPr fontId="18" type="noConversion"/>
  </si>
  <si>
    <t>Analytes</t>
    <phoneticPr fontId="18" type="noConversion"/>
  </si>
  <si>
    <t>Tacrolimus</t>
    <phoneticPr fontId="18" type="noConversion"/>
  </si>
  <si>
    <t>Abbriviation</t>
    <phoneticPr fontId="18" type="noConversion"/>
  </si>
  <si>
    <t>BQL</t>
    <phoneticPr fontId="18" type="noConversion"/>
  </si>
  <si>
    <t>below quantification level</t>
    <phoneticPr fontId="18" type="noConversion"/>
  </si>
  <si>
    <r>
      <t>Blood_1</t>
    </r>
    <r>
      <rPr>
        <b/>
        <sz val="11"/>
        <color theme="1"/>
        <rFont val="Arial Unicode MS"/>
        <family val="2"/>
        <charset val="129"/>
      </rPr>
      <t>차</t>
    </r>
    <phoneticPr fontId="18" type="noConversion"/>
  </si>
  <si>
    <r>
      <t>Blood_2</t>
    </r>
    <r>
      <rPr>
        <b/>
        <sz val="11"/>
        <color theme="1"/>
        <rFont val="Arial Unicode MS"/>
        <family val="2"/>
        <charset val="129"/>
      </rPr>
      <t>차</t>
    </r>
    <phoneticPr fontId="18" type="noConversion"/>
  </si>
  <si>
    <t>Standard samples</t>
    <phoneticPr fontId="18" type="noConversion"/>
  </si>
  <si>
    <t>Conc. (ng/mL)</t>
    <phoneticPr fontId="18" type="noConversion"/>
  </si>
  <si>
    <t>Area ratio</t>
    <phoneticPr fontId="18" type="noConversion"/>
  </si>
  <si>
    <t>DBLK</t>
    <phoneticPr fontId="18" type="noConversion"/>
  </si>
  <si>
    <t>BLK (P)</t>
    <phoneticPr fontId="18" type="noConversion"/>
  </si>
  <si>
    <t>LLOQ_0.1</t>
    <phoneticPr fontId="18" type="noConversion"/>
  </si>
  <si>
    <t>LQC_0.3</t>
    <phoneticPr fontId="18" type="noConversion"/>
  </si>
  <si>
    <t>MQC_80</t>
    <phoneticPr fontId="18" type="noConversion"/>
  </si>
  <si>
    <t>HQC_800</t>
    <phoneticPr fontId="18" type="noConversion"/>
  </si>
  <si>
    <t>Calibration</t>
    <phoneticPr fontId="18" type="noConversion"/>
  </si>
  <si>
    <t>Article</t>
    <phoneticPr fontId="18" type="noConversion"/>
  </si>
  <si>
    <t>Range (ng/mL)</t>
    <phoneticPr fontId="18" type="noConversion"/>
  </si>
  <si>
    <t>Regression</t>
  </si>
  <si>
    <t>Weighting</t>
    <phoneticPr fontId="18" type="noConversion"/>
  </si>
  <si>
    <t>a</t>
    <phoneticPr fontId="18" type="noConversion"/>
  </si>
  <si>
    <t>b</t>
    <phoneticPr fontId="18" type="noConversion"/>
  </si>
  <si>
    <t>r</t>
    <phoneticPr fontId="18" type="noConversion"/>
  </si>
  <si>
    <t>0.1-1000</t>
    <phoneticPr fontId="18" type="noConversion"/>
  </si>
  <si>
    <t>Linear</t>
    <phoneticPr fontId="18" type="noConversion"/>
  </si>
  <si>
    <r>
      <t>1/x</t>
    </r>
    <r>
      <rPr>
        <vertAlign val="superscript"/>
        <sz val="11"/>
        <rFont val="Arial"/>
        <family val="2"/>
      </rPr>
      <t>2</t>
    </r>
    <phoneticPr fontId="18" type="noConversion"/>
  </si>
  <si>
    <r>
      <t>Samples (final concentration)_1</t>
    </r>
    <r>
      <rPr>
        <b/>
        <sz val="11"/>
        <color theme="1"/>
        <rFont val="Arial Unicode MS"/>
        <family val="2"/>
        <charset val="129"/>
      </rPr>
      <t>차</t>
    </r>
    <phoneticPr fontId="18" type="noConversion"/>
  </si>
  <si>
    <t>DKF-MB101-66, SC, 7.5 mg/kg</t>
    <phoneticPr fontId="18" type="noConversion"/>
  </si>
  <si>
    <t>Time (hr)</t>
  </si>
  <si>
    <t>Blood concentration (ng/mL)</t>
    <phoneticPr fontId="18" type="noConversion"/>
  </si>
  <si>
    <t>#1</t>
    <phoneticPr fontId="18" type="noConversion"/>
  </si>
  <si>
    <t>#2</t>
  </si>
  <si>
    <t>#3</t>
  </si>
  <si>
    <t>#4</t>
  </si>
  <si>
    <t>#5</t>
  </si>
  <si>
    <t>#6</t>
  </si>
  <si>
    <t>Mean</t>
    <phoneticPr fontId="18" type="noConversion"/>
  </si>
  <si>
    <t>SD</t>
    <phoneticPr fontId="18" type="noConversion"/>
  </si>
  <si>
    <t>BQL, &lt;0.1 ng/mL</t>
    <phoneticPr fontId="18" type="noConversion"/>
  </si>
  <si>
    <t>DKF-MB101-56, SC, 7.5 mg/kg</t>
  </si>
  <si>
    <t>#7</t>
    <phoneticPr fontId="18" type="noConversion"/>
  </si>
  <si>
    <t>0.09 (BQL)</t>
    <phoneticPr fontId="18" type="noConversion"/>
  </si>
  <si>
    <t>DKF-MB101-76, SC, 7.5 mg/kg</t>
  </si>
  <si>
    <t>#14</t>
  </si>
  <si>
    <t>DKF-MB101-79, SC, 7.5 mg/kg</t>
  </si>
  <si>
    <t>#20</t>
  </si>
  <si>
    <t>DKF-MB101-77, SC, 7.5 mg/kg</t>
    <phoneticPr fontId="18" type="noConversion"/>
  </si>
  <si>
    <t>#26</t>
  </si>
  <si>
    <t>DKF-MB101-78_7.5, SC, 7.5 mg/kg</t>
  </si>
  <si>
    <t>#32</t>
  </si>
  <si>
    <t>DKF-MB101-78_15, SC, 15 mg/kg</t>
  </si>
  <si>
    <t>#38</t>
  </si>
  <si>
    <t>0.08 (BQL)</t>
    <phoneticPr fontId="18" type="noConversion"/>
  </si>
  <si>
    <t>DKF-MB101-78_30, SC, 30 mg/kg</t>
    <phoneticPr fontId="18" type="noConversion"/>
  </si>
  <si>
    <t>#44</t>
  </si>
  <si>
    <t>LC-MS/MS condition</t>
    <phoneticPr fontId="18" type="noConversion"/>
  </si>
  <si>
    <r>
      <t xml:space="preserve">LC </t>
    </r>
    <r>
      <rPr>
        <b/>
        <sz val="10"/>
        <color theme="1"/>
        <rFont val="맑은 고딕"/>
        <family val="3"/>
        <charset val="129"/>
      </rPr>
      <t>조건</t>
    </r>
    <phoneticPr fontId="18" type="noConversion"/>
  </si>
  <si>
    <t>HPLC System</t>
    <phoneticPr fontId="18" type="noConversion"/>
  </si>
  <si>
    <t>SHIMADZU Nexera 40 series</t>
    <phoneticPr fontId="18" type="noConversion"/>
  </si>
  <si>
    <t>Column</t>
    <phoneticPr fontId="18" type="noConversion"/>
  </si>
  <si>
    <t>Agilent ZORBAX Eclipse XDB-C18, 3.5 µm, 50 X 2.1mm</t>
    <phoneticPr fontId="18" type="noConversion"/>
  </si>
  <si>
    <t>Column temp.</t>
    <phoneticPr fontId="18" type="noConversion"/>
  </si>
  <si>
    <r>
      <t xml:space="preserve">40 </t>
    </r>
    <r>
      <rPr>
        <sz val="10"/>
        <color theme="1"/>
        <rFont val="맑은 고딕"/>
        <family val="3"/>
        <charset val="129"/>
      </rPr>
      <t>℃</t>
    </r>
    <phoneticPr fontId="18" type="noConversion"/>
  </si>
  <si>
    <t>Mobile phase</t>
    <phoneticPr fontId="18" type="noConversion"/>
  </si>
  <si>
    <t>A:</t>
    <phoneticPr fontId="18" type="noConversion"/>
  </si>
  <si>
    <t>2 mM Ammonium acetate and 0.1% formic acid in water</t>
    <phoneticPr fontId="18" type="noConversion"/>
  </si>
  <si>
    <t>B:</t>
    <phoneticPr fontId="18" type="noConversion"/>
  </si>
  <si>
    <t>Methanol</t>
    <phoneticPr fontId="18" type="noConversion"/>
  </si>
  <si>
    <t>Isocratic</t>
    <phoneticPr fontId="18" type="noConversion"/>
  </si>
  <si>
    <t>Time (min)</t>
    <phoneticPr fontId="18" type="noConversion"/>
  </si>
  <si>
    <t>B (%)</t>
    <phoneticPr fontId="18" type="noConversion"/>
  </si>
  <si>
    <t>Flow rate (uL/min)</t>
    <phoneticPr fontId="18" type="noConversion"/>
  </si>
  <si>
    <t>Injection volume (uL)</t>
    <phoneticPr fontId="18" type="noConversion"/>
  </si>
  <si>
    <t>2.5 uL</t>
    <phoneticPr fontId="18" type="noConversion"/>
  </si>
  <si>
    <t>Autosampler temp.</t>
    <phoneticPr fontId="18" type="noConversion"/>
  </si>
  <si>
    <r>
      <t xml:space="preserve">10 </t>
    </r>
    <r>
      <rPr>
        <sz val="10"/>
        <color theme="1"/>
        <rFont val="맑은 고딕"/>
        <family val="3"/>
        <charset val="129"/>
      </rPr>
      <t>℃</t>
    </r>
  </si>
  <si>
    <r>
      <t xml:space="preserve">MS </t>
    </r>
    <r>
      <rPr>
        <b/>
        <sz val="10"/>
        <color theme="1"/>
        <rFont val="맑은 고딕"/>
        <family val="3"/>
        <charset val="129"/>
      </rPr>
      <t>조건</t>
    </r>
    <phoneticPr fontId="18" type="noConversion"/>
  </si>
  <si>
    <t>Detection</t>
    <phoneticPr fontId="18" type="noConversion"/>
  </si>
  <si>
    <t>SCIEX Triple Quad™ 4500 System</t>
    <phoneticPr fontId="18" type="noConversion"/>
  </si>
  <si>
    <t>Curtain gas</t>
    <phoneticPr fontId="18" type="noConversion"/>
  </si>
  <si>
    <t>Ion source gas 1</t>
    <phoneticPr fontId="18" type="noConversion"/>
  </si>
  <si>
    <t>Ion source gas 2</t>
    <phoneticPr fontId="18" type="noConversion"/>
  </si>
  <si>
    <t>Ionspray voltage</t>
    <phoneticPr fontId="18" type="noConversion"/>
  </si>
  <si>
    <t>Temperature</t>
    <phoneticPr fontId="18" type="noConversion"/>
  </si>
  <si>
    <t>MRM mode</t>
    <phoneticPr fontId="18" type="noConversion"/>
  </si>
  <si>
    <t>Positive</t>
    <phoneticPr fontId="18" type="noConversion"/>
  </si>
  <si>
    <r>
      <rPr>
        <b/>
        <sz val="10"/>
        <color theme="1"/>
        <rFont val="맑은 고딕"/>
        <family val="3"/>
        <charset val="129"/>
      </rPr>
      <t>표준품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정보</t>
    </r>
    <phoneticPr fontId="18" type="noConversion"/>
  </si>
  <si>
    <t>Formula</t>
    <phoneticPr fontId="18" type="noConversion"/>
  </si>
  <si>
    <t>MW</t>
    <phoneticPr fontId="18" type="noConversion"/>
  </si>
  <si>
    <t>Exact mass</t>
    <phoneticPr fontId="18" type="noConversion"/>
  </si>
  <si>
    <r>
      <t>C</t>
    </r>
    <r>
      <rPr>
        <vertAlign val="subscript"/>
        <sz val="10"/>
        <rFont val="Arial"/>
        <family val="2"/>
      </rPr>
      <t>44</t>
    </r>
    <r>
      <rPr>
        <sz val="10"/>
        <rFont val="Arial"/>
        <family val="2"/>
      </rPr>
      <t>H</t>
    </r>
    <r>
      <rPr>
        <vertAlign val="subscript"/>
        <sz val="10"/>
        <rFont val="Arial"/>
        <family val="2"/>
      </rPr>
      <t>69</t>
    </r>
    <r>
      <rPr>
        <sz val="10"/>
        <rFont val="Arial"/>
        <family val="2"/>
      </rPr>
      <t>NO</t>
    </r>
    <r>
      <rPr>
        <vertAlign val="subscript"/>
        <sz val="10"/>
        <rFont val="Arial"/>
        <family val="2"/>
      </rPr>
      <t>12</t>
    </r>
    <phoneticPr fontId="18" type="noConversion"/>
  </si>
  <si>
    <t>Everolimus</t>
    <phoneticPr fontId="18" type="noConversion"/>
  </si>
  <si>
    <r>
      <t>C</t>
    </r>
    <r>
      <rPr>
        <vertAlign val="subscript"/>
        <sz val="10"/>
        <rFont val="Arial"/>
        <family val="2"/>
      </rPr>
      <t>53</t>
    </r>
    <r>
      <rPr>
        <sz val="10"/>
        <rFont val="Arial"/>
        <family val="2"/>
      </rPr>
      <t>H</t>
    </r>
    <r>
      <rPr>
        <vertAlign val="subscript"/>
        <sz val="10"/>
        <rFont val="Arial"/>
        <family val="2"/>
      </rPr>
      <t>83</t>
    </r>
    <r>
      <rPr>
        <sz val="10"/>
        <rFont val="Arial"/>
        <family val="2"/>
      </rPr>
      <t>NO</t>
    </r>
    <r>
      <rPr>
        <vertAlign val="subscript"/>
        <sz val="10"/>
        <rFont val="Arial"/>
        <family val="2"/>
      </rPr>
      <t>14</t>
    </r>
    <phoneticPr fontId="18" type="noConversion"/>
  </si>
  <si>
    <r>
      <t xml:space="preserve">MRM </t>
    </r>
    <r>
      <rPr>
        <b/>
        <sz val="10"/>
        <color theme="1"/>
        <rFont val="맑은 고딕"/>
        <family val="3"/>
        <charset val="129"/>
      </rPr>
      <t>조건</t>
    </r>
    <phoneticPr fontId="18" type="noConversion"/>
  </si>
  <si>
    <t>m/z</t>
    <phoneticPr fontId="18" type="noConversion"/>
  </si>
  <si>
    <t>DP (V)</t>
    <phoneticPr fontId="18" type="noConversion"/>
  </si>
  <si>
    <t>CE (eV)</t>
    <phoneticPr fontId="18" type="noConversion"/>
  </si>
  <si>
    <t>CXP (eV)</t>
    <phoneticPr fontId="18" type="noConversion"/>
  </si>
  <si>
    <t>RT (min)</t>
    <phoneticPr fontId="18" type="noConversion"/>
  </si>
  <si>
    <t>Analyte</t>
    <phoneticPr fontId="18" type="noConversion"/>
  </si>
  <si>
    <r>
      <rPr>
        <sz val="10"/>
        <rFont val="맑은 고딕"/>
        <family val="3"/>
        <charset val="129"/>
      </rPr>
      <t>→</t>
    </r>
    <phoneticPr fontId="18" type="noConversion"/>
  </si>
  <si>
    <t>IS</t>
    <phoneticPr fontId="18" type="noConversion"/>
  </si>
  <si>
    <r>
      <rPr>
        <b/>
        <sz val="10"/>
        <color theme="1"/>
        <rFont val="맑은 고딕"/>
        <family val="3"/>
        <charset val="129"/>
      </rPr>
      <t>전처리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방법</t>
    </r>
    <phoneticPr fontId="18" type="noConversion"/>
  </si>
  <si>
    <t>Stock</t>
    <phoneticPr fontId="18" type="noConversion"/>
  </si>
  <si>
    <t>Analyte:</t>
    <phoneticPr fontId="18" type="noConversion"/>
  </si>
  <si>
    <t>mg</t>
    <phoneticPr fontId="18" type="noConversion"/>
  </si>
  <si>
    <t>DMSO</t>
    <phoneticPr fontId="18" type="noConversion"/>
  </si>
  <si>
    <t>mL</t>
    <phoneticPr fontId="18" type="noConversion"/>
  </si>
  <si>
    <t>10 mg/mL in DMSO</t>
    <phoneticPr fontId="18" type="noConversion"/>
  </si>
  <si>
    <t>Working solution</t>
    <phoneticPr fontId="18" type="noConversion"/>
  </si>
  <si>
    <t>Serial dilution with 50% MeOH</t>
    <phoneticPr fontId="18" type="noConversion"/>
  </si>
  <si>
    <t>0.001, 0.002, 0.005, 0.01, 0.03, 0.1, 0.3, 1, 3, 10 ug/mL</t>
    <phoneticPr fontId="18" type="noConversion"/>
  </si>
  <si>
    <t>IS Solution</t>
    <phoneticPr fontId="18" type="noConversion"/>
  </si>
  <si>
    <t>Everolimus 1.2 mg / DMSO 0.12 mL</t>
    <phoneticPr fontId="18" type="noConversion"/>
  </si>
  <si>
    <t>Everolimus 1.1 mg / DMSO 0.11 mL</t>
    <phoneticPr fontId="18" type="noConversion"/>
  </si>
  <si>
    <t>Everolimus 300 ng/mL in 50% MeOH</t>
    <phoneticPr fontId="18" type="noConversion"/>
  </si>
  <si>
    <t>Liquid-Liquid extraction</t>
    <phoneticPr fontId="18" type="noConversion"/>
  </si>
  <si>
    <r>
      <t xml:space="preserve">Whole Blood 100 uL (Blank or Sample) + Working solution (or 50% MeOH) 10 uL + IS solution 10 uL → vortex, 1 min → + water 180 uL → vortex, 1 min → </t>
    </r>
    <r>
      <rPr>
        <vertAlign val="superscript"/>
        <sz val="10"/>
        <rFont val="Arial"/>
        <family val="2"/>
      </rPr>
      <t>*</t>
    </r>
    <r>
      <rPr>
        <sz val="10"/>
        <rFont val="Arial"/>
        <family val="2"/>
      </rPr>
      <t xml:space="preserve">Extraction solution 500 uL → vortex, 5 min → centrifuge, 5 min, 4 </t>
    </r>
    <r>
      <rPr>
        <sz val="10"/>
        <rFont val="Segoe UI Symbol"/>
        <family val="2"/>
      </rPr>
      <t>℃</t>
    </r>
    <r>
      <rPr>
        <sz val="10"/>
        <rFont val="Arial"/>
        <family val="2"/>
      </rPr>
      <t xml:space="preserve">, 17,600x g → supernatant 400 uL → evaporation, 15 min, 50 </t>
    </r>
    <r>
      <rPr>
        <sz val="10"/>
        <rFont val="Segoe UI Symbol"/>
        <family val="2"/>
      </rPr>
      <t>℃</t>
    </r>
    <r>
      <rPr>
        <sz val="10"/>
        <rFont val="Arial"/>
        <family val="2"/>
      </rPr>
      <t xml:space="preserve">, 2500 rpm →70% ACN 120 uL reconstitution						</t>
    </r>
    <phoneticPr fontId="18" type="noConversion"/>
  </si>
  <si>
    <t>*Extraction solution: Ethyl acetate : n-Hexane : tBME = 2 : 2 : 1</t>
    <phoneticPr fontId="18" type="noConversion"/>
  </si>
  <si>
    <t>S/N ratio (LLOQ) : 14.6</t>
    <phoneticPr fontId="18" type="noConversion"/>
  </si>
  <si>
    <t>S/N ratio (LLOQ) : 14.7</t>
    <phoneticPr fontId="18" type="noConversion"/>
  </si>
  <si>
    <t>(TL 20%)</t>
    <phoneticPr fontId="18" type="noConversion"/>
  </si>
  <si>
    <t>Time (d)</t>
    <phoneticPr fontId="18" type="noConversion"/>
  </si>
  <si>
    <t xml:space="preserve">                                                                                                                    </t>
    <phoneticPr fontId="18" type="noConversion"/>
  </si>
  <si>
    <t>(7.5 mpk)</t>
    <phoneticPr fontId="18" type="noConversion"/>
  </si>
  <si>
    <t>(TL 50%)</t>
    <phoneticPr fontId="18" type="noConversion"/>
  </si>
  <si>
    <r>
      <t>(80g scale, Joyang</t>
    </r>
    <r>
      <rPr>
        <b/>
        <sz val="11"/>
        <rFont val="Arial Unicode MS"/>
        <family val="2"/>
        <charset val="129"/>
      </rPr>
      <t>社)</t>
    </r>
    <phoneticPr fontId="18" type="noConversion"/>
  </si>
  <si>
    <r>
      <t>(80g scale, Teva</t>
    </r>
    <r>
      <rPr>
        <b/>
        <sz val="11"/>
        <rFont val="Arial Unicode MS"/>
        <family val="2"/>
        <charset val="129"/>
      </rPr>
      <t>社)</t>
    </r>
    <phoneticPr fontId="18" type="noConversion"/>
  </si>
  <si>
    <t>DK_LAI (15.0 mpk)</t>
    <phoneticPr fontId="18" type="noConversion"/>
  </si>
  <si>
    <t>DK_LAI (30.0 mpk)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</si>
</sst>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_ "/>
    <numFmt numFmtId="177" formatCode="0.00.E+00"/>
    <numFmt numFmtId="178" formatCode="0.000000"/>
    <numFmt numFmtId="179" formatCode="0.00_);[Red]\(0.00\)"/>
    <numFmt numFmtId="180" formatCode="0.000"/>
    <numFmt numFmtId="181" formatCode="0.0"/>
    <numFmt numFmtId="182" formatCode="0.0000"/>
  </numFmts>
  <fonts count="7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Arial"/>
      <family val="2"/>
    </font>
    <font>
      <sz val="8"/>
      <name val="돋움"/>
      <family val="3"/>
      <charset val="129"/>
    </font>
    <font>
      <sz val="12"/>
      <name val="Arial"/>
      <family val="2"/>
    </font>
    <font>
      <b/>
      <sz val="12"/>
      <name val="Arial"/>
      <family val="2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color theme="1"/>
      <name val="Arial"/>
      <family val="2"/>
    </font>
    <font>
      <b/>
      <vertAlign val="subscript"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0" tint="-0.499984740745262"/>
      <name val="Arial"/>
      <family val="2"/>
    </font>
    <font>
      <b/>
      <sz val="11"/>
      <color rgb="FFC00000"/>
      <name val="Arial"/>
      <family val="2"/>
    </font>
    <font>
      <b/>
      <sz val="11"/>
      <color rgb="FFC00000"/>
      <name val="돋움"/>
      <family val="3"/>
      <charset val="129"/>
    </font>
    <font>
      <b/>
      <sz val="11"/>
      <color theme="1"/>
      <name val="Arial"/>
      <family val="2"/>
    </font>
    <font>
      <sz val="11"/>
      <color rgb="FFC00000"/>
      <name val="Arial"/>
      <family val="2"/>
    </font>
    <font>
      <sz val="11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vertAlign val="subscript"/>
      <sz val="10"/>
      <name val="Arial"/>
      <family val="2"/>
    </font>
    <font>
      <sz val="10"/>
      <name val="맑은 고딕"/>
      <family val="3"/>
      <charset val="129"/>
    </font>
    <font>
      <b/>
      <sz val="11"/>
      <name val="Arial"/>
      <family val="2"/>
    </font>
    <font>
      <vertAlign val="superscript"/>
      <sz val="11"/>
      <name val="Arial"/>
      <family val="2"/>
    </font>
    <font>
      <sz val="1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name val="Arial"/>
      <family val="3"/>
    </font>
    <font>
      <sz val="10"/>
      <name val="Segoe UI Symbol"/>
      <family val="2"/>
    </font>
    <font>
      <sz val="12"/>
      <name val="Segoe UI Symbol"/>
      <family val="2"/>
    </font>
    <font>
      <vertAlign val="superscript"/>
      <sz val="10"/>
      <name val="Arial"/>
      <family val="2"/>
    </font>
    <font>
      <b/>
      <sz val="11"/>
      <color theme="1"/>
      <name val="Arial Unicode MS"/>
      <family val="2"/>
      <charset val="129"/>
    </font>
    <font>
      <sz val="12"/>
      <color rgb="FFFF0000"/>
      <name val="Arial"/>
      <family val="2"/>
    </font>
    <font>
      <b/>
      <sz val="11"/>
      <name val="Arial Unicode MS"/>
      <family val="2"/>
      <charset val="129"/>
    </font>
    <font>
      <b/>
      <sz val="12"/>
      <color theme="0" tint="-4.9989318521683403E-2"/>
      <name val="Arial"/>
      <family val="2"/>
    </font>
    <font>
      <sz val="12"/>
      <color theme="0" tint="-4.9989318521683403E-2"/>
      <name val="Arial"/>
      <family val="2"/>
    </font>
    <font>
      <b/>
      <sz val="11"/>
      <color theme="1"/>
      <name val="Arial"/>
      <family val="2"/>
      <charset val="129"/>
    </font>
    <font>
      <b/>
      <sz val="11"/>
      <color theme="1"/>
      <name val="맑은 고딕"/>
      <family val="2"/>
      <charset val="129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theme="6" tint="0.39994506668294322"/>
      </left>
      <right style="thin">
        <color auto="1"/>
      </right>
      <top style="medium">
        <color theme="6" tint="0.3999450666829432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theme="6" tint="0.39994506668294322"/>
      </top>
      <bottom style="thin">
        <color indexed="64"/>
      </bottom>
      <diagonal/>
    </border>
    <border>
      <left style="thin">
        <color auto="1"/>
      </left>
      <right style="medium">
        <color theme="6" tint="0.39994506668294322"/>
      </right>
      <top style="medium">
        <color theme="6" tint="0.39994506668294322"/>
      </top>
      <bottom style="thin">
        <color indexed="64"/>
      </bottom>
      <diagonal/>
    </border>
    <border>
      <left style="medium">
        <color theme="6" tint="0.39994506668294322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theme="6" tint="0.39994506668294322"/>
      </right>
      <top style="thin">
        <color indexed="64"/>
      </top>
      <bottom style="thin">
        <color indexed="64"/>
      </bottom>
      <diagonal/>
    </border>
    <border>
      <left style="medium">
        <color theme="6" tint="0.39994506668294322"/>
      </left>
      <right style="thin">
        <color auto="1"/>
      </right>
      <top style="thin">
        <color indexed="64"/>
      </top>
      <bottom style="medium">
        <color theme="6" tint="0.39994506668294322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theme="6" tint="0.39994506668294322"/>
      </bottom>
      <diagonal/>
    </border>
    <border>
      <left style="thin">
        <color auto="1"/>
      </left>
      <right style="medium">
        <color theme="6" tint="0.39994506668294322"/>
      </right>
      <top style="thin">
        <color indexed="64"/>
      </top>
      <bottom style="medium">
        <color theme="6" tint="0.39994506668294322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91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4" fillId="0" borderId="0">
      <alignment vertical="center"/>
    </xf>
    <xf numFmtId="0" fontId="24" fillId="10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6" borderId="4" applyNumberForma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7" borderId="7" applyNumberFormat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33" fillId="5" borderId="4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" applyNumberFormat="0" applyFill="0" applyAlignment="0" applyProtection="0">
      <alignment vertical="center"/>
    </xf>
    <xf numFmtId="0" fontId="36" fillId="0" borderId="2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9" fillId="6" borderId="5" applyNumberFormat="0" applyAlignment="0" applyProtection="0">
      <alignment vertical="center"/>
    </xf>
    <xf numFmtId="0" fontId="40" fillId="0" borderId="0"/>
    <xf numFmtId="0" fontId="19" fillId="0" borderId="0">
      <alignment vertical="center"/>
    </xf>
    <xf numFmtId="0" fontId="44" fillId="0" borderId="0"/>
    <xf numFmtId="0" fontId="45" fillId="0" borderId="0"/>
    <xf numFmtId="9" fontId="1" fillId="0" borderId="0" applyFont="0" applyFill="0" applyBorder="0" applyAlignment="0" applyProtection="0">
      <alignment vertical="center"/>
    </xf>
  </cellStyleXfs>
  <cellXfs count="235">
    <xf numFmtId="0" fontId="0" fillId="0" borderId="0" xfId="0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1" fillId="0" borderId="0" xfId="0" applyFont="1">
      <alignment vertical="center"/>
    </xf>
    <xf numFmtId="0" fontId="21" fillId="0" borderId="0" xfId="0" applyFont="1" applyAlignment="1">
      <alignment vertical="top" wrapText="1"/>
    </xf>
    <xf numFmtId="0" fontId="21" fillId="0" borderId="0" xfId="0" applyFont="1" applyAlignment="1">
      <alignment vertical="center" wrapText="1"/>
    </xf>
    <xf numFmtId="0" fontId="22" fillId="0" borderId="0" xfId="0" applyFont="1">
      <alignment vertical="center"/>
    </xf>
    <xf numFmtId="0" fontId="21" fillId="0" borderId="21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/>
    </xf>
    <xf numFmtId="0" fontId="22" fillId="0" borderId="0" xfId="42" applyFont="1" applyAlignment="1">
      <alignment vertical="center" wrapText="1"/>
    </xf>
    <xf numFmtId="0" fontId="22" fillId="0" borderId="0" xfId="42" applyFont="1">
      <alignment vertical="center"/>
    </xf>
    <xf numFmtId="0" fontId="22" fillId="0" borderId="21" xfId="0" applyFont="1" applyBorder="1" applyAlignment="1">
      <alignment horizontal="center" vertical="center" wrapText="1"/>
    </xf>
    <xf numFmtId="0" fontId="21" fillId="0" borderId="17" xfId="43" applyFont="1" applyBorder="1" applyAlignment="1">
      <alignment horizontal="center" vertical="center"/>
    </xf>
    <xf numFmtId="0" fontId="22" fillId="0" borderId="17" xfId="43" applyFont="1" applyBorder="1" applyAlignment="1">
      <alignment horizontal="center" vertical="center"/>
    </xf>
    <xf numFmtId="0" fontId="21" fillId="0" borderId="0" xfId="42" applyFont="1" applyAlignment="1">
      <alignment vertical="center" wrapText="1"/>
    </xf>
    <xf numFmtId="0" fontId="22" fillId="0" borderId="16" xfId="43" applyFont="1" applyBorder="1" applyAlignment="1">
      <alignment horizontal="center" vertical="center"/>
    </xf>
    <xf numFmtId="0" fontId="42" fillId="0" borderId="0" xfId="0" applyFont="1">
      <alignment vertical="center"/>
    </xf>
    <xf numFmtId="0" fontId="22" fillId="0" borderId="23" xfId="43" applyFont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2" fontId="21" fillId="0" borderId="16" xfId="0" applyNumberFormat="1" applyFont="1" applyBorder="1" applyAlignment="1">
      <alignment horizontal="center" vertical="center"/>
    </xf>
    <xf numFmtId="0" fontId="22" fillId="0" borderId="21" xfId="43" applyFont="1" applyBorder="1" applyAlignment="1">
      <alignment horizontal="center" vertical="center"/>
    </xf>
    <xf numFmtId="0" fontId="21" fillId="0" borderId="0" xfId="43" applyFont="1">
      <alignment vertical="center"/>
    </xf>
    <xf numFmtId="176" fontId="21" fillId="0" borderId="0" xfId="0" applyNumberFormat="1" applyFont="1" applyAlignment="1">
      <alignment horizontal="center" vertical="center"/>
    </xf>
    <xf numFmtId="176" fontId="21" fillId="0" borderId="0" xfId="43" quotePrefix="1" applyNumberFormat="1" applyFont="1" applyAlignment="1">
      <alignment horizontal="center" vertical="center"/>
    </xf>
    <xf numFmtId="0" fontId="21" fillId="0" borderId="0" xfId="42" applyFont="1" applyAlignment="1"/>
    <xf numFmtId="0" fontId="21" fillId="0" borderId="0" xfId="42" applyFont="1" applyAlignment="1">
      <alignment vertical="top" wrapText="1"/>
    </xf>
    <xf numFmtId="0" fontId="46" fillId="0" borderId="0" xfId="0" applyFont="1">
      <alignment vertical="center"/>
    </xf>
    <xf numFmtId="0" fontId="47" fillId="0" borderId="0" xfId="0" applyFont="1">
      <alignment vertical="center"/>
    </xf>
    <xf numFmtId="0" fontId="48" fillId="0" borderId="0" xfId="0" applyFont="1">
      <alignment vertical="center"/>
    </xf>
    <xf numFmtId="0" fontId="48" fillId="0" borderId="0" xfId="0" applyFont="1" applyAlignment="1">
      <alignment horizontal="right" vertical="center"/>
    </xf>
    <xf numFmtId="0" fontId="42" fillId="33" borderId="11" xfId="0" applyFont="1" applyFill="1" applyBorder="1">
      <alignment vertical="center"/>
    </xf>
    <xf numFmtId="0" fontId="42" fillId="33" borderId="12" xfId="0" applyFont="1" applyFill="1" applyBorder="1">
      <alignment vertical="center"/>
    </xf>
    <xf numFmtId="0" fontId="42" fillId="33" borderId="13" xfId="0" applyFont="1" applyFill="1" applyBorder="1">
      <alignment vertical="center"/>
    </xf>
    <xf numFmtId="0" fontId="46" fillId="33" borderId="14" xfId="0" applyFont="1" applyFill="1" applyBorder="1">
      <alignment vertical="center"/>
    </xf>
    <xf numFmtId="0" fontId="46" fillId="33" borderId="0" xfId="0" applyFont="1" applyFill="1">
      <alignment vertical="center"/>
    </xf>
    <xf numFmtId="0" fontId="46" fillId="33" borderId="22" xfId="0" applyFont="1" applyFill="1" applyBorder="1">
      <alignment vertical="center"/>
    </xf>
    <xf numFmtId="0" fontId="46" fillId="33" borderId="23" xfId="0" applyFont="1" applyFill="1" applyBorder="1">
      <alignment vertical="center"/>
    </xf>
    <xf numFmtId="0" fontId="46" fillId="33" borderId="10" xfId="0" applyFont="1" applyFill="1" applyBorder="1">
      <alignment vertical="center"/>
    </xf>
    <xf numFmtId="0" fontId="46" fillId="33" borderId="24" xfId="0" applyFont="1" applyFill="1" applyBorder="1">
      <alignment vertical="center"/>
    </xf>
    <xf numFmtId="11" fontId="46" fillId="0" borderId="0" xfId="0" applyNumberFormat="1" applyFont="1">
      <alignment vertical="center"/>
    </xf>
    <xf numFmtId="0" fontId="46" fillId="0" borderId="2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46" fillId="35" borderId="0" xfId="0" applyFont="1" applyFill="1">
      <alignment vertical="center"/>
    </xf>
    <xf numFmtId="0" fontId="51" fillId="36" borderId="0" xfId="0" applyFont="1" applyFill="1">
      <alignment vertical="center"/>
    </xf>
    <xf numFmtId="0" fontId="46" fillId="36" borderId="0" xfId="0" applyFont="1" applyFill="1">
      <alignment vertical="center"/>
    </xf>
    <xf numFmtId="0" fontId="52" fillId="36" borderId="0" xfId="0" applyFont="1" applyFill="1">
      <alignment vertical="center"/>
    </xf>
    <xf numFmtId="0" fontId="19" fillId="36" borderId="0" xfId="0" applyFont="1" applyFill="1">
      <alignment vertical="center"/>
    </xf>
    <xf numFmtId="0" fontId="51" fillId="38" borderId="0" xfId="0" applyFont="1" applyFill="1">
      <alignment vertical="center"/>
    </xf>
    <xf numFmtId="0" fontId="51" fillId="35" borderId="0" xfId="0" applyFont="1" applyFill="1">
      <alignment vertical="center"/>
    </xf>
    <xf numFmtId="0" fontId="51" fillId="0" borderId="0" xfId="0" applyFont="1">
      <alignment vertical="center"/>
    </xf>
    <xf numFmtId="0" fontId="51" fillId="0" borderId="21" xfId="0" applyFont="1" applyBorder="1">
      <alignment vertical="center"/>
    </xf>
    <xf numFmtId="0" fontId="19" fillId="0" borderId="21" xfId="0" applyFont="1" applyBorder="1" applyAlignment="1">
      <alignment horizontal="center" vertical="center"/>
    </xf>
    <xf numFmtId="11" fontId="46" fillId="0" borderId="21" xfId="0" applyNumberFormat="1" applyFont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177" fontId="46" fillId="0" borderId="0" xfId="0" applyNumberFormat="1" applyFont="1">
      <alignment vertical="center"/>
    </xf>
    <xf numFmtId="0" fontId="19" fillId="0" borderId="21" xfId="0" applyFont="1" applyBorder="1" applyAlignment="1">
      <alignment horizontal="center" vertical="center" wrapText="1"/>
    </xf>
    <xf numFmtId="0" fontId="19" fillId="35" borderId="0" xfId="0" applyFont="1" applyFill="1">
      <alignment vertical="center"/>
    </xf>
    <xf numFmtId="0" fontId="51" fillId="37" borderId="0" xfId="0" applyFont="1" applyFill="1" applyAlignment="1">
      <alignment horizontal="left" vertical="center"/>
    </xf>
    <xf numFmtId="0" fontId="51" fillId="37" borderId="0" xfId="0" applyFont="1" applyFill="1" applyAlignment="1">
      <alignment horizontal="center" vertical="center"/>
    </xf>
    <xf numFmtId="0" fontId="51" fillId="37" borderId="0" xfId="0" applyFont="1" applyFill="1">
      <alignment vertical="center"/>
    </xf>
    <xf numFmtId="0" fontId="51" fillId="36" borderId="0" xfId="0" applyFont="1" applyFill="1" applyAlignment="1">
      <alignment horizontal="center" vertical="center"/>
    </xf>
    <xf numFmtId="0" fontId="54" fillId="39" borderId="0" xfId="0" applyFont="1" applyFill="1">
      <alignment vertical="center"/>
    </xf>
    <xf numFmtId="0" fontId="46" fillId="40" borderId="0" xfId="0" applyFont="1" applyFill="1">
      <alignment vertical="center"/>
    </xf>
    <xf numFmtId="0" fontId="55" fillId="0" borderId="0" xfId="0" applyFont="1">
      <alignment vertical="center"/>
    </xf>
    <xf numFmtId="0" fontId="40" fillId="0" borderId="15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5" fillId="0" borderId="15" xfId="0" applyFont="1" applyBorder="1" applyAlignment="1">
      <alignment horizontal="center" vertical="center"/>
    </xf>
    <xf numFmtId="0" fontId="55" fillId="0" borderId="10" xfId="0" applyFont="1" applyBorder="1" applyAlignment="1">
      <alignment horizontal="center" vertical="center"/>
    </xf>
    <xf numFmtId="0" fontId="55" fillId="0" borderId="0" xfId="0" applyFont="1" applyAlignment="1">
      <alignment horizontal="left" vertical="center"/>
    </xf>
    <xf numFmtId="0" fontId="55" fillId="0" borderId="21" xfId="0" applyFont="1" applyBorder="1" applyAlignment="1">
      <alignment horizontal="center" vertical="center"/>
    </xf>
    <xf numFmtId="0" fontId="55" fillId="0" borderId="14" xfId="0" applyFont="1" applyBorder="1" applyAlignment="1">
      <alignment horizontal="center" vertical="center"/>
    </xf>
    <xf numFmtId="0" fontId="40" fillId="0" borderId="23" xfId="0" applyFont="1" applyBorder="1" applyAlignment="1">
      <alignment horizontal="center" vertical="center"/>
    </xf>
    <xf numFmtId="0" fontId="21" fillId="0" borderId="16" xfId="43" applyFont="1" applyBorder="1" applyAlignment="1">
      <alignment horizontal="center" vertical="center"/>
    </xf>
    <xf numFmtId="179" fontId="21" fillId="0" borderId="17" xfId="0" applyNumberFormat="1" applyFont="1" applyBorder="1" applyAlignment="1">
      <alignment horizontal="center" vertical="center"/>
    </xf>
    <xf numFmtId="179" fontId="21" fillId="0" borderId="16" xfId="0" applyNumberFormat="1" applyFont="1" applyBorder="1" applyAlignment="1">
      <alignment horizontal="center" vertical="center"/>
    </xf>
    <xf numFmtId="0" fontId="60" fillId="0" borderId="10" xfId="0" applyFont="1" applyBorder="1">
      <alignment vertical="center"/>
    </xf>
    <xf numFmtId="0" fontId="53" fillId="0" borderId="21" xfId="0" applyFont="1" applyBorder="1" applyAlignment="1">
      <alignment horizontal="center" vertical="center" wrapText="1"/>
    </xf>
    <xf numFmtId="2" fontId="19" fillId="0" borderId="21" xfId="0" applyNumberFormat="1" applyFont="1" applyBorder="1" applyAlignment="1">
      <alignment horizontal="center" vertical="center"/>
    </xf>
    <xf numFmtId="2" fontId="46" fillId="0" borderId="21" xfId="0" applyNumberFormat="1" applyFont="1" applyBorder="1" applyAlignment="1">
      <alignment horizontal="center" vertical="center"/>
    </xf>
    <xf numFmtId="0" fontId="19" fillId="0" borderId="0" xfId="0" applyFont="1">
      <alignment vertical="center"/>
    </xf>
    <xf numFmtId="11" fontId="0" fillId="0" borderId="0" xfId="0" applyNumberFormat="1">
      <alignment vertical="center"/>
    </xf>
    <xf numFmtId="178" fontId="19" fillId="0" borderId="21" xfId="0" applyNumberFormat="1" applyFont="1" applyBorder="1" applyAlignment="1">
      <alignment horizontal="center" vertical="center"/>
    </xf>
    <xf numFmtId="182" fontId="19" fillId="0" borderId="21" xfId="0" applyNumberFormat="1" applyFont="1" applyBorder="1" applyAlignment="1">
      <alignment horizontal="center" vertical="center"/>
    </xf>
    <xf numFmtId="0" fontId="40" fillId="0" borderId="24" xfId="0" applyFont="1" applyBorder="1" applyAlignment="1">
      <alignment horizontal="center" vertical="center"/>
    </xf>
    <xf numFmtId="0" fontId="40" fillId="0" borderId="20" xfId="0" applyFont="1" applyBorder="1" applyAlignment="1">
      <alignment horizontal="center" vertical="center"/>
    </xf>
    <xf numFmtId="0" fontId="40" fillId="0" borderId="21" xfId="0" applyFont="1" applyBorder="1" applyAlignment="1">
      <alignment horizontal="center" vertical="center"/>
    </xf>
    <xf numFmtId="0" fontId="64" fillId="0" borderId="19" xfId="0" applyFont="1" applyBorder="1" applyAlignment="1">
      <alignment horizontal="center" vertical="center"/>
    </xf>
    <xf numFmtId="180" fontId="40" fillId="0" borderId="19" xfId="0" applyNumberFormat="1" applyFont="1" applyBorder="1" applyAlignment="1">
      <alignment horizontal="center" vertical="center"/>
    </xf>
    <xf numFmtId="180" fontId="40" fillId="0" borderId="21" xfId="0" applyNumberFormat="1" applyFont="1" applyBorder="1" applyAlignment="1">
      <alignment horizontal="center" vertical="center"/>
    </xf>
    <xf numFmtId="180" fontId="40" fillId="0" borderId="15" xfId="0" applyNumberFormat="1" applyFont="1" applyBorder="1" applyAlignment="1">
      <alignment horizontal="center" vertical="center"/>
    </xf>
    <xf numFmtId="180" fontId="40" fillId="0" borderId="24" xfId="0" applyNumberFormat="1" applyFont="1" applyBorder="1" applyAlignment="1">
      <alignment horizontal="center" vertical="center"/>
    </xf>
    <xf numFmtId="180" fontId="40" fillId="0" borderId="16" xfId="0" applyNumberFormat="1" applyFont="1" applyBorder="1" applyAlignment="1">
      <alignment horizontal="center" vertical="center"/>
    </xf>
    <xf numFmtId="180" fontId="40" fillId="0" borderId="10" xfId="0" applyNumberFormat="1" applyFont="1" applyBorder="1" applyAlignment="1">
      <alignment horizontal="center" vertical="center"/>
    </xf>
    <xf numFmtId="0" fontId="40" fillId="0" borderId="12" xfId="0" applyFont="1" applyBorder="1">
      <alignment vertical="center"/>
    </xf>
    <xf numFmtId="0" fontId="40" fillId="0" borderId="0" xfId="0" applyFont="1">
      <alignment vertical="center"/>
    </xf>
    <xf numFmtId="0" fontId="55" fillId="0" borderId="0" xfId="0" applyFont="1" applyAlignment="1">
      <alignment horizontal="right" vertical="center"/>
    </xf>
    <xf numFmtId="0" fontId="53" fillId="0" borderId="18" xfId="0" applyFont="1" applyBorder="1" applyAlignment="1">
      <alignment horizontal="center" vertical="center" wrapText="1"/>
    </xf>
    <xf numFmtId="9" fontId="51" fillId="0" borderId="0" xfId="90" applyFont="1" applyFill="1" applyAlignment="1">
      <alignment vertical="center"/>
    </xf>
    <xf numFmtId="0" fontId="51" fillId="41" borderId="0" xfId="0" applyFont="1" applyFill="1">
      <alignment vertical="center"/>
    </xf>
    <xf numFmtId="2" fontId="19" fillId="0" borderId="18" xfId="0" applyNumberFormat="1" applyFont="1" applyBorder="1" applyAlignment="1">
      <alignment horizontal="center" vertical="center"/>
    </xf>
    <xf numFmtId="2" fontId="46" fillId="0" borderId="18" xfId="0" applyNumberFormat="1" applyFont="1" applyBorder="1" applyAlignment="1">
      <alignment horizontal="center" vertical="center"/>
    </xf>
    <xf numFmtId="0" fontId="53" fillId="0" borderId="26" xfId="0" applyFont="1" applyBorder="1" applyAlignment="1">
      <alignment horizontal="center" vertical="center" wrapText="1"/>
    </xf>
    <xf numFmtId="2" fontId="19" fillId="0" borderId="27" xfId="0" applyNumberFormat="1" applyFont="1" applyBorder="1" applyAlignment="1">
      <alignment horizontal="center" vertical="center"/>
    </xf>
    <xf numFmtId="2" fontId="46" fillId="0" borderId="27" xfId="0" applyNumberFormat="1" applyFont="1" applyBorder="1" applyAlignment="1">
      <alignment horizontal="center" vertical="center"/>
    </xf>
    <xf numFmtId="2" fontId="46" fillId="0" borderId="28" xfId="0" applyNumberFormat="1" applyFont="1" applyBorder="1" applyAlignment="1">
      <alignment horizontal="center" vertical="center"/>
    </xf>
    <xf numFmtId="0" fontId="53" fillId="0" borderId="29" xfId="0" applyFont="1" applyBorder="1" applyAlignment="1">
      <alignment horizontal="center" vertical="center" wrapText="1"/>
    </xf>
    <xf numFmtId="2" fontId="46" fillId="0" borderId="30" xfId="0" applyNumberFormat="1" applyFont="1" applyBorder="1" applyAlignment="1">
      <alignment horizontal="center" vertical="center"/>
    </xf>
    <xf numFmtId="0" fontId="53" fillId="0" borderId="31" xfId="0" applyFont="1" applyBorder="1" applyAlignment="1">
      <alignment horizontal="center" vertical="center" wrapText="1"/>
    </xf>
    <xf numFmtId="2" fontId="19" fillId="0" borderId="32" xfId="0" applyNumberFormat="1" applyFont="1" applyBorder="1" applyAlignment="1">
      <alignment horizontal="center" vertical="center"/>
    </xf>
    <xf numFmtId="2" fontId="46" fillId="0" borderId="32" xfId="0" applyNumberFormat="1" applyFont="1" applyBorder="1" applyAlignment="1">
      <alignment horizontal="center" vertical="center"/>
    </xf>
    <xf numFmtId="2" fontId="46" fillId="0" borderId="33" xfId="0" applyNumberFormat="1" applyFont="1" applyBorder="1" applyAlignment="1">
      <alignment horizontal="center" vertical="center"/>
    </xf>
    <xf numFmtId="179" fontId="69" fillId="0" borderId="17" xfId="0" applyNumberFormat="1" applyFont="1" applyBorder="1" applyAlignment="1">
      <alignment horizontal="center" vertical="center"/>
    </xf>
    <xf numFmtId="2" fontId="69" fillId="0" borderId="17" xfId="0" applyNumberFormat="1" applyFont="1" applyBorder="1" applyAlignment="1">
      <alignment horizontal="center" vertical="center"/>
    </xf>
    <xf numFmtId="0" fontId="22" fillId="42" borderId="20" xfId="0" applyFont="1" applyFill="1" applyBorder="1" applyAlignment="1">
      <alignment horizontal="center" vertical="center" wrapText="1"/>
    </xf>
    <xf numFmtId="0" fontId="22" fillId="42" borderId="16" xfId="43" applyFont="1" applyFill="1" applyBorder="1" applyAlignment="1">
      <alignment horizontal="center" vertical="center"/>
    </xf>
    <xf numFmtId="0" fontId="22" fillId="42" borderId="21" xfId="43" applyFont="1" applyFill="1" applyBorder="1" applyAlignment="1">
      <alignment horizontal="center" vertical="center"/>
    </xf>
    <xf numFmtId="179" fontId="21" fillId="42" borderId="17" xfId="0" applyNumberFormat="1" applyFont="1" applyFill="1" applyBorder="1" applyAlignment="1">
      <alignment horizontal="center" vertical="center"/>
    </xf>
    <xf numFmtId="2" fontId="21" fillId="42" borderId="17" xfId="0" applyNumberFormat="1" applyFont="1" applyFill="1" applyBorder="1" applyAlignment="1">
      <alignment horizontal="center" vertical="center"/>
    </xf>
    <xf numFmtId="179" fontId="21" fillId="42" borderId="16" xfId="0" applyNumberFormat="1" applyFont="1" applyFill="1" applyBorder="1" applyAlignment="1">
      <alignment horizontal="center" vertical="center"/>
    </xf>
    <xf numFmtId="2" fontId="21" fillId="42" borderId="16" xfId="0" applyNumberFormat="1" applyFont="1" applyFill="1" applyBorder="1" applyAlignment="1">
      <alignment horizontal="center" vertical="center"/>
    </xf>
    <xf numFmtId="0" fontId="22" fillId="42" borderId="39" xfId="0" applyFont="1" applyFill="1" applyBorder="1" applyAlignment="1">
      <alignment horizontal="center" vertical="center" wrapText="1"/>
    </xf>
    <xf numFmtId="0" fontId="22" fillId="42" borderId="39" xfId="43" applyFont="1" applyFill="1" applyBorder="1" applyAlignment="1">
      <alignment horizontal="center" vertical="center"/>
    </xf>
    <xf numFmtId="2" fontId="21" fillId="42" borderId="43" xfId="0" applyNumberFormat="1" applyFont="1" applyFill="1" applyBorder="1" applyAlignment="1">
      <alignment horizontal="center" vertical="center"/>
    </xf>
    <xf numFmtId="2" fontId="21" fillId="42" borderId="44" xfId="0" applyNumberFormat="1" applyFont="1" applyFill="1" applyBorder="1" applyAlignment="1">
      <alignment horizontal="center" vertical="center"/>
    </xf>
    <xf numFmtId="179" fontId="21" fillId="42" borderId="46" xfId="0" applyNumberFormat="1" applyFont="1" applyFill="1" applyBorder="1" applyAlignment="1">
      <alignment horizontal="center" vertical="center"/>
    </xf>
    <xf numFmtId="2" fontId="21" fillId="42" borderId="46" xfId="0" applyNumberFormat="1" applyFont="1" applyFill="1" applyBorder="1" applyAlignment="1">
      <alignment horizontal="center" vertical="center"/>
    </xf>
    <xf numFmtId="2" fontId="21" fillId="42" borderId="47" xfId="0" applyNumberFormat="1" applyFont="1" applyFill="1" applyBorder="1" applyAlignment="1">
      <alignment horizontal="center" vertical="center"/>
    </xf>
    <xf numFmtId="0" fontId="71" fillId="0" borderId="20" xfId="0" applyFont="1" applyBorder="1" applyAlignment="1">
      <alignment horizontal="center" vertical="center" wrapText="1"/>
    </xf>
    <xf numFmtId="0" fontId="71" fillId="0" borderId="16" xfId="43" applyFont="1" applyBorder="1" applyAlignment="1">
      <alignment horizontal="center" vertical="center"/>
    </xf>
    <xf numFmtId="0" fontId="71" fillId="0" borderId="23" xfId="43" applyFont="1" applyBorder="1" applyAlignment="1">
      <alignment horizontal="center" vertical="center"/>
    </xf>
    <xf numFmtId="179" fontId="72" fillId="0" borderId="17" xfId="0" applyNumberFormat="1" applyFont="1" applyBorder="1" applyAlignment="1">
      <alignment horizontal="center" vertical="center"/>
    </xf>
    <xf numFmtId="2" fontId="72" fillId="0" borderId="17" xfId="0" applyNumberFormat="1" applyFont="1" applyBorder="1" applyAlignment="1">
      <alignment horizontal="center" vertical="center"/>
    </xf>
    <xf numFmtId="179" fontId="72" fillId="0" borderId="16" xfId="0" applyNumberFormat="1" applyFont="1" applyBorder="1" applyAlignment="1">
      <alignment horizontal="center" vertical="center"/>
    </xf>
    <xf numFmtId="2" fontId="72" fillId="0" borderId="16" xfId="0" applyNumberFormat="1" applyFont="1" applyBorder="1" applyAlignment="1">
      <alignment horizontal="center" vertical="center"/>
    </xf>
    <xf numFmtId="0" fontId="71" fillId="0" borderId="21" xfId="43" applyFont="1" applyBorder="1" applyAlignment="1">
      <alignment horizontal="center" vertical="center"/>
    </xf>
    <xf numFmtId="0" fontId="71" fillId="0" borderId="20" xfId="43" applyFont="1" applyBorder="1" applyAlignment="1">
      <alignment horizontal="center" vertical="center"/>
    </xf>
    <xf numFmtId="2" fontId="72" fillId="0" borderId="14" xfId="0" applyNumberFormat="1" applyFont="1" applyBorder="1" applyAlignment="1">
      <alignment horizontal="center" vertical="center"/>
    </xf>
    <xf numFmtId="2" fontId="72" fillId="0" borderId="23" xfId="0" applyNumberFormat="1" applyFont="1" applyBorder="1" applyAlignment="1">
      <alignment horizontal="center" vertical="center"/>
    </xf>
    <xf numFmtId="0" fontId="22" fillId="42" borderId="40" xfId="0" applyFont="1" applyFill="1" applyBorder="1" applyAlignment="1">
      <alignment horizontal="center" vertical="center" wrapText="1"/>
    </xf>
    <xf numFmtId="0" fontId="22" fillId="42" borderId="41" xfId="43" applyFont="1" applyFill="1" applyBorder="1" applyAlignment="1">
      <alignment horizontal="center" vertical="center"/>
    </xf>
    <xf numFmtId="179" fontId="21" fillId="42" borderId="42" xfId="0" applyNumberFormat="1" applyFont="1" applyFill="1" applyBorder="1" applyAlignment="1">
      <alignment horizontal="center" vertical="center"/>
    </xf>
    <xf numFmtId="179" fontId="21" fillId="42" borderId="41" xfId="0" applyNumberFormat="1" applyFont="1" applyFill="1" applyBorder="1" applyAlignment="1">
      <alignment horizontal="center" vertical="center"/>
    </xf>
    <xf numFmtId="179" fontId="21" fillId="42" borderId="45" xfId="0" applyNumberFormat="1" applyFont="1" applyFill="1" applyBorder="1" applyAlignment="1">
      <alignment horizontal="center" vertical="center"/>
    </xf>
    <xf numFmtId="0" fontId="22" fillId="0" borderId="25" xfId="42" applyFont="1" applyBorder="1" applyAlignment="1">
      <alignment horizontal="center" vertical="center" wrapText="1"/>
    </xf>
    <xf numFmtId="0" fontId="22" fillId="0" borderId="20" xfId="42" applyFont="1" applyBorder="1" applyAlignment="1">
      <alignment horizontal="center" vertical="center" wrapText="1"/>
    </xf>
    <xf numFmtId="0" fontId="22" fillId="0" borderId="15" xfId="42" applyFont="1" applyBorder="1" applyAlignment="1">
      <alignment horizontal="center" vertical="center" wrapText="1"/>
    </xf>
    <xf numFmtId="0" fontId="22" fillId="0" borderId="19" xfId="42" applyFont="1" applyBorder="1" applyAlignment="1">
      <alignment horizontal="center" vertical="center" wrapText="1"/>
    </xf>
    <xf numFmtId="0" fontId="42" fillId="0" borderId="20" xfId="0" applyFont="1" applyBorder="1" applyAlignment="1">
      <alignment horizontal="left" vertical="center"/>
    </xf>
    <xf numFmtId="0" fontId="42" fillId="0" borderId="15" xfId="0" applyFont="1" applyBorder="1" applyAlignment="1">
      <alignment horizontal="left" vertical="center"/>
    </xf>
    <xf numFmtId="0" fontId="42" fillId="0" borderId="19" xfId="0" applyFont="1" applyBorder="1" applyAlignment="1">
      <alignment horizontal="left" vertical="center"/>
    </xf>
    <xf numFmtId="0" fontId="71" fillId="0" borderId="21" xfId="42" applyFont="1" applyBorder="1" applyAlignment="1">
      <alignment horizontal="center" vertical="center" wrapText="1"/>
    </xf>
    <xf numFmtId="0" fontId="71" fillId="0" borderId="20" xfId="42" applyFont="1" applyBorder="1" applyAlignment="1">
      <alignment horizontal="center" vertical="center" wrapText="1"/>
    </xf>
    <xf numFmtId="0" fontId="22" fillId="42" borderId="38" xfId="42" applyFont="1" applyFill="1" applyBorder="1" applyAlignment="1">
      <alignment horizontal="center" vertical="center" wrapText="1"/>
    </xf>
    <xf numFmtId="0" fontId="22" fillId="42" borderId="21" xfId="42" applyFont="1" applyFill="1" applyBorder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71" fillId="0" borderId="19" xfId="42" applyFont="1" applyBorder="1" applyAlignment="1">
      <alignment horizontal="center" vertical="center" wrapText="1"/>
    </xf>
    <xf numFmtId="0" fontId="22" fillId="42" borderId="20" xfId="42" applyFont="1" applyFill="1" applyBorder="1" applyAlignment="1">
      <alignment horizontal="center" vertical="center" wrapText="1"/>
    </xf>
    <xf numFmtId="0" fontId="22" fillId="42" borderId="19" xfId="42" applyFont="1" applyFill="1" applyBorder="1" applyAlignment="1">
      <alignment horizontal="center" vertical="center" wrapText="1"/>
    </xf>
    <xf numFmtId="0" fontId="73" fillId="42" borderId="0" xfId="0" applyFont="1" applyFill="1" applyAlignment="1">
      <alignment horizontal="center" vertical="center"/>
    </xf>
    <xf numFmtId="0" fontId="51" fillId="42" borderId="0" xfId="0" applyFont="1" applyFill="1" applyAlignment="1">
      <alignment horizontal="center" vertical="center"/>
    </xf>
    <xf numFmtId="0" fontId="22" fillId="42" borderId="39" xfId="42" applyFont="1" applyFill="1" applyBorder="1" applyAlignment="1">
      <alignment horizontal="center" vertical="center" wrapText="1"/>
    </xf>
    <xf numFmtId="0" fontId="22" fillId="42" borderId="36" xfId="42" applyFont="1" applyFill="1" applyBorder="1" applyAlignment="1">
      <alignment horizontal="center" vertical="center" wrapText="1"/>
    </xf>
    <xf numFmtId="0" fontId="22" fillId="42" borderId="35" xfId="42" applyFont="1" applyFill="1" applyBorder="1" applyAlignment="1">
      <alignment horizontal="center" vertical="center" wrapText="1"/>
    </xf>
    <xf numFmtId="0" fontId="22" fillId="42" borderId="37" xfId="42" applyFont="1" applyFill="1" applyBorder="1" applyAlignment="1">
      <alignment horizontal="center" vertical="center" wrapText="1"/>
    </xf>
    <xf numFmtId="0" fontId="71" fillId="0" borderId="15" xfId="42" applyFont="1" applyBorder="1" applyAlignment="1">
      <alignment horizontal="center" vertical="center" wrapText="1"/>
    </xf>
    <xf numFmtId="0" fontId="22" fillId="42" borderId="34" xfId="42" applyFont="1" applyFill="1" applyBorder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21" fillId="0" borderId="21" xfId="0" applyFont="1" applyBorder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21" fillId="0" borderId="18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49" fillId="0" borderId="0" xfId="0" applyFont="1" applyAlignment="1">
      <alignment horizontal="center" vertical="center"/>
    </xf>
    <xf numFmtId="0" fontId="46" fillId="36" borderId="0" xfId="0" applyFont="1" applyFill="1" applyAlignment="1">
      <alignment horizontal="left" vertical="center" wrapText="1"/>
    </xf>
    <xf numFmtId="0" fontId="46" fillId="36" borderId="0" xfId="0" applyFont="1" applyFill="1" applyAlignment="1">
      <alignment horizontal="left" vertical="center"/>
    </xf>
    <xf numFmtId="0" fontId="60" fillId="0" borderId="20" xfId="0" applyFont="1" applyBorder="1" applyAlignment="1">
      <alignment horizontal="center" vertical="center"/>
    </xf>
    <xf numFmtId="0" fontId="60" fillId="0" borderId="15" xfId="0" applyFont="1" applyBorder="1" applyAlignment="1">
      <alignment horizontal="center" vertical="center"/>
    </xf>
    <xf numFmtId="0" fontId="60" fillId="0" borderId="19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53" fillId="0" borderId="21" xfId="0" applyFont="1" applyBorder="1" applyAlignment="1">
      <alignment horizontal="center" vertical="center" wrapText="1"/>
    </xf>
    <xf numFmtId="0" fontId="46" fillId="0" borderId="20" xfId="0" applyFont="1" applyBorder="1" applyAlignment="1">
      <alignment horizontal="center" vertical="center"/>
    </xf>
    <xf numFmtId="0" fontId="46" fillId="0" borderId="15" xfId="0" applyFont="1" applyBorder="1" applyAlignment="1">
      <alignment horizontal="center" vertical="center"/>
    </xf>
    <xf numFmtId="0" fontId="46" fillId="0" borderId="19" xfId="0" applyFont="1" applyBorder="1" applyAlignment="1">
      <alignment horizontal="center" vertical="center"/>
    </xf>
    <xf numFmtId="0" fontId="53" fillId="0" borderId="18" xfId="0" applyFont="1" applyBorder="1" applyAlignment="1">
      <alignment horizontal="center" vertical="center" wrapText="1"/>
    </xf>
    <xf numFmtId="0" fontId="53" fillId="0" borderId="16" xfId="0" applyFont="1" applyBorder="1" applyAlignment="1">
      <alignment horizontal="center" vertical="center" wrapText="1"/>
    </xf>
    <xf numFmtId="0" fontId="40" fillId="0" borderId="15" xfId="0" applyFont="1" applyBorder="1" applyAlignment="1">
      <alignment horizontal="center" vertical="center" wrapText="1"/>
    </xf>
    <xf numFmtId="0" fontId="40" fillId="0" borderId="19" xfId="0" applyFont="1" applyBorder="1" applyAlignment="1">
      <alignment horizontal="center" vertical="center" wrapText="1"/>
    </xf>
    <xf numFmtId="0" fontId="40" fillId="0" borderId="20" xfId="0" applyFont="1" applyBorder="1" applyAlignment="1">
      <alignment horizontal="left" vertical="center" wrapText="1"/>
    </xf>
    <xf numFmtId="0" fontId="40" fillId="0" borderId="15" xfId="0" applyFont="1" applyBorder="1" applyAlignment="1">
      <alignment horizontal="left" vertical="center" wrapText="1"/>
    </xf>
    <xf numFmtId="0" fontId="54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5" fillId="0" borderId="22" xfId="0" applyFont="1" applyBorder="1" applyAlignment="1">
      <alignment horizontal="center" vertical="center"/>
    </xf>
    <xf numFmtId="0" fontId="55" fillId="0" borderId="10" xfId="0" applyFont="1" applyBorder="1" applyAlignment="1">
      <alignment horizontal="center" vertical="center"/>
    </xf>
    <xf numFmtId="0" fontId="55" fillId="0" borderId="24" xfId="0" applyFont="1" applyBorder="1" applyAlignment="1">
      <alignment horizontal="center" vertical="center"/>
    </xf>
    <xf numFmtId="0" fontId="40" fillId="0" borderId="0" xfId="0" applyFont="1" applyAlignment="1">
      <alignment horizontal="left" vertical="center"/>
    </xf>
    <xf numFmtId="0" fontId="40" fillId="0" borderId="10" xfId="0" applyFont="1" applyBorder="1" applyAlignment="1">
      <alignment horizontal="left" vertical="center"/>
    </xf>
    <xf numFmtId="0" fontId="55" fillId="0" borderId="12" xfId="0" applyFont="1" applyBorder="1" applyAlignment="1">
      <alignment horizontal="center" vertical="center"/>
    </xf>
    <xf numFmtId="0" fontId="55" fillId="0" borderId="13" xfId="0" applyFont="1" applyBorder="1" applyAlignment="1">
      <alignment horizontal="center" vertical="center"/>
    </xf>
    <xf numFmtId="0" fontId="40" fillId="0" borderId="11" xfId="0" applyFont="1" applyBorder="1" applyAlignment="1">
      <alignment horizontal="left" vertical="center"/>
    </xf>
    <xf numFmtId="0" fontId="40" fillId="0" borderId="12" xfId="0" applyFont="1" applyBorder="1" applyAlignment="1">
      <alignment horizontal="left" vertical="center"/>
    </xf>
    <xf numFmtId="0" fontId="40" fillId="0" borderId="14" xfId="0" applyFont="1" applyBorder="1" applyAlignment="1">
      <alignment horizontal="left" vertical="center"/>
    </xf>
    <xf numFmtId="0" fontId="40" fillId="0" borderId="21" xfId="0" applyFont="1" applyBorder="1" applyAlignment="1">
      <alignment horizontal="center" vertical="center"/>
    </xf>
    <xf numFmtId="182" fontId="40" fillId="0" borderId="15" xfId="0" applyNumberFormat="1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0" fontId="63" fillId="0" borderId="20" xfId="0" applyFont="1" applyBorder="1" applyAlignment="1">
      <alignment horizontal="center" vertical="center"/>
    </xf>
    <xf numFmtId="0" fontId="63" fillId="0" borderId="15" xfId="0" applyFont="1" applyBorder="1" applyAlignment="1">
      <alignment horizontal="center" vertical="center"/>
    </xf>
    <xf numFmtId="0" fontId="54" fillId="34" borderId="15" xfId="0" applyFont="1" applyFill="1" applyBorder="1" applyAlignment="1">
      <alignment horizontal="center" vertical="center"/>
    </xf>
    <xf numFmtId="0" fontId="55" fillId="0" borderId="21" xfId="0" applyFont="1" applyBorder="1" applyAlignment="1">
      <alignment horizontal="center" vertical="center"/>
    </xf>
    <xf numFmtId="0" fontId="55" fillId="0" borderId="15" xfId="0" applyFont="1" applyBorder="1" applyAlignment="1">
      <alignment horizontal="center" vertical="center"/>
    </xf>
    <xf numFmtId="0" fontId="55" fillId="0" borderId="19" xfId="0" applyFont="1" applyBorder="1" applyAlignment="1">
      <alignment horizontal="center" vertical="center"/>
    </xf>
    <xf numFmtId="181" fontId="40" fillId="0" borderId="20" xfId="0" applyNumberFormat="1" applyFont="1" applyBorder="1" applyAlignment="1">
      <alignment horizontal="center" vertical="center"/>
    </xf>
    <xf numFmtId="181" fontId="40" fillId="0" borderId="15" xfId="0" applyNumberFormat="1" applyFont="1" applyBorder="1" applyAlignment="1">
      <alignment horizontal="center" vertical="center"/>
    </xf>
    <xf numFmtId="0" fontId="55" fillId="0" borderId="2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22" xfId="0" applyFont="1" applyBorder="1" applyAlignment="1">
      <alignment horizontal="center" vertical="center"/>
    </xf>
    <xf numFmtId="0" fontId="40" fillId="0" borderId="10" xfId="0" applyFont="1" applyBorder="1" applyAlignment="1">
      <alignment horizontal="center" vertical="center"/>
    </xf>
    <xf numFmtId="0" fontId="40" fillId="0" borderId="24" xfId="0" applyFont="1" applyBorder="1" applyAlignment="1">
      <alignment horizontal="center" vertical="center"/>
    </xf>
    <xf numFmtId="0" fontId="40" fillId="0" borderId="20" xfId="0" applyFont="1" applyBorder="1" applyAlignment="1">
      <alignment horizontal="center" vertical="center"/>
    </xf>
    <xf numFmtId="0" fontId="40" fillId="0" borderId="19" xfId="0" applyFont="1" applyBorder="1" applyAlignment="1">
      <alignment horizontal="center" vertical="center"/>
    </xf>
    <xf numFmtId="181" fontId="40" fillId="0" borderId="11" xfId="0" applyNumberFormat="1" applyFont="1" applyBorder="1" applyAlignment="1">
      <alignment horizontal="center" vertical="center"/>
    </xf>
    <xf numFmtId="181" fontId="40" fillId="0" borderId="13" xfId="0" applyNumberFormat="1" applyFont="1" applyBorder="1" applyAlignment="1">
      <alignment horizontal="center" vertical="center"/>
    </xf>
    <xf numFmtId="0" fontId="40" fillId="0" borderId="11" xfId="0" applyFont="1" applyBorder="1" applyAlignment="1">
      <alignment horizontal="center" vertical="center"/>
    </xf>
    <xf numFmtId="181" fontId="40" fillId="0" borderId="14" xfId="0" applyNumberFormat="1" applyFont="1" applyBorder="1" applyAlignment="1">
      <alignment horizontal="center" vertical="center"/>
    </xf>
    <xf numFmtId="181" fontId="40" fillId="0" borderId="22" xfId="0" applyNumberFormat="1" applyFont="1" applyBorder="1" applyAlignment="1">
      <alignment horizontal="center" vertical="center"/>
    </xf>
    <xf numFmtId="0" fontId="40" fillId="0" borderId="14" xfId="0" applyFont="1" applyBorder="1" applyAlignment="1">
      <alignment horizontal="center" vertical="center"/>
    </xf>
    <xf numFmtId="0" fontId="40" fillId="0" borderId="23" xfId="0" applyFont="1" applyBorder="1" applyAlignment="1">
      <alignment horizontal="center" vertical="center"/>
    </xf>
    <xf numFmtId="0" fontId="62" fillId="0" borderId="20" xfId="0" applyFont="1" applyBorder="1" applyAlignment="1">
      <alignment horizontal="center" vertical="center"/>
    </xf>
    <xf numFmtId="0" fontId="62" fillId="0" borderId="15" xfId="0" applyFont="1" applyBorder="1" applyAlignment="1">
      <alignment horizontal="center" vertical="center"/>
    </xf>
    <xf numFmtId="0" fontId="40" fillId="0" borderId="23" xfId="0" applyFont="1" applyBorder="1" applyAlignment="1">
      <alignment horizontal="left" vertical="center"/>
    </xf>
  </cellXfs>
  <cellStyles count="91">
    <cellStyle name="20% - 강조색1" xfId="19" builtinId="30" customBuiltin="1"/>
    <cellStyle name="20% - 강조색1 2" xfId="45" xr:uid="{00000000-0005-0000-0000-000001000000}"/>
    <cellStyle name="20% - 강조색2" xfId="23" builtinId="34" customBuiltin="1"/>
    <cellStyle name="20% - 강조색2 2" xfId="46" xr:uid="{00000000-0005-0000-0000-000003000000}"/>
    <cellStyle name="20% - 강조색3" xfId="27" builtinId="38" customBuiltin="1"/>
    <cellStyle name="20% - 강조색3 2" xfId="47" xr:uid="{00000000-0005-0000-0000-000005000000}"/>
    <cellStyle name="20% - 강조색4" xfId="31" builtinId="42" customBuiltin="1"/>
    <cellStyle name="20% - 강조색4 2" xfId="48" xr:uid="{00000000-0005-0000-0000-000007000000}"/>
    <cellStyle name="20% - 강조색5" xfId="35" builtinId="46" customBuiltin="1"/>
    <cellStyle name="20% - 강조색5 2" xfId="49" xr:uid="{00000000-0005-0000-0000-000009000000}"/>
    <cellStyle name="20% - 강조색6" xfId="39" builtinId="50" customBuiltin="1"/>
    <cellStyle name="20% - 강조색6 2" xfId="50" xr:uid="{00000000-0005-0000-0000-00000B000000}"/>
    <cellStyle name="40% - 강조색1" xfId="20" builtinId="31" customBuiltin="1"/>
    <cellStyle name="40% - 강조색1 2" xfId="51" xr:uid="{00000000-0005-0000-0000-00000D000000}"/>
    <cellStyle name="40% - 강조색2" xfId="24" builtinId="35" customBuiltin="1"/>
    <cellStyle name="40% - 강조색2 2" xfId="52" xr:uid="{00000000-0005-0000-0000-00000F000000}"/>
    <cellStyle name="40% - 강조색3" xfId="28" builtinId="39" customBuiltin="1"/>
    <cellStyle name="40% - 강조색3 2" xfId="53" xr:uid="{00000000-0005-0000-0000-000011000000}"/>
    <cellStyle name="40% - 강조색4" xfId="32" builtinId="43" customBuiltin="1"/>
    <cellStyle name="40% - 강조색4 2" xfId="54" xr:uid="{00000000-0005-0000-0000-000013000000}"/>
    <cellStyle name="40% - 강조색5" xfId="36" builtinId="47" customBuiltin="1"/>
    <cellStyle name="40% - 강조색5 2" xfId="55" xr:uid="{00000000-0005-0000-0000-000015000000}"/>
    <cellStyle name="40% - 강조색6" xfId="40" builtinId="51" customBuiltin="1"/>
    <cellStyle name="40% - 강조색6 2" xfId="56" xr:uid="{00000000-0005-0000-0000-000017000000}"/>
    <cellStyle name="60% - 강조색1" xfId="21" builtinId="32" customBuiltin="1"/>
    <cellStyle name="60% - 강조색1 2" xfId="57" xr:uid="{00000000-0005-0000-0000-000019000000}"/>
    <cellStyle name="60% - 강조색2" xfId="25" builtinId="36" customBuiltin="1"/>
    <cellStyle name="60% - 강조색2 2" xfId="58" xr:uid="{00000000-0005-0000-0000-00001B000000}"/>
    <cellStyle name="60% - 강조색3" xfId="29" builtinId="40" customBuiltin="1"/>
    <cellStyle name="60% - 강조색3 2" xfId="59" xr:uid="{00000000-0005-0000-0000-00001D000000}"/>
    <cellStyle name="60% - 강조색4" xfId="33" builtinId="44" customBuiltin="1"/>
    <cellStyle name="60% - 강조색4 2" xfId="60" xr:uid="{00000000-0005-0000-0000-00001F000000}"/>
    <cellStyle name="60% - 강조색5" xfId="37" builtinId="48" customBuiltin="1"/>
    <cellStyle name="60% - 강조색5 2" xfId="61" xr:uid="{00000000-0005-0000-0000-000021000000}"/>
    <cellStyle name="60% - 강조색6" xfId="41" builtinId="52" customBuiltin="1"/>
    <cellStyle name="60% - 강조색6 2" xfId="62" xr:uid="{00000000-0005-0000-0000-000023000000}"/>
    <cellStyle name="강조색1" xfId="18" builtinId="29" customBuiltin="1"/>
    <cellStyle name="강조색1 2" xfId="63" xr:uid="{00000000-0005-0000-0000-000025000000}"/>
    <cellStyle name="강조색2" xfId="22" builtinId="33" customBuiltin="1"/>
    <cellStyle name="강조색2 2" xfId="64" xr:uid="{00000000-0005-0000-0000-000027000000}"/>
    <cellStyle name="강조색3" xfId="26" builtinId="37" customBuiltin="1"/>
    <cellStyle name="강조색3 2" xfId="65" xr:uid="{00000000-0005-0000-0000-000029000000}"/>
    <cellStyle name="강조색4" xfId="30" builtinId="41" customBuiltin="1"/>
    <cellStyle name="강조색4 2" xfId="66" xr:uid="{00000000-0005-0000-0000-00002B000000}"/>
    <cellStyle name="강조색5" xfId="34" builtinId="45" customBuiltin="1"/>
    <cellStyle name="강조색5 2" xfId="67" xr:uid="{00000000-0005-0000-0000-00002D000000}"/>
    <cellStyle name="강조색6" xfId="38" builtinId="49" customBuiltin="1"/>
    <cellStyle name="강조색6 2" xfId="68" xr:uid="{00000000-0005-0000-0000-00002F000000}"/>
    <cellStyle name="경고문" xfId="14" builtinId="11" customBuiltin="1"/>
    <cellStyle name="경고문 2" xfId="69" xr:uid="{00000000-0005-0000-0000-000031000000}"/>
    <cellStyle name="계산" xfId="11" builtinId="22" customBuiltin="1"/>
    <cellStyle name="계산 2" xfId="70" xr:uid="{00000000-0005-0000-0000-000033000000}"/>
    <cellStyle name="나쁨" xfId="7" builtinId="27" customBuiltin="1"/>
    <cellStyle name="나쁨 2" xfId="71" xr:uid="{00000000-0005-0000-0000-000035000000}"/>
    <cellStyle name="메모" xfId="15" builtinId="10" customBuiltin="1"/>
    <cellStyle name="메모 2" xfId="72" xr:uid="{00000000-0005-0000-0000-000037000000}"/>
    <cellStyle name="백분율" xfId="90" builtinId="5"/>
    <cellStyle name="보통" xfId="8" builtinId="28" customBuiltin="1"/>
    <cellStyle name="보통 2" xfId="73" xr:uid="{00000000-0005-0000-0000-00003A000000}"/>
    <cellStyle name="설명 텍스트" xfId="16" builtinId="53" customBuiltin="1"/>
    <cellStyle name="설명 텍스트 2" xfId="74" xr:uid="{00000000-0005-0000-0000-00003C000000}"/>
    <cellStyle name="셀 확인" xfId="13" builtinId="23" customBuiltin="1"/>
    <cellStyle name="셀 확인 2" xfId="75" xr:uid="{00000000-0005-0000-0000-00003E000000}"/>
    <cellStyle name="연결된 셀" xfId="12" builtinId="24" customBuiltin="1"/>
    <cellStyle name="연결된 셀 2" xfId="76" xr:uid="{00000000-0005-0000-0000-000041000000}"/>
    <cellStyle name="요약" xfId="17" builtinId="25" customBuiltin="1"/>
    <cellStyle name="요약 2" xfId="77" xr:uid="{00000000-0005-0000-0000-000043000000}"/>
    <cellStyle name="입력" xfId="9" builtinId="20" customBuiltin="1"/>
    <cellStyle name="입력 2" xfId="78" xr:uid="{00000000-0005-0000-0000-000045000000}"/>
    <cellStyle name="제목" xfId="1" builtinId="15" customBuiltin="1"/>
    <cellStyle name="제목 1" xfId="2" builtinId="16" customBuiltin="1"/>
    <cellStyle name="제목 1 2" xfId="80" xr:uid="{00000000-0005-0000-0000-000048000000}"/>
    <cellStyle name="제목 2" xfId="3" builtinId="17" customBuiltin="1"/>
    <cellStyle name="제목 2 2" xfId="81" xr:uid="{00000000-0005-0000-0000-00004A000000}"/>
    <cellStyle name="제목 3" xfId="4" builtinId="18" customBuiltin="1"/>
    <cellStyle name="제목 3 2" xfId="82" xr:uid="{00000000-0005-0000-0000-00004C000000}"/>
    <cellStyle name="제목 4" xfId="5" builtinId="19" customBuiltin="1"/>
    <cellStyle name="제목 4 2" xfId="83" xr:uid="{00000000-0005-0000-0000-00004E000000}"/>
    <cellStyle name="제목 5" xfId="79" xr:uid="{00000000-0005-0000-0000-00004F000000}"/>
    <cellStyle name="좋음" xfId="6" builtinId="26" customBuiltin="1"/>
    <cellStyle name="좋음 2" xfId="84" xr:uid="{00000000-0005-0000-0000-000051000000}"/>
    <cellStyle name="출력" xfId="10" builtinId="21" customBuiltin="1"/>
    <cellStyle name="출력 2" xfId="85" xr:uid="{00000000-0005-0000-0000-000053000000}"/>
    <cellStyle name="표준" xfId="0" builtinId="0"/>
    <cellStyle name="표준 2" xfId="42" xr:uid="{00000000-0005-0000-0000-000055000000}"/>
    <cellStyle name="표준 2 2" xfId="87" xr:uid="{00000000-0005-0000-0000-000056000000}"/>
    <cellStyle name="표준 2 3" xfId="86" xr:uid="{00000000-0005-0000-0000-000057000000}"/>
    <cellStyle name="표준 3" xfId="44" xr:uid="{00000000-0005-0000-0000-000058000000}"/>
    <cellStyle name="표준 4" xfId="88" xr:uid="{00000000-0005-0000-0000-000059000000}"/>
    <cellStyle name="표준 5" xfId="89" xr:uid="{00000000-0005-0000-0000-00005A000000}"/>
    <cellStyle name="표준_BRX-2_Rat_PK_report_040308" xfId="43" xr:uid="{00000000-0005-0000-0000-00005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Tacrolimus in Blood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03929455959592E-2"/>
          <c:y val="0.14274890284493802"/>
          <c:w val="0.60209911640363667"/>
          <c:h val="0.68369444444444449"/>
        </c:manualLayout>
      </c:layout>
      <c:scatterChart>
        <c:scatterStyle val="lineMarker"/>
        <c:varyColors val="0"/>
        <c:ser>
          <c:idx val="7"/>
          <c:order val="2"/>
          <c:tx>
            <c:strRef>
              <c:f>'결과 처리본'!$A$160:$B$160</c:f>
              <c:strCache>
                <c:ptCount val="1"/>
                <c:pt idx="0">
                  <c:v>G8 DKF-MB101-78_30, SC, 30 mg/kg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'결과 처리본'!$J$163:$J$176</c:f>
                <c:numCache>
                  <c:formatCode>General</c:formatCode>
                  <c:ptCount val="14"/>
                  <c:pt idx="0">
                    <c:v>0.28104566651465407</c:v>
                  </c:pt>
                  <c:pt idx="1">
                    <c:v>0.5202563470700442</c:v>
                  </c:pt>
                  <c:pt idx="2">
                    <c:v>0.58629059916279491</c:v>
                  </c:pt>
                  <c:pt idx="3">
                    <c:v>0.70950687100267384</c:v>
                  </c:pt>
                  <c:pt idx="4">
                    <c:v>1.3271988045001624</c:v>
                  </c:pt>
                  <c:pt idx="5">
                    <c:v>1.0110473117845007</c:v>
                  </c:pt>
                  <c:pt idx="6">
                    <c:v>1.0211562074433072</c:v>
                  </c:pt>
                  <c:pt idx="7">
                    <c:v>1.400652229022844</c:v>
                  </c:pt>
                  <c:pt idx="8">
                    <c:v>1.5650899867632801</c:v>
                  </c:pt>
                  <c:pt idx="9">
                    <c:v>1.0866032701343551</c:v>
                  </c:pt>
                  <c:pt idx="10">
                    <c:v>1.3074708409750468</c:v>
                  </c:pt>
                  <c:pt idx="11">
                    <c:v>1.1864326360986539</c:v>
                  </c:pt>
                  <c:pt idx="12">
                    <c:v>0.97350767844943076</c:v>
                  </c:pt>
                  <c:pt idx="13">
                    <c:v>0.9410646453175604</c:v>
                  </c:pt>
                </c:numCache>
              </c:numRef>
            </c:plus>
            <c:minus>
              <c:numRef>
                <c:f>'결과 처리본'!$J$163:$J$176</c:f>
                <c:numCache>
                  <c:formatCode>General</c:formatCode>
                  <c:ptCount val="14"/>
                  <c:pt idx="0">
                    <c:v>0.28104566651465407</c:v>
                  </c:pt>
                  <c:pt idx="1">
                    <c:v>0.5202563470700442</c:v>
                  </c:pt>
                  <c:pt idx="2">
                    <c:v>0.58629059916279491</c:v>
                  </c:pt>
                  <c:pt idx="3">
                    <c:v>0.70950687100267384</c:v>
                  </c:pt>
                  <c:pt idx="4">
                    <c:v>1.3271988045001624</c:v>
                  </c:pt>
                  <c:pt idx="5">
                    <c:v>1.0110473117845007</c:v>
                  </c:pt>
                  <c:pt idx="6">
                    <c:v>1.0211562074433072</c:v>
                  </c:pt>
                  <c:pt idx="7">
                    <c:v>1.400652229022844</c:v>
                  </c:pt>
                  <c:pt idx="8">
                    <c:v>1.5650899867632801</c:v>
                  </c:pt>
                  <c:pt idx="9">
                    <c:v>1.0866032701343551</c:v>
                  </c:pt>
                  <c:pt idx="10">
                    <c:v>1.3074708409750468</c:v>
                  </c:pt>
                  <c:pt idx="11">
                    <c:v>1.1864326360986539</c:v>
                  </c:pt>
                  <c:pt idx="12">
                    <c:v>0.97350767844943076</c:v>
                  </c:pt>
                  <c:pt idx="13">
                    <c:v>0.9410646453175604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'결과 처리본'!$B$163:$B$176</c:f>
              <c:numCache>
                <c:formatCode>General</c:formatCode>
                <c:ptCount val="14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24</c:v>
                </c:pt>
                <c:pt idx="6">
                  <c:v>72</c:v>
                </c:pt>
                <c:pt idx="7">
                  <c:v>168</c:v>
                </c:pt>
                <c:pt idx="8">
                  <c:v>336</c:v>
                </c:pt>
                <c:pt idx="9">
                  <c:v>504</c:v>
                </c:pt>
                <c:pt idx="10">
                  <c:v>672</c:v>
                </c:pt>
                <c:pt idx="11">
                  <c:v>840</c:v>
                </c:pt>
                <c:pt idx="12">
                  <c:v>1008</c:v>
                </c:pt>
                <c:pt idx="13">
                  <c:v>1176</c:v>
                </c:pt>
              </c:numCache>
            </c:numRef>
          </c:xVal>
          <c:yVal>
            <c:numRef>
              <c:f>'결과 처리본'!$I$164:$I$176</c:f>
              <c:numCache>
                <c:formatCode>0.00</c:formatCode>
                <c:ptCount val="13"/>
                <c:pt idx="0">
                  <c:v>2.4566666666666666</c:v>
                </c:pt>
                <c:pt idx="1">
                  <c:v>3.4916666666666667</c:v>
                </c:pt>
                <c:pt idx="2">
                  <c:v>5.2399999999999993</c:v>
                </c:pt>
                <c:pt idx="3">
                  <c:v>4.578333333333334</c:v>
                </c:pt>
                <c:pt idx="4">
                  <c:v>3.7183333333333337</c:v>
                </c:pt>
                <c:pt idx="5">
                  <c:v>4.2600000000000007</c:v>
                </c:pt>
                <c:pt idx="6">
                  <c:v>5.873333333333334</c:v>
                </c:pt>
                <c:pt idx="7">
                  <c:v>7.6233333333333322</c:v>
                </c:pt>
                <c:pt idx="8">
                  <c:v>4.6233333333333331</c:v>
                </c:pt>
                <c:pt idx="9">
                  <c:v>3.3800000000000003</c:v>
                </c:pt>
                <c:pt idx="12">
                  <c:v>1.6773333333333333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74C-4DE2-BCA9-F8912FB61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853312"/>
        <c:axId val="949847904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0"/>
                <c:tx>
                  <c:strRef>
                    <c:extLst>
                      <c:ext uri="{02D57815-91ED-43cb-92C2-25804820EDAC}">
                        <c15:formulaRef>
                          <c15:sqref>'결과 처리본'!$A$124:$B$124</c15:sqref>
                        </c15:formulaRef>
                      </c:ext>
                    </c:extLst>
                    <c:strCache>
                      <c:ptCount val="1"/>
                      <c:pt idx="0">
                        <c:v>G6 DKF-MB101-78_7.5, SC, 7.5 mg/kg</c:v>
                      </c:pt>
                    </c:strCache>
                  </c:strRef>
                </c:tx>
                <c:spPr>
                  <a:ln w="190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0000">
                        <a:alpha val="96000"/>
                      </a:srgbClr>
                    </a:solidFill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>
                        <c:ext uri="{02D57815-91ED-43cb-92C2-25804820EDAC}">
                          <c15:formulaRef>
                            <c15:sqref>'결과 처리본'!$J$127:$J$140</c15:sqref>
                          </c15:formulaRef>
                        </c:ext>
                      </c:extLst>
                      <c:numCache>
                        <c:formatCode>General</c:formatCode>
                        <c:ptCount val="14"/>
                        <c:pt idx="0">
                          <c:v>0.2416385730797139</c:v>
                        </c:pt>
                        <c:pt idx="1">
                          <c:v>0.33702561722614915</c:v>
                        </c:pt>
                        <c:pt idx="2">
                          <c:v>0.33855083320923401</c:v>
                        </c:pt>
                        <c:pt idx="3">
                          <c:v>0.19367498547824905</c:v>
                        </c:pt>
                        <c:pt idx="4">
                          <c:v>0.13317907743585952</c:v>
                        </c:pt>
                        <c:pt idx="5">
                          <c:v>0.18352111595127049</c:v>
                        </c:pt>
                        <c:pt idx="6">
                          <c:v>0.1694697613145188</c:v>
                        </c:pt>
                        <c:pt idx="7">
                          <c:v>0.47524379708384512</c:v>
                        </c:pt>
                        <c:pt idx="8">
                          <c:v>0.70932127182727489</c:v>
                        </c:pt>
                        <c:pt idx="9">
                          <c:v>0.32580669115289967</c:v>
                        </c:pt>
                        <c:pt idx="10">
                          <c:v>0.23249258052677688</c:v>
                        </c:pt>
                        <c:pt idx="11">
                          <c:v>9.5847274348309128E-2</c:v>
                        </c:pt>
                        <c:pt idx="12">
                          <c:v>8.7666793409287375E-2</c:v>
                        </c:pt>
                        <c:pt idx="13">
                          <c:v>7.5690598271295484E-2</c:v>
                        </c:pt>
                      </c:numCache>
                    </c:numRef>
                  </c:plus>
                  <c:minus>
                    <c:numRef>
                      <c:extLst>
                        <c:ext uri="{02D57815-91ED-43cb-92C2-25804820EDAC}">
                          <c15:formulaRef>
                            <c15:sqref>'결과 처리본'!$J$127:$J$140</c15:sqref>
                          </c15:formulaRef>
                        </c:ext>
                      </c:extLst>
                      <c:numCache>
                        <c:formatCode>General</c:formatCode>
                        <c:ptCount val="14"/>
                        <c:pt idx="0">
                          <c:v>0.2416385730797139</c:v>
                        </c:pt>
                        <c:pt idx="1">
                          <c:v>0.33702561722614915</c:v>
                        </c:pt>
                        <c:pt idx="2">
                          <c:v>0.33855083320923401</c:v>
                        </c:pt>
                        <c:pt idx="3">
                          <c:v>0.19367498547824905</c:v>
                        </c:pt>
                        <c:pt idx="4">
                          <c:v>0.13317907743585952</c:v>
                        </c:pt>
                        <c:pt idx="5">
                          <c:v>0.18352111595127049</c:v>
                        </c:pt>
                        <c:pt idx="6">
                          <c:v>0.1694697613145188</c:v>
                        </c:pt>
                        <c:pt idx="7">
                          <c:v>0.47524379708384512</c:v>
                        </c:pt>
                        <c:pt idx="8">
                          <c:v>0.70932127182727489</c:v>
                        </c:pt>
                        <c:pt idx="9">
                          <c:v>0.32580669115289967</c:v>
                        </c:pt>
                        <c:pt idx="10">
                          <c:v>0.23249258052677688</c:v>
                        </c:pt>
                        <c:pt idx="11">
                          <c:v>9.5847274348309128E-2</c:v>
                        </c:pt>
                        <c:pt idx="12">
                          <c:v>8.7666793409287375E-2</c:v>
                        </c:pt>
                        <c:pt idx="13">
                          <c:v>7.5690598271295484E-2</c:v>
                        </c:pt>
                      </c:numCache>
                    </c:numRef>
                  </c:minus>
                  <c:spPr>
                    <a:noFill/>
                    <a:ln w="9525" cap="flat" cmpd="sng" algn="ctr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round/>
                    </a:ln>
                    <a:effectLst/>
                  </c:spPr>
                </c:errBars>
                <c:errBars>
                  <c:errDir val="x"/>
                  <c:errBarType val="both"/>
                  <c:errValType val="fixedVal"/>
                  <c:noEndCap val="0"/>
                  <c:val val="1"/>
                  <c:spPr>
                    <a:noFill/>
                    <a:ln w="9525" cap="flat" cmpd="sng" algn="ctr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round/>
                    </a:ln>
                    <a:effectLst/>
                  </c:spPr>
                </c:errBars>
                <c:xVal>
                  <c:numRef>
                    <c:extLst>
                      <c:ext uri="{02D57815-91ED-43cb-92C2-25804820EDAC}">
                        <c15:formulaRef>
                          <c15:sqref>'결과 처리본'!$B$127:$B$140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0.25</c:v>
                      </c:pt>
                      <c:pt idx="1">
                        <c:v>0.5</c:v>
                      </c:pt>
                      <c:pt idx="2">
                        <c:v>1</c:v>
                      </c:pt>
                      <c:pt idx="3">
                        <c:v>3</c:v>
                      </c:pt>
                      <c:pt idx="4">
                        <c:v>6</c:v>
                      </c:pt>
                      <c:pt idx="5">
                        <c:v>24</c:v>
                      </c:pt>
                      <c:pt idx="6">
                        <c:v>72</c:v>
                      </c:pt>
                      <c:pt idx="7">
                        <c:v>168</c:v>
                      </c:pt>
                      <c:pt idx="8">
                        <c:v>336</c:v>
                      </c:pt>
                      <c:pt idx="9">
                        <c:v>504</c:v>
                      </c:pt>
                      <c:pt idx="10">
                        <c:v>672</c:v>
                      </c:pt>
                      <c:pt idx="11">
                        <c:v>840</c:v>
                      </c:pt>
                      <c:pt idx="12">
                        <c:v>1008</c:v>
                      </c:pt>
                      <c:pt idx="13">
                        <c:v>1176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'결과 처리본'!$I$127:$I$140</c15:sqref>
                        </c15:formulaRef>
                      </c:ext>
                    </c:extLst>
                    <c:numCache>
                      <c:formatCode>0.00</c:formatCode>
                      <c:ptCount val="14"/>
                      <c:pt idx="0">
                        <c:v>0.92899999999999994</c:v>
                      </c:pt>
                      <c:pt idx="1">
                        <c:v>1.3196666666666665</c:v>
                      </c:pt>
                      <c:pt idx="2">
                        <c:v>1.6883333333333332</c:v>
                      </c:pt>
                      <c:pt idx="3">
                        <c:v>2.165</c:v>
                      </c:pt>
                      <c:pt idx="4">
                        <c:v>1.8383333333333332</c:v>
                      </c:pt>
                      <c:pt idx="5">
                        <c:v>1.5200000000000002</c:v>
                      </c:pt>
                      <c:pt idx="6">
                        <c:v>1.9400000000000002</c:v>
                      </c:pt>
                      <c:pt idx="7">
                        <c:v>2.8583333333333329</c:v>
                      </c:pt>
                      <c:pt idx="8">
                        <c:v>4.2283333333333335</c:v>
                      </c:pt>
                      <c:pt idx="9">
                        <c:v>2.1850000000000001</c:v>
                      </c:pt>
                      <c:pt idx="10">
                        <c:v>1.056</c:v>
                      </c:pt>
                      <c:pt idx="11">
                        <c:v>0.40149999999999997</c:v>
                      </c:pt>
                      <c:pt idx="12">
                        <c:v>0.33533333333333332</c:v>
                      </c:pt>
                      <c:pt idx="13">
                        <c:v>0.28133333333333338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874C-4DE2-BCA9-F8912FB61F0E}"/>
                  </c:ext>
                </c:extLst>
              </c15:ser>
            </c15:filteredScatterSeries>
            <c15:filteredScatterSeries>
              <c15:ser>
                <c:idx val="6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'결과 처리본'!$A$142:$B$142</c15:sqref>
                        </c15:formulaRef>
                      </c:ext>
                    </c:extLst>
                    <c:strCache>
                      <c:ptCount val="1"/>
                      <c:pt idx="0">
                        <c:v>G7 DKF-MB101-78_15, SC, 15 mg/kg</c:v>
                      </c:pt>
                    </c:strCache>
                  </c:strRef>
                </c:tx>
                <c:spPr>
                  <a:ln w="19050" cap="rnd">
                    <a:solidFill>
                      <a:srgbClr val="00B05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00B050"/>
                    </a:solidFill>
                    <a:ln w="9525">
                      <a:solidFill>
                        <a:srgbClr val="00B050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>
                        <c:ext xmlns:c15="http://schemas.microsoft.com/office/drawing/2012/chart" uri="{02D57815-91ED-43cb-92C2-25804820EDAC}">
                          <c15:formulaRef>
                            <c15:sqref>'결과 처리본'!$J$145:$J$158</c15:sqref>
                          </c15:formulaRef>
                        </c:ext>
                      </c:extLst>
                      <c:numCache>
                        <c:formatCode>General</c:formatCode>
                        <c:ptCount val="14"/>
                        <c:pt idx="0">
                          <c:v>0.12428193754524439</c:v>
                        </c:pt>
                        <c:pt idx="1">
                          <c:v>0.18584043334717842</c:v>
                        </c:pt>
                        <c:pt idx="2">
                          <c:v>1.3398022242107217</c:v>
                        </c:pt>
                        <c:pt idx="3">
                          <c:v>0.4590315893269285</c:v>
                        </c:pt>
                        <c:pt idx="4">
                          <c:v>0.75920133473714901</c:v>
                        </c:pt>
                        <c:pt idx="5">
                          <c:v>0.47622473686275518</c:v>
                        </c:pt>
                        <c:pt idx="6">
                          <c:v>0.42269374256073516</c:v>
                        </c:pt>
                        <c:pt idx="7">
                          <c:v>0.80995473124531159</c:v>
                        </c:pt>
                        <c:pt idx="8">
                          <c:v>1.1361279270692435</c:v>
                        </c:pt>
                        <c:pt idx="9">
                          <c:v>0.79228782648731766</c:v>
                        </c:pt>
                        <c:pt idx="10">
                          <c:v>0.72137831036611177</c:v>
                        </c:pt>
                        <c:pt idx="11">
                          <c:v>0.41638908086868331</c:v>
                        </c:pt>
                        <c:pt idx="12">
                          <c:v>0.37722217149402359</c:v>
                        </c:pt>
                        <c:pt idx="13">
                          <c:v>0.15999218730925599</c:v>
                        </c:pt>
                      </c:numCache>
                    </c:numRef>
                  </c:plus>
                  <c:minus>
                    <c:numRef>
                      <c:extLst>
                        <c:ext xmlns:c15="http://schemas.microsoft.com/office/drawing/2012/chart" uri="{02D57815-91ED-43cb-92C2-25804820EDAC}">
                          <c15:formulaRef>
                            <c15:sqref>'결과 처리본'!$J$145:$J$158</c15:sqref>
                          </c15:formulaRef>
                        </c:ext>
                      </c:extLst>
                      <c:numCache>
                        <c:formatCode>General</c:formatCode>
                        <c:ptCount val="14"/>
                        <c:pt idx="0">
                          <c:v>0.12428193754524439</c:v>
                        </c:pt>
                        <c:pt idx="1">
                          <c:v>0.18584043334717842</c:v>
                        </c:pt>
                        <c:pt idx="2">
                          <c:v>1.3398022242107217</c:v>
                        </c:pt>
                        <c:pt idx="3">
                          <c:v>0.4590315893269285</c:v>
                        </c:pt>
                        <c:pt idx="4">
                          <c:v>0.75920133473714901</c:v>
                        </c:pt>
                        <c:pt idx="5">
                          <c:v>0.47622473686275518</c:v>
                        </c:pt>
                        <c:pt idx="6">
                          <c:v>0.42269374256073516</c:v>
                        </c:pt>
                        <c:pt idx="7">
                          <c:v>0.80995473124531159</c:v>
                        </c:pt>
                        <c:pt idx="8">
                          <c:v>1.1361279270692435</c:v>
                        </c:pt>
                        <c:pt idx="9">
                          <c:v>0.79228782648731766</c:v>
                        </c:pt>
                        <c:pt idx="10">
                          <c:v>0.72137831036611177</c:v>
                        </c:pt>
                        <c:pt idx="11">
                          <c:v>0.41638908086868331</c:v>
                        </c:pt>
                        <c:pt idx="12">
                          <c:v>0.37722217149402359</c:v>
                        </c:pt>
                        <c:pt idx="13">
                          <c:v>0.15999218730925599</c:v>
                        </c:pt>
                      </c:numCache>
                    </c:numRef>
                  </c:minus>
                  <c:spPr>
                    <a:noFill/>
                    <a:ln w="9525" cap="flat" cmpd="sng" algn="ctr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round/>
                    </a:ln>
                    <a:effectLst/>
                  </c:spPr>
                </c:errBars>
                <c:errBars>
                  <c:errDir val="x"/>
                  <c:errBarType val="both"/>
                  <c:errValType val="fixedVal"/>
                  <c:noEndCap val="0"/>
                  <c:val val="1"/>
                  <c:spPr>
                    <a:noFill/>
                    <a:ln w="9525" cap="flat" cmpd="sng" algn="ctr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round/>
                    </a:ln>
                    <a:effectLst/>
                  </c:spPr>
                </c:errBars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'결과 처리본'!$B$145:$B$158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0.25</c:v>
                      </c:pt>
                      <c:pt idx="1">
                        <c:v>0.5</c:v>
                      </c:pt>
                      <c:pt idx="2">
                        <c:v>1</c:v>
                      </c:pt>
                      <c:pt idx="3">
                        <c:v>3</c:v>
                      </c:pt>
                      <c:pt idx="4">
                        <c:v>6</c:v>
                      </c:pt>
                      <c:pt idx="5">
                        <c:v>24</c:v>
                      </c:pt>
                      <c:pt idx="6">
                        <c:v>72</c:v>
                      </c:pt>
                      <c:pt idx="7">
                        <c:v>168</c:v>
                      </c:pt>
                      <c:pt idx="8">
                        <c:v>336</c:v>
                      </c:pt>
                      <c:pt idx="9">
                        <c:v>504</c:v>
                      </c:pt>
                      <c:pt idx="10">
                        <c:v>672</c:v>
                      </c:pt>
                      <c:pt idx="11">
                        <c:v>840</c:v>
                      </c:pt>
                      <c:pt idx="12">
                        <c:v>1008</c:v>
                      </c:pt>
                      <c:pt idx="13">
                        <c:v>1176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'결과 처리본'!$I$145:$I$158</c15:sqref>
                        </c15:formulaRef>
                      </c:ext>
                    </c:extLst>
                    <c:numCache>
                      <c:formatCode>0.00</c:formatCode>
                      <c:ptCount val="14"/>
                      <c:pt idx="0">
                        <c:v>1.083</c:v>
                      </c:pt>
                      <c:pt idx="1">
                        <c:v>1.6616666666666664</c:v>
                      </c:pt>
                      <c:pt idx="2">
                        <c:v>2.7050000000000001</c:v>
                      </c:pt>
                      <c:pt idx="3">
                        <c:v>3.2049999999999996</c:v>
                      </c:pt>
                      <c:pt idx="4">
                        <c:v>3.1533333333333329</c:v>
                      </c:pt>
                      <c:pt idx="5">
                        <c:v>2.2949999999999999</c:v>
                      </c:pt>
                      <c:pt idx="6">
                        <c:v>3.105</c:v>
                      </c:pt>
                      <c:pt idx="7">
                        <c:v>4.1333333333333337</c:v>
                      </c:pt>
                      <c:pt idx="8">
                        <c:v>5.4733333333333336</c:v>
                      </c:pt>
                      <c:pt idx="9">
                        <c:v>3.0700000000000003</c:v>
                      </c:pt>
                      <c:pt idx="10">
                        <c:v>1.8233333333333335</c:v>
                      </c:pt>
                      <c:pt idx="11">
                        <c:v>0.90033333333333321</c:v>
                      </c:pt>
                      <c:pt idx="12">
                        <c:v>0.77483333333333337</c:v>
                      </c:pt>
                      <c:pt idx="13">
                        <c:v>0.84199999999999997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874C-4DE2-BCA9-F8912FB61F0E}"/>
                  </c:ext>
                </c:extLst>
              </c15:ser>
            </c15:filteredScatterSeries>
          </c:ext>
        </c:extLst>
      </c:scatterChart>
      <c:valAx>
        <c:axId val="949853312"/>
        <c:scaling>
          <c:orientation val="minMax"/>
          <c:max val="12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Time</a:t>
                </a:r>
                <a:r>
                  <a:rPr lang="en-US" altLang="ko-KR" baseline="0"/>
                  <a:t> (hr)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47904"/>
        <c:crossesAt val="1.0000000000000002E-2"/>
        <c:crossBetween val="midCat"/>
      </c:valAx>
      <c:valAx>
        <c:axId val="949847904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Blood concentration (ng/mL)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9.6256866323130973E-4"/>
              <c:y val="0.283920717592592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53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222896728279747"/>
          <c:y val="0.12669068287037036"/>
          <c:w val="0.31270884463239085"/>
          <c:h val="0.43233709490740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Tacrolimus in Blood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03929455959592E-2"/>
          <c:y val="0.14274890284493802"/>
          <c:w val="0.60209911640363667"/>
          <c:h val="0.68369444444444449"/>
        </c:manualLayout>
      </c:layout>
      <c:scatterChart>
        <c:scatterStyle val="lineMarker"/>
        <c:varyColors val="0"/>
        <c:ser>
          <c:idx val="2"/>
          <c:order val="0"/>
          <c:tx>
            <c:strRef>
              <c:f>'2. Result'!$A$34:$B$34</c:f>
              <c:strCache>
                <c:ptCount val="1"/>
                <c:pt idx="0">
                  <c:v>G1 DKF-MB101-66, SC, 7.5 mg/kg</c:v>
                </c:pt>
              </c:strCache>
            </c:strRef>
          </c:tx>
          <c:spPr>
            <a:ln w="1905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Result'!$J$37:$J$50</c:f>
                <c:numCache>
                  <c:formatCode>General</c:formatCode>
                  <c:ptCount val="14"/>
                  <c:pt idx="0">
                    <c:v>0.14343697803100389</c:v>
                  </c:pt>
                  <c:pt idx="1">
                    <c:v>0.14278095111043265</c:v>
                  </c:pt>
                  <c:pt idx="2">
                    <c:v>0.45095084728456403</c:v>
                  </c:pt>
                  <c:pt idx="3">
                    <c:v>0.36192080164956869</c:v>
                  </c:pt>
                  <c:pt idx="4">
                    <c:v>0.27046256672596986</c:v>
                  </c:pt>
                  <c:pt idx="5">
                    <c:v>0.2280350850198275</c:v>
                  </c:pt>
                  <c:pt idx="6">
                    <c:v>0.71209549921341242</c:v>
                  </c:pt>
                  <c:pt idx="7">
                    <c:v>0.5863247109466444</c:v>
                  </c:pt>
                  <c:pt idx="8">
                    <c:v>0.71657518796006414</c:v>
                  </c:pt>
                  <c:pt idx="9">
                    <c:v>0.71591724382082078</c:v>
                  </c:pt>
                  <c:pt idx="10">
                    <c:v>0.247132960165171</c:v>
                  </c:pt>
                  <c:pt idx="11">
                    <c:v>0.14768536375235933</c:v>
                  </c:pt>
                  <c:pt idx="12">
                    <c:v>0.11207809777115244</c:v>
                  </c:pt>
                  <c:pt idx="13">
                    <c:v>0.13086392423684481</c:v>
                  </c:pt>
                </c:numCache>
              </c:numRef>
            </c:plus>
            <c:minus>
              <c:numRef>
                <c:f>'2. Result'!$J$37:$J$50</c:f>
                <c:numCache>
                  <c:formatCode>General</c:formatCode>
                  <c:ptCount val="14"/>
                  <c:pt idx="0">
                    <c:v>0.14343697803100389</c:v>
                  </c:pt>
                  <c:pt idx="1">
                    <c:v>0.14278095111043265</c:v>
                  </c:pt>
                  <c:pt idx="2">
                    <c:v>0.45095084728456403</c:v>
                  </c:pt>
                  <c:pt idx="3">
                    <c:v>0.36192080164956869</c:v>
                  </c:pt>
                  <c:pt idx="4">
                    <c:v>0.27046256672596986</c:v>
                  </c:pt>
                  <c:pt idx="5">
                    <c:v>0.2280350850198275</c:v>
                  </c:pt>
                  <c:pt idx="6">
                    <c:v>0.71209549921341242</c:v>
                  </c:pt>
                  <c:pt idx="7">
                    <c:v>0.5863247109466444</c:v>
                  </c:pt>
                  <c:pt idx="8">
                    <c:v>0.71657518796006414</c:v>
                  </c:pt>
                  <c:pt idx="9">
                    <c:v>0.71591724382082078</c:v>
                  </c:pt>
                  <c:pt idx="10">
                    <c:v>0.247132960165171</c:v>
                  </c:pt>
                  <c:pt idx="11">
                    <c:v>0.14768536375235933</c:v>
                  </c:pt>
                  <c:pt idx="12">
                    <c:v>0.11207809777115244</c:v>
                  </c:pt>
                  <c:pt idx="13">
                    <c:v>0.13086392423684481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Result'!$B$37:$B$50</c:f>
              <c:numCache>
                <c:formatCode>General</c:formatCode>
                <c:ptCount val="14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24</c:v>
                </c:pt>
                <c:pt idx="6">
                  <c:v>72</c:v>
                </c:pt>
                <c:pt idx="7">
                  <c:v>168</c:v>
                </c:pt>
                <c:pt idx="8">
                  <c:v>336</c:v>
                </c:pt>
                <c:pt idx="9">
                  <c:v>504</c:v>
                </c:pt>
                <c:pt idx="10">
                  <c:v>672</c:v>
                </c:pt>
                <c:pt idx="11">
                  <c:v>840</c:v>
                </c:pt>
                <c:pt idx="12">
                  <c:v>1008</c:v>
                </c:pt>
                <c:pt idx="13">
                  <c:v>1176</c:v>
                </c:pt>
              </c:numCache>
            </c:numRef>
          </c:xVal>
          <c:yVal>
            <c:numRef>
              <c:f>'2. Result'!$I$37:$I$50</c:f>
              <c:numCache>
                <c:formatCode>0.00</c:formatCode>
                <c:ptCount val="14"/>
                <c:pt idx="0">
                  <c:v>0.53683333333333338</c:v>
                </c:pt>
                <c:pt idx="1">
                  <c:v>0.79800000000000004</c:v>
                </c:pt>
                <c:pt idx="2">
                  <c:v>1.2093333333333334</c:v>
                </c:pt>
                <c:pt idx="3">
                  <c:v>1.4833333333333334</c:v>
                </c:pt>
                <c:pt idx="4">
                  <c:v>1.335</c:v>
                </c:pt>
                <c:pt idx="5">
                  <c:v>1.24</c:v>
                </c:pt>
                <c:pt idx="6">
                  <c:v>2.4400000000000004</c:v>
                </c:pt>
                <c:pt idx="7">
                  <c:v>2.5283333333333333</c:v>
                </c:pt>
                <c:pt idx="8">
                  <c:v>2.3299999999999996</c:v>
                </c:pt>
                <c:pt idx="9">
                  <c:v>1.9775</c:v>
                </c:pt>
                <c:pt idx="10">
                  <c:v>0.69950000000000001</c:v>
                </c:pt>
                <c:pt idx="11">
                  <c:v>0.4458333333333333</c:v>
                </c:pt>
                <c:pt idx="12">
                  <c:v>0.34149999999999997</c:v>
                </c:pt>
                <c:pt idx="13">
                  <c:v>0.27016666666666667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03-4369-9F39-4C92097F8FBF}"/>
            </c:ext>
          </c:extLst>
        </c:ser>
        <c:ser>
          <c:idx val="0"/>
          <c:order val="1"/>
          <c:tx>
            <c:strRef>
              <c:f>'2. Result'!$A$52:$B$52</c:f>
              <c:strCache>
                <c:ptCount val="1"/>
                <c:pt idx="0">
                  <c:v>G2 DKF-MB101-56, SC, 7.5 mg/kg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Result'!$J$55:$J$68</c:f>
                <c:numCache>
                  <c:formatCode>General</c:formatCode>
                  <c:ptCount val="14"/>
                  <c:pt idx="0">
                    <c:v>9.580327064702257E-2</c:v>
                  </c:pt>
                  <c:pt idx="1">
                    <c:v>0.10412236391220983</c:v>
                  </c:pt>
                  <c:pt idx="2">
                    <c:v>0.16294416221515928</c:v>
                  </c:pt>
                  <c:pt idx="3">
                    <c:v>0.2887501803751239</c:v>
                  </c:pt>
                  <c:pt idx="4">
                    <c:v>0.160043015051164</c:v>
                  </c:pt>
                  <c:pt idx="5">
                    <c:v>0.15630152483794485</c:v>
                  </c:pt>
                  <c:pt idx="6">
                    <c:v>0.36010354992233268</c:v>
                  </c:pt>
                  <c:pt idx="7">
                    <c:v>0.4650340489326199</c:v>
                  </c:pt>
                  <c:pt idx="8">
                    <c:v>0.84811359302080891</c:v>
                  </c:pt>
                  <c:pt idx="9">
                    <c:v>0.7614372375098728</c:v>
                  </c:pt>
                  <c:pt idx="10">
                    <c:v>0.66171746236592621</c:v>
                  </c:pt>
                  <c:pt idx="11">
                    <c:v>0.19726597949638106</c:v>
                  </c:pt>
                  <c:pt idx="12">
                    <c:v>0.11205266618871677</c:v>
                  </c:pt>
                  <c:pt idx="13">
                    <c:v>0.10159379902336563</c:v>
                  </c:pt>
                </c:numCache>
              </c:numRef>
            </c:plus>
            <c:minus>
              <c:numRef>
                <c:f>'2. Result'!$J$55:$J$68</c:f>
                <c:numCache>
                  <c:formatCode>General</c:formatCode>
                  <c:ptCount val="14"/>
                  <c:pt idx="0">
                    <c:v>9.580327064702257E-2</c:v>
                  </c:pt>
                  <c:pt idx="1">
                    <c:v>0.10412236391220983</c:v>
                  </c:pt>
                  <c:pt idx="2">
                    <c:v>0.16294416221515928</c:v>
                  </c:pt>
                  <c:pt idx="3">
                    <c:v>0.2887501803751239</c:v>
                  </c:pt>
                  <c:pt idx="4">
                    <c:v>0.160043015051164</c:v>
                  </c:pt>
                  <c:pt idx="5">
                    <c:v>0.15630152483794485</c:v>
                  </c:pt>
                  <c:pt idx="6">
                    <c:v>0.36010354992233268</c:v>
                  </c:pt>
                  <c:pt idx="7">
                    <c:v>0.4650340489326199</c:v>
                  </c:pt>
                  <c:pt idx="8">
                    <c:v>0.84811359302080891</c:v>
                  </c:pt>
                  <c:pt idx="9">
                    <c:v>0.7614372375098728</c:v>
                  </c:pt>
                  <c:pt idx="10">
                    <c:v>0.66171746236592621</c:v>
                  </c:pt>
                  <c:pt idx="11">
                    <c:v>0.19726597949638106</c:v>
                  </c:pt>
                  <c:pt idx="12">
                    <c:v>0.11205266618871677</c:v>
                  </c:pt>
                  <c:pt idx="13">
                    <c:v>0.10159379902336563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Result'!$B$55:$B$68</c:f>
              <c:numCache>
                <c:formatCode>General</c:formatCode>
                <c:ptCount val="14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24</c:v>
                </c:pt>
                <c:pt idx="6">
                  <c:v>72</c:v>
                </c:pt>
                <c:pt idx="7">
                  <c:v>168</c:v>
                </c:pt>
                <c:pt idx="8">
                  <c:v>336</c:v>
                </c:pt>
                <c:pt idx="9">
                  <c:v>504</c:v>
                </c:pt>
                <c:pt idx="10">
                  <c:v>672</c:v>
                </c:pt>
                <c:pt idx="11">
                  <c:v>840</c:v>
                </c:pt>
                <c:pt idx="12">
                  <c:v>1008</c:v>
                </c:pt>
                <c:pt idx="13">
                  <c:v>1176</c:v>
                </c:pt>
              </c:numCache>
            </c:numRef>
          </c:xVal>
          <c:yVal>
            <c:numRef>
              <c:f>'2. Result'!$I$55:$I$68</c:f>
              <c:numCache>
                <c:formatCode>0.00</c:formatCode>
                <c:ptCount val="14"/>
                <c:pt idx="0">
                  <c:v>0.45866666666666672</c:v>
                </c:pt>
                <c:pt idx="1">
                  <c:v>0.63333333333333341</c:v>
                </c:pt>
                <c:pt idx="2">
                  <c:v>0.78799999999999992</c:v>
                </c:pt>
                <c:pt idx="3">
                  <c:v>1.2996666666666667</c:v>
                </c:pt>
                <c:pt idx="4">
                  <c:v>1.0158333333333334</c:v>
                </c:pt>
                <c:pt idx="5">
                  <c:v>0.84616666666666662</c:v>
                </c:pt>
                <c:pt idx="6">
                  <c:v>1.2608333333333335</c:v>
                </c:pt>
                <c:pt idx="7">
                  <c:v>1.8483333333333336</c:v>
                </c:pt>
                <c:pt idx="8">
                  <c:v>2.9816666666666669</c:v>
                </c:pt>
                <c:pt idx="9">
                  <c:v>2.6533333333333333</c:v>
                </c:pt>
                <c:pt idx="10">
                  <c:v>1.875</c:v>
                </c:pt>
                <c:pt idx="11">
                  <c:v>0.39233333333333337</c:v>
                </c:pt>
                <c:pt idx="12">
                  <c:v>0.28539999999999999</c:v>
                </c:pt>
                <c:pt idx="13">
                  <c:v>0.25559999999999999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03-4369-9F39-4C92097F8FBF}"/>
            </c:ext>
          </c:extLst>
        </c:ser>
        <c:ser>
          <c:idx val="1"/>
          <c:order val="2"/>
          <c:tx>
            <c:strRef>
              <c:f>'2. Result'!$A$70:$B$70</c:f>
              <c:strCache>
                <c:ptCount val="1"/>
                <c:pt idx="0">
                  <c:v>G3 DKF-MB101-76, SC, 7.5 mg/kg</c:v>
                </c:pt>
              </c:strCache>
            </c:strRef>
          </c:tx>
          <c:spPr>
            <a:ln w="19050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Result'!$J$73:$J$86</c:f>
                <c:numCache>
                  <c:formatCode>General</c:formatCode>
                  <c:ptCount val="14"/>
                  <c:pt idx="0">
                    <c:v>0.16116782143674546</c:v>
                  </c:pt>
                  <c:pt idx="1">
                    <c:v>0.1505302848820356</c:v>
                  </c:pt>
                  <c:pt idx="2">
                    <c:v>0.37434231215114655</c:v>
                  </c:pt>
                  <c:pt idx="3">
                    <c:v>0.59156290169910608</c:v>
                  </c:pt>
                  <c:pt idx="4">
                    <c:v>0.47262740786656254</c:v>
                  </c:pt>
                  <c:pt idx="5">
                    <c:v>0.37879809925605534</c:v>
                  </c:pt>
                  <c:pt idx="6">
                    <c:v>0.48939418331919976</c:v>
                  </c:pt>
                  <c:pt idx="7">
                    <c:v>0.67880532309835917</c:v>
                  </c:pt>
                  <c:pt idx="8">
                    <c:v>0.86508766415125049</c:v>
                  </c:pt>
                  <c:pt idx="9">
                    <c:v>0.45508259323629097</c:v>
                  </c:pt>
                  <c:pt idx="10">
                    <c:v>0.19987337658294246</c:v>
                  </c:pt>
                  <c:pt idx="11">
                    <c:v>0.17727803022371394</c:v>
                  </c:pt>
                  <c:pt idx="12">
                    <c:v>0.18193955040067564</c:v>
                  </c:pt>
                  <c:pt idx="13">
                    <c:v>0.17677528107741761</c:v>
                  </c:pt>
                </c:numCache>
              </c:numRef>
            </c:plus>
            <c:minus>
              <c:numRef>
                <c:f>'2. Result'!$J$73:$J$86</c:f>
                <c:numCache>
                  <c:formatCode>General</c:formatCode>
                  <c:ptCount val="14"/>
                  <c:pt idx="0">
                    <c:v>0.16116782143674546</c:v>
                  </c:pt>
                  <c:pt idx="1">
                    <c:v>0.1505302848820356</c:v>
                  </c:pt>
                  <c:pt idx="2">
                    <c:v>0.37434231215114655</c:v>
                  </c:pt>
                  <c:pt idx="3">
                    <c:v>0.59156290169910608</c:v>
                  </c:pt>
                  <c:pt idx="4">
                    <c:v>0.47262740786656254</c:v>
                  </c:pt>
                  <c:pt idx="5">
                    <c:v>0.37879809925605534</c:v>
                  </c:pt>
                  <c:pt idx="6">
                    <c:v>0.48939418331919976</c:v>
                  </c:pt>
                  <c:pt idx="7">
                    <c:v>0.67880532309835917</c:v>
                  </c:pt>
                  <c:pt idx="8">
                    <c:v>0.86508766415125049</c:v>
                  </c:pt>
                  <c:pt idx="9">
                    <c:v>0.45508259323629097</c:v>
                  </c:pt>
                  <c:pt idx="10">
                    <c:v>0.19987337658294246</c:v>
                  </c:pt>
                  <c:pt idx="11">
                    <c:v>0.17727803022371394</c:v>
                  </c:pt>
                  <c:pt idx="12">
                    <c:v>0.18193955040067564</c:v>
                  </c:pt>
                  <c:pt idx="13">
                    <c:v>0.17677528107741761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Result'!$B$73:$B$86</c:f>
              <c:numCache>
                <c:formatCode>General</c:formatCode>
                <c:ptCount val="14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24</c:v>
                </c:pt>
                <c:pt idx="6">
                  <c:v>72</c:v>
                </c:pt>
                <c:pt idx="7">
                  <c:v>168</c:v>
                </c:pt>
                <c:pt idx="8">
                  <c:v>336</c:v>
                </c:pt>
                <c:pt idx="9">
                  <c:v>504</c:v>
                </c:pt>
                <c:pt idx="10">
                  <c:v>672</c:v>
                </c:pt>
                <c:pt idx="11">
                  <c:v>840</c:v>
                </c:pt>
                <c:pt idx="12">
                  <c:v>1008</c:v>
                </c:pt>
                <c:pt idx="13">
                  <c:v>1176</c:v>
                </c:pt>
              </c:numCache>
            </c:numRef>
          </c:xVal>
          <c:yVal>
            <c:numRef>
              <c:f>'2. Result'!$I$73:$I$86</c:f>
              <c:numCache>
                <c:formatCode>0.00</c:formatCode>
                <c:ptCount val="14"/>
                <c:pt idx="0">
                  <c:v>0.49533333333333335</c:v>
                </c:pt>
                <c:pt idx="1">
                  <c:v>0.90516666666666656</c:v>
                </c:pt>
                <c:pt idx="2">
                  <c:v>1.5151666666666668</c:v>
                </c:pt>
                <c:pt idx="3">
                  <c:v>2.6933333333333334</c:v>
                </c:pt>
                <c:pt idx="4">
                  <c:v>2.0083333333333333</c:v>
                </c:pt>
                <c:pt idx="5">
                  <c:v>1.3739999999999999</c:v>
                </c:pt>
                <c:pt idx="6">
                  <c:v>1.7333333333333334</c:v>
                </c:pt>
                <c:pt idx="7">
                  <c:v>2.7616666666666667</c:v>
                </c:pt>
                <c:pt idx="8">
                  <c:v>2.8383333333333334</c:v>
                </c:pt>
                <c:pt idx="9">
                  <c:v>1.5071666666666665</c:v>
                </c:pt>
                <c:pt idx="10">
                  <c:v>0.66516666666666668</c:v>
                </c:pt>
                <c:pt idx="11">
                  <c:v>0.41149999999999998</c:v>
                </c:pt>
                <c:pt idx="12">
                  <c:v>0.377</c:v>
                </c:pt>
                <c:pt idx="13">
                  <c:v>0.33650000000000002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03-4369-9F39-4C92097F8FBF}"/>
            </c:ext>
          </c:extLst>
        </c:ser>
        <c:ser>
          <c:idx val="3"/>
          <c:order val="3"/>
          <c:tx>
            <c:strRef>
              <c:f>'2. Result'!$A$88:$B$88</c:f>
              <c:strCache>
                <c:ptCount val="1"/>
                <c:pt idx="0">
                  <c:v>G4 DKF-MB101-79, SC, 7.5 mg/kg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Result'!$J$91:$J$104</c:f>
                <c:numCache>
                  <c:formatCode>General</c:formatCode>
                  <c:ptCount val="14"/>
                  <c:pt idx="0">
                    <c:v>0.24445810820397593</c:v>
                  </c:pt>
                  <c:pt idx="1">
                    <c:v>0.15227606509231911</c:v>
                  </c:pt>
                  <c:pt idx="2">
                    <c:v>0.15787389482326164</c:v>
                  </c:pt>
                  <c:pt idx="3">
                    <c:v>0.88687654157723406</c:v>
                  </c:pt>
                  <c:pt idx="4">
                    <c:v>0.62698219007135014</c:v>
                  </c:pt>
                  <c:pt idx="5">
                    <c:v>0.48799248628095265</c:v>
                  </c:pt>
                  <c:pt idx="6">
                    <c:v>0.6513063795173516</c:v>
                  </c:pt>
                  <c:pt idx="7">
                    <c:v>1.4104703707156274</c:v>
                  </c:pt>
                  <c:pt idx="8">
                    <c:v>0.39066183159692885</c:v>
                  </c:pt>
                  <c:pt idx="9">
                    <c:v>0.26471676687861423</c:v>
                  </c:pt>
                  <c:pt idx="10">
                    <c:v>0.28918990300492869</c:v>
                  </c:pt>
                  <c:pt idx="11">
                    <c:v>0.21859185712189708</c:v>
                  </c:pt>
                  <c:pt idx="12">
                    <c:v>0.16042651484921919</c:v>
                  </c:pt>
                  <c:pt idx="13">
                    <c:v>0.13707175736331198</c:v>
                  </c:pt>
                </c:numCache>
              </c:numRef>
            </c:plus>
            <c:minus>
              <c:numRef>
                <c:f>'2. Result'!$J$91:$J$104</c:f>
                <c:numCache>
                  <c:formatCode>General</c:formatCode>
                  <c:ptCount val="14"/>
                  <c:pt idx="0">
                    <c:v>0.24445810820397593</c:v>
                  </c:pt>
                  <c:pt idx="1">
                    <c:v>0.15227606509231911</c:v>
                  </c:pt>
                  <c:pt idx="2">
                    <c:v>0.15787389482326164</c:v>
                  </c:pt>
                  <c:pt idx="3">
                    <c:v>0.88687654157723406</c:v>
                  </c:pt>
                  <c:pt idx="4">
                    <c:v>0.62698219007135014</c:v>
                  </c:pt>
                  <c:pt idx="5">
                    <c:v>0.48799248628095265</c:v>
                  </c:pt>
                  <c:pt idx="6">
                    <c:v>0.6513063795173516</c:v>
                  </c:pt>
                  <c:pt idx="7">
                    <c:v>1.4104703707156274</c:v>
                  </c:pt>
                  <c:pt idx="8">
                    <c:v>0.39066183159692885</c:v>
                  </c:pt>
                  <c:pt idx="9">
                    <c:v>0.26471676687861423</c:v>
                  </c:pt>
                  <c:pt idx="10">
                    <c:v>0.28918990300492869</c:v>
                  </c:pt>
                  <c:pt idx="11">
                    <c:v>0.21859185712189708</c:v>
                  </c:pt>
                  <c:pt idx="12">
                    <c:v>0.16042651484921919</c:v>
                  </c:pt>
                  <c:pt idx="13">
                    <c:v>0.13707175736331198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Result'!$B$91:$B$104</c:f>
              <c:numCache>
                <c:formatCode>General</c:formatCode>
                <c:ptCount val="14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24</c:v>
                </c:pt>
                <c:pt idx="6">
                  <c:v>72</c:v>
                </c:pt>
                <c:pt idx="7">
                  <c:v>168</c:v>
                </c:pt>
                <c:pt idx="8">
                  <c:v>336</c:v>
                </c:pt>
                <c:pt idx="9">
                  <c:v>504</c:v>
                </c:pt>
                <c:pt idx="10">
                  <c:v>672</c:v>
                </c:pt>
                <c:pt idx="11">
                  <c:v>840</c:v>
                </c:pt>
                <c:pt idx="12">
                  <c:v>1008</c:v>
                </c:pt>
                <c:pt idx="13">
                  <c:v>1176</c:v>
                </c:pt>
              </c:numCache>
            </c:numRef>
          </c:xVal>
          <c:yVal>
            <c:numRef>
              <c:f>'2. Result'!$I$91:$I$104</c:f>
              <c:numCache>
                <c:formatCode>0.00</c:formatCode>
                <c:ptCount val="14"/>
                <c:pt idx="0">
                  <c:v>0.65716666666666657</c:v>
                </c:pt>
                <c:pt idx="1">
                  <c:v>0.83399999999999996</c:v>
                </c:pt>
                <c:pt idx="2">
                  <c:v>1.1708333333333334</c:v>
                </c:pt>
                <c:pt idx="3">
                  <c:v>3.1650000000000005</c:v>
                </c:pt>
                <c:pt idx="4">
                  <c:v>2.8066666666666666</c:v>
                </c:pt>
                <c:pt idx="5">
                  <c:v>1.7683333333333335</c:v>
                </c:pt>
                <c:pt idx="6">
                  <c:v>2.5099999999999998</c:v>
                </c:pt>
                <c:pt idx="7">
                  <c:v>6.1566666666666663</c:v>
                </c:pt>
                <c:pt idx="8">
                  <c:v>1.5816666666666663</c:v>
                </c:pt>
                <c:pt idx="9">
                  <c:v>0.69416666666666671</c:v>
                </c:pt>
                <c:pt idx="10">
                  <c:v>0.64499999999999991</c:v>
                </c:pt>
                <c:pt idx="11">
                  <c:v>0.54100000000000004</c:v>
                </c:pt>
                <c:pt idx="12">
                  <c:v>0.42766666666666664</c:v>
                </c:pt>
                <c:pt idx="13">
                  <c:v>0.37666666666666665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03-4369-9F39-4C92097F8FBF}"/>
            </c:ext>
          </c:extLst>
        </c:ser>
        <c:ser>
          <c:idx val="4"/>
          <c:order val="4"/>
          <c:tx>
            <c:strRef>
              <c:f>'2. Result'!$A$106:$B$106</c:f>
              <c:strCache>
                <c:ptCount val="1"/>
                <c:pt idx="0">
                  <c:v>G5 DKF-MB101-77, SC, 7.5 mg/kg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Result'!$J$109:$J$122</c:f>
                <c:numCache>
                  <c:formatCode>General</c:formatCode>
                  <c:ptCount val="14"/>
                  <c:pt idx="0">
                    <c:v>0.30389713171839333</c:v>
                  </c:pt>
                  <c:pt idx="1">
                    <c:v>0.1391210504081499</c:v>
                  </c:pt>
                  <c:pt idx="2">
                    <c:v>0.27223151911562193</c:v>
                  </c:pt>
                  <c:pt idx="3">
                    <c:v>0.30776614498674304</c:v>
                  </c:pt>
                  <c:pt idx="4">
                    <c:v>0.39627010989979822</c:v>
                  </c:pt>
                  <c:pt idx="5">
                    <c:v>0.20480885397527651</c:v>
                  </c:pt>
                  <c:pt idx="6">
                    <c:v>0.43189890792483765</c:v>
                  </c:pt>
                  <c:pt idx="7">
                    <c:v>0.64703683563354131</c:v>
                  </c:pt>
                  <c:pt idx="8">
                    <c:v>1.1478922713681226</c:v>
                  </c:pt>
                  <c:pt idx="9">
                    <c:v>0.45780636372451899</c:v>
                  </c:pt>
                  <c:pt idx="10">
                    <c:v>0.20125845737922748</c:v>
                  </c:pt>
                  <c:pt idx="11">
                    <c:v>4.1877997405161217E-2</c:v>
                  </c:pt>
                  <c:pt idx="12">
                    <c:v>2.7386127875258293E-2</c:v>
                  </c:pt>
                  <c:pt idx="13">
                    <c:v>2.1470134295496768E-2</c:v>
                  </c:pt>
                </c:numCache>
              </c:numRef>
            </c:plus>
            <c:minus>
              <c:numRef>
                <c:f>'2. Result'!$J$109:$J$122</c:f>
                <c:numCache>
                  <c:formatCode>General</c:formatCode>
                  <c:ptCount val="14"/>
                  <c:pt idx="0">
                    <c:v>0.30389713171839333</c:v>
                  </c:pt>
                  <c:pt idx="1">
                    <c:v>0.1391210504081499</c:v>
                  </c:pt>
                  <c:pt idx="2">
                    <c:v>0.27223151911562193</c:v>
                  </c:pt>
                  <c:pt idx="3">
                    <c:v>0.30776614498674304</c:v>
                  </c:pt>
                  <c:pt idx="4">
                    <c:v>0.39627010989979822</c:v>
                  </c:pt>
                  <c:pt idx="5">
                    <c:v>0.20480885397527651</c:v>
                  </c:pt>
                  <c:pt idx="6">
                    <c:v>0.43189890792483765</c:v>
                  </c:pt>
                  <c:pt idx="7">
                    <c:v>0.64703683563354131</c:v>
                  </c:pt>
                  <c:pt idx="8">
                    <c:v>1.1478922713681226</c:v>
                  </c:pt>
                  <c:pt idx="9">
                    <c:v>0.45780636372451899</c:v>
                  </c:pt>
                  <c:pt idx="10">
                    <c:v>0.20125845737922748</c:v>
                  </c:pt>
                  <c:pt idx="11">
                    <c:v>4.1877997405161217E-2</c:v>
                  </c:pt>
                  <c:pt idx="12">
                    <c:v>2.7386127875258293E-2</c:v>
                  </c:pt>
                  <c:pt idx="13">
                    <c:v>2.1470134295496768E-2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Result'!$B$109:$B$122</c:f>
              <c:numCache>
                <c:formatCode>General</c:formatCode>
                <c:ptCount val="14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24</c:v>
                </c:pt>
                <c:pt idx="6">
                  <c:v>72</c:v>
                </c:pt>
                <c:pt idx="7">
                  <c:v>168</c:v>
                </c:pt>
                <c:pt idx="8">
                  <c:v>336</c:v>
                </c:pt>
                <c:pt idx="9">
                  <c:v>504</c:v>
                </c:pt>
                <c:pt idx="10">
                  <c:v>672</c:v>
                </c:pt>
                <c:pt idx="11">
                  <c:v>840</c:v>
                </c:pt>
                <c:pt idx="12">
                  <c:v>1008</c:v>
                </c:pt>
                <c:pt idx="13">
                  <c:v>1176</c:v>
                </c:pt>
              </c:numCache>
            </c:numRef>
          </c:xVal>
          <c:yVal>
            <c:numRef>
              <c:f>'2. Result'!$I$109:$I$122</c:f>
              <c:numCache>
                <c:formatCode>0.00</c:formatCode>
                <c:ptCount val="14"/>
                <c:pt idx="0">
                  <c:v>1.0166666666666668</c:v>
                </c:pt>
                <c:pt idx="1">
                  <c:v>1.1753333333333333</c:v>
                </c:pt>
                <c:pt idx="2">
                  <c:v>1.5350000000000001</c:v>
                </c:pt>
                <c:pt idx="3">
                  <c:v>2.42</c:v>
                </c:pt>
                <c:pt idx="4">
                  <c:v>1.9950000000000003</c:v>
                </c:pt>
                <c:pt idx="5">
                  <c:v>1.4966666666666668</c:v>
                </c:pt>
                <c:pt idx="6">
                  <c:v>2.5283333333333338</c:v>
                </c:pt>
                <c:pt idx="7">
                  <c:v>3.4683333333333337</c:v>
                </c:pt>
                <c:pt idx="8">
                  <c:v>4.1116666666666664</c:v>
                </c:pt>
                <c:pt idx="9">
                  <c:v>2.1533333333333333</c:v>
                </c:pt>
                <c:pt idx="10">
                  <c:v>0.90316666666666678</c:v>
                </c:pt>
                <c:pt idx="11">
                  <c:v>0.34916666666666663</c:v>
                </c:pt>
                <c:pt idx="12">
                  <c:v>0.27600000000000002</c:v>
                </c:pt>
                <c:pt idx="13">
                  <c:v>0.21583333333333332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D03-4369-9F39-4C92097F8FBF}"/>
            </c:ext>
          </c:extLst>
        </c:ser>
        <c:ser>
          <c:idx val="5"/>
          <c:order val="5"/>
          <c:tx>
            <c:strRef>
              <c:f>'2. Result'!$A$124:$B$124</c:f>
              <c:strCache>
                <c:ptCount val="1"/>
                <c:pt idx="0">
                  <c:v>G6 DKF-MB101-78_7.5, SC, 7.5 mg/kg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>
                  <a:alpha val="96000"/>
                </a:srgbClr>
              </a:solidFill>
              <a:ln w="9525">
                <a:solidFill>
                  <a:srgbClr val="FF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Result'!$J$127:$J$140</c:f>
                <c:numCache>
                  <c:formatCode>General</c:formatCode>
                  <c:ptCount val="14"/>
                  <c:pt idx="0">
                    <c:v>0.2416385730797139</c:v>
                  </c:pt>
                  <c:pt idx="1">
                    <c:v>0.33702561722614915</c:v>
                  </c:pt>
                  <c:pt idx="2">
                    <c:v>0.33855083320923401</c:v>
                  </c:pt>
                  <c:pt idx="3">
                    <c:v>0.19367498547824905</c:v>
                  </c:pt>
                  <c:pt idx="4">
                    <c:v>0.13317907743585952</c:v>
                  </c:pt>
                  <c:pt idx="5">
                    <c:v>0.18352111595127049</c:v>
                  </c:pt>
                  <c:pt idx="6">
                    <c:v>0.1694697613145188</c:v>
                  </c:pt>
                  <c:pt idx="7">
                    <c:v>0.47524379708384512</c:v>
                  </c:pt>
                  <c:pt idx="8">
                    <c:v>0.70932127182727489</c:v>
                  </c:pt>
                  <c:pt idx="9">
                    <c:v>0.32580669115289967</c:v>
                  </c:pt>
                  <c:pt idx="10">
                    <c:v>0.23249258052677688</c:v>
                  </c:pt>
                  <c:pt idx="11">
                    <c:v>9.5847274348309128E-2</c:v>
                  </c:pt>
                  <c:pt idx="12">
                    <c:v>8.7666793409287375E-2</c:v>
                  </c:pt>
                  <c:pt idx="13">
                    <c:v>7.5690598271295484E-2</c:v>
                  </c:pt>
                </c:numCache>
              </c:numRef>
            </c:plus>
            <c:minus>
              <c:numRef>
                <c:f>'2. Result'!$J$127:$J$140</c:f>
                <c:numCache>
                  <c:formatCode>General</c:formatCode>
                  <c:ptCount val="14"/>
                  <c:pt idx="0">
                    <c:v>0.2416385730797139</c:v>
                  </c:pt>
                  <c:pt idx="1">
                    <c:v>0.33702561722614915</c:v>
                  </c:pt>
                  <c:pt idx="2">
                    <c:v>0.33855083320923401</c:v>
                  </c:pt>
                  <c:pt idx="3">
                    <c:v>0.19367498547824905</c:v>
                  </c:pt>
                  <c:pt idx="4">
                    <c:v>0.13317907743585952</c:v>
                  </c:pt>
                  <c:pt idx="5">
                    <c:v>0.18352111595127049</c:v>
                  </c:pt>
                  <c:pt idx="6">
                    <c:v>0.1694697613145188</c:v>
                  </c:pt>
                  <c:pt idx="7">
                    <c:v>0.47524379708384512</c:v>
                  </c:pt>
                  <c:pt idx="8">
                    <c:v>0.70932127182727489</c:v>
                  </c:pt>
                  <c:pt idx="9">
                    <c:v>0.32580669115289967</c:v>
                  </c:pt>
                  <c:pt idx="10">
                    <c:v>0.23249258052677688</c:v>
                  </c:pt>
                  <c:pt idx="11">
                    <c:v>9.5847274348309128E-2</c:v>
                  </c:pt>
                  <c:pt idx="12">
                    <c:v>8.7666793409287375E-2</c:v>
                  </c:pt>
                  <c:pt idx="13">
                    <c:v>7.5690598271295484E-2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Result'!$B$127:$B$140</c:f>
              <c:numCache>
                <c:formatCode>General</c:formatCode>
                <c:ptCount val="14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24</c:v>
                </c:pt>
                <c:pt idx="6">
                  <c:v>72</c:v>
                </c:pt>
                <c:pt idx="7">
                  <c:v>168</c:v>
                </c:pt>
                <c:pt idx="8">
                  <c:v>336</c:v>
                </c:pt>
                <c:pt idx="9">
                  <c:v>504</c:v>
                </c:pt>
                <c:pt idx="10">
                  <c:v>672</c:v>
                </c:pt>
                <c:pt idx="11">
                  <c:v>840</c:v>
                </c:pt>
                <c:pt idx="12">
                  <c:v>1008</c:v>
                </c:pt>
                <c:pt idx="13">
                  <c:v>1176</c:v>
                </c:pt>
              </c:numCache>
            </c:numRef>
          </c:xVal>
          <c:yVal>
            <c:numRef>
              <c:f>'2. Result'!$I$127:$I$140</c:f>
              <c:numCache>
                <c:formatCode>0.00</c:formatCode>
                <c:ptCount val="14"/>
                <c:pt idx="0">
                  <c:v>0.92899999999999994</c:v>
                </c:pt>
                <c:pt idx="1">
                  <c:v>1.3196666666666665</c:v>
                </c:pt>
                <c:pt idx="2">
                  <c:v>1.6883333333333332</c:v>
                </c:pt>
                <c:pt idx="3">
                  <c:v>2.165</c:v>
                </c:pt>
                <c:pt idx="4">
                  <c:v>1.8383333333333332</c:v>
                </c:pt>
                <c:pt idx="5">
                  <c:v>1.5200000000000002</c:v>
                </c:pt>
                <c:pt idx="6">
                  <c:v>1.9400000000000002</c:v>
                </c:pt>
                <c:pt idx="7">
                  <c:v>2.8583333333333329</c:v>
                </c:pt>
                <c:pt idx="8">
                  <c:v>4.2283333333333335</c:v>
                </c:pt>
                <c:pt idx="9">
                  <c:v>2.1850000000000001</c:v>
                </c:pt>
                <c:pt idx="10">
                  <c:v>1.056</c:v>
                </c:pt>
                <c:pt idx="11">
                  <c:v>0.40149999999999997</c:v>
                </c:pt>
                <c:pt idx="12">
                  <c:v>0.33533333333333332</c:v>
                </c:pt>
                <c:pt idx="13">
                  <c:v>0.28133333333333338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D03-4369-9F39-4C92097F8FBF}"/>
            </c:ext>
          </c:extLst>
        </c:ser>
        <c:ser>
          <c:idx val="6"/>
          <c:order val="6"/>
          <c:tx>
            <c:strRef>
              <c:f>'2. Result'!$A$142:$B$142</c:f>
              <c:strCache>
                <c:ptCount val="1"/>
                <c:pt idx="0">
                  <c:v>G7 DKF-MB101-78_15, SC, 15 mg/kg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Result'!$J$145:$J$158</c:f>
                <c:numCache>
                  <c:formatCode>General</c:formatCode>
                  <c:ptCount val="14"/>
                  <c:pt idx="0">
                    <c:v>0.12428193754524439</c:v>
                  </c:pt>
                  <c:pt idx="1">
                    <c:v>0.18584043334717842</c:v>
                  </c:pt>
                  <c:pt idx="2">
                    <c:v>1.3398022242107217</c:v>
                  </c:pt>
                  <c:pt idx="3">
                    <c:v>0.4590315893269285</c:v>
                  </c:pt>
                  <c:pt idx="4">
                    <c:v>0.75920133473714901</c:v>
                  </c:pt>
                  <c:pt idx="5">
                    <c:v>0.47622473686275518</c:v>
                  </c:pt>
                  <c:pt idx="6">
                    <c:v>0.42269374256073516</c:v>
                  </c:pt>
                  <c:pt idx="7">
                    <c:v>0.80995473124531159</c:v>
                  </c:pt>
                  <c:pt idx="8">
                    <c:v>1.1361279270692435</c:v>
                  </c:pt>
                  <c:pt idx="9">
                    <c:v>0.79228782648731766</c:v>
                  </c:pt>
                  <c:pt idx="10">
                    <c:v>0.72137831036611177</c:v>
                  </c:pt>
                  <c:pt idx="11">
                    <c:v>0.41638908086868331</c:v>
                  </c:pt>
                  <c:pt idx="12">
                    <c:v>0.37722217149402359</c:v>
                  </c:pt>
                  <c:pt idx="13">
                    <c:v>0.15999218730925599</c:v>
                  </c:pt>
                </c:numCache>
              </c:numRef>
            </c:plus>
            <c:minus>
              <c:numRef>
                <c:f>'2. Result'!$J$145:$J$158</c:f>
                <c:numCache>
                  <c:formatCode>General</c:formatCode>
                  <c:ptCount val="14"/>
                  <c:pt idx="0">
                    <c:v>0.12428193754524439</c:v>
                  </c:pt>
                  <c:pt idx="1">
                    <c:v>0.18584043334717842</c:v>
                  </c:pt>
                  <c:pt idx="2">
                    <c:v>1.3398022242107217</c:v>
                  </c:pt>
                  <c:pt idx="3">
                    <c:v>0.4590315893269285</c:v>
                  </c:pt>
                  <c:pt idx="4">
                    <c:v>0.75920133473714901</c:v>
                  </c:pt>
                  <c:pt idx="5">
                    <c:v>0.47622473686275518</c:v>
                  </c:pt>
                  <c:pt idx="6">
                    <c:v>0.42269374256073516</c:v>
                  </c:pt>
                  <c:pt idx="7">
                    <c:v>0.80995473124531159</c:v>
                  </c:pt>
                  <c:pt idx="8">
                    <c:v>1.1361279270692435</c:v>
                  </c:pt>
                  <c:pt idx="9">
                    <c:v>0.79228782648731766</c:v>
                  </c:pt>
                  <c:pt idx="10">
                    <c:v>0.72137831036611177</c:v>
                  </c:pt>
                  <c:pt idx="11">
                    <c:v>0.41638908086868331</c:v>
                  </c:pt>
                  <c:pt idx="12">
                    <c:v>0.37722217149402359</c:v>
                  </c:pt>
                  <c:pt idx="13">
                    <c:v>0.15999218730925599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Result'!$B$145:$B$158</c:f>
              <c:numCache>
                <c:formatCode>General</c:formatCode>
                <c:ptCount val="14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24</c:v>
                </c:pt>
                <c:pt idx="6">
                  <c:v>72</c:v>
                </c:pt>
                <c:pt idx="7">
                  <c:v>168</c:v>
                </c:pt>
                <c:pt idx="8">
                  <c:v>336</c:v>
                </c:pt>
                <c:pt idx="9">
                  <c:v>504</c:v>
                </c:pt>
                <c:pt idx="10">
                  <c:v>672</c:v>
                </c:pt>
                <c:pt idx="11">
                  <c:v>840</c:v>
                </c:pt>
                <c:pt idx="12">
                  <c:v>1008</c:v>
                </c:pt>
                <c:pt idx="13">
                  <c:v>1176</c:v>
                </c:pt>
              </c:numCache>
            </c:numRef>
          </c:xVal>
          <c:yVal>
            <c:numRef>
              <c:f>'2. Result'!$I$145:$I$158</c:f>
              <c:numCache>
                <c:formatCode>0.00</c:formatCode>
                <c:ptCount val="14"/>
                <c:pt idx="0">
                  <c:v>1.083</c:v>
                </c:pt>
                <c:pt idx="1">
                  <c:v>1.6616666666666664</c:v>
                </c:pt>
                <c:pt idx="2">
                  <c:v>2.7050000000000001</c:v>
                </c:pt>
                <c:pt idx="3">
                  <c:v>3.2049999999999996</c:v>
                </c:pt>
                <c:pt idx="4">
                  <c:v>3.1533333333333329</c:v>
                </c:pt>
                <c:pt idx="5">
                  <c:v>2.2949999999999999</c:v>
                </c:pt>
                <c:pt idx="6">
                  <c:v>3.105</c:v>
                </c:pt>
                <c:pt idx="7">
                  <c:v>4.1333333333333337</c:v>
                </c:pt>
                <c:pt idx="8">
                  <c:v>5.4733333333333336</c:v>
                </c:pt>
                <c:pt idx="9">
                  <c:v>3.0700000000000003</c:v>
                </c:pt>
                <c:pt idx="10">
                  <c:v>1.8233333333333335</c:v>
                </c:pt>
                <c:pt idx="11">
                  <c:v>0.90033333333333321</c:v>
                </c:pt>
                <c:pt idx="12">
                  <c:v>0.77483333333333337</c:v>
                </c:pt>
                <c:pt idx="13">
                  <c:v>0.84199999999999997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D03-4369-9F39-4C92097F8FBF}"/>
            </c:ext>
          </c:extLst>
        </c:ser>
        <c:ser>
          <c:idx val="7"/>
          <c:order val="7"/>
          <c:tx>
            <c:strRef>
              <c:f>'2. Result'!$A$160:$B$160</c:f>
              <c:strCache>
                <c:ptCount val="1"/>
                <c:pt idx="0">
                  <c:v>G8 DKF-MB101-78_30, SC, 30 mg/kg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Result'!$J$163:$J$176</c:f>
                <c:numCache>
                  <c:formatCode>General</c:formatCode>
                  <c:ptCount val="14"/>
                  <c:pt idx="0">
                    <c:v>0.28104566651465407</c:v>
                  </c:pt>
                  <c:pt idx="1">
                    <c:v>0.5202563470700442</c:v>
                  </c:pt>
                  <c:pt idx="2">
                    <c:v>0.58629059916279491</c:v>
                  </c:pt>
                  <c:pt idx="3">
                    <c:v>0.70950687100267384</c:v>
                  </c:pt>
                  <c:pt idx="4">
                    <c:v>1.3271988045001624</c:v>
                  </c:pt>
                  <c:pt idx="5">
                    <c:v>1.0110473117845007</c:v>
                  </c:pt>
                  <c:pt idx="6">
                    <c:v>1.0211562074433072</c:v>
                  </c:pt>
                  <c:pt idx="7">
                    <c:v>1.400652229022844</c:v>
                  </c:pt>
                  <c:pt idx="8">
                    <c:v>1.5650899867632801</c:v>
                  </c:pt>
                  <c:pt idx="9">
                    <c:v>1.0866032701343551</c:v>
                  </c:pt>
                  <c:pt idx="10">
                    <c:v>1.3074708409750468</c:v>
                  </c:pt>
                  <c:pt idx="11">
                    <c:v>1.1864326360986539</c:v>
                  </c:pt>
                  <c:pt idx="12">
                    <c:v>0.97350767844943076</c:v>
                  </c:pt>
                  <c:pt idx="13">
                    <c:v>0.9410646453175604</c:v>
                  </c:pt>
                </c:numCache>
              </c:numRef>
            </c:plus>
            <c:minus>
              <c:numRef>
                <c:f>'2. Result'!$J$163:$J$176</c:f>
                <c:numCache>
                  <c:formatCode>General</c:formatCode>
                  <c:ptCount val="14"/>
                  <c:pt idx="0">
                    <c:v>0.28104566651465407</c:v>
                  </c:pt>
                  <c:pt idx="1">
                    <c:v>0.5202563470700442</c:v>
                  </c:pt>
                  <c:pt idx="2">
                    <c:v>0.58629059916279491</c:v>
                  </c:pt>
                  <c:pt idx="3">
                    <c:v>0.70950687100267384</c:v>
                  </c:pt>
                  <c:pt idx="4">
                    <c:v>1.3271988045001624</c:v>
                  </c:pt>
                  <c:pt idx="5">
                    <c:v>1.0110473117845007</c:v>
                  </c:pt>
                  <c:pt idx="6">
                    <c:v>1.0211562074433072</c:v>
                  </c:pt>
                  <c:pt idx="7">
                    <c:v>1.400652229022844</c:v>
                  </c:pt>
                  <c:pt idx="8">
                    <c:v>1.5650899867632801</c:v>
                  </c:pt>
                  <c:pt idx="9">
                    <c:v>1.0866032701343551</c:v>
                  </c:pt>
                  <c:pt idx="10">
                    <c:v>1.3074708409750468</c:v>
                  </c:pt>
                  <c:pt idx="11">
                    <c:v>1.1864326360986539</c:v>
                  </c:pt>
                  <c:pt idx="12">
                    <c:v>0.97350767844943076</c:v>
                  </c:pt>
                  <c:pt idx="13">
                    <c:v>0.9410646453175604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Result'!$B$163:$B$176</c:f>
              <c:numCache>
                <c:formatCode>General</c:formatCode>
                <c:ptCount val="14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24</c:v>
                </c:pt>
                <c:pt idx="6">
                  <c:v>72</c:v>
                </c:pt>
                <c:pt idx="7">
                  <c:v>168</c:v>
                </c:pt>
                <c:pt idx="8">
                  <c:v>336</c:v>
                </c:pt>
                <c:pt idx="9">
                  <c:v>504</c:v>
                </c:pt>
                <c:pt idx="10">
                  <c:v>672</c:v>
                </c:pt>
                <c:pt idx="11">
                  <c:v>840</c:v>
                </c:pt>
                <c:pt idx="12">
                  <c:v>1008</c:v>
                </c:pt>
                <c:pt idx="13">
                  <c:v>1176</c:v>
                </c:pt>
              </c:numCache>
            </c:numRef>
          </c:xVal>
          <c:yVal>
            <c:numRef>
              <c:f>'2. Result'!$I$163:$I$176</c:f>
              <c:numCache>
                <c:formatCode>0.00</c:formatCode>
                <c:ptCount val="14"/>
                <c:pt idx="0">
                  <c:v>1.6133333333333333</c:v>
                </c:pt>
                <c:pt idx="1">
                  <c:v>2.4566666666666666</c:v>
                </c:pt>
                <c:pt idx="2">
                  <c:v>3.4916666666666667</c:v>
                </c:pt>
                <c:pt idx="3">
                  <c:v>5.2399999999999993</c:v>
                </c:pt>
                <c:pt idx="4">
                  <c:v>4.578333333333334</c:v>
                </c:pt>
                <c:pt idx="5">
                  <c:v>3.7183333333333337</c:v>
                </c:pt>
                <c:pt idx="6">
                  <c:v>4.2600000000000007</c:v>
                </c:pt>
                <c:pt idx="7">
                  <c:v>5.873333333333334</c:v>
                </c:pt>
                <c:pt idx="8">
                  <c:v>7.6233333333333322</c:v>
                </c:pt>
                <c:pt idx="9">
                  <c:v>4.6233333333333331</c:v>
                </c:pt>
                <c:pt idx="10">
                  <c:v>3.3800000000000003</c:v>
                </c:pt>
                <c:pt idx="11">
                  <c:v>2.0109999999999997</c:v>
                </c:pt>
                <c:pt idx="12">
                  <c:v>1.7779999999999998</c:v>
                </c:pt>
                <c:pt idx="13">
                  <c:v>1.6773333333333333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D03-4369-9F39-4C92097F8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853312"/>
        <c:axId val="949847904"/>
      </c:scatterChart>
      <c:valAx>
        <c:axId val="949853312"/>
        <c:scaling>
          <c:orientation val="minMax"/>
          <c:max val="12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Time</a:t>
                </a:r>
                <a:r>
                  <a:rPr lang="en-US" altLang="ko-KR" baseline="0"/>
                  <a:t> (hr)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47904"/>
        <c:crossesAt val="1.0000000000000002E-2"/>
        <c:crossBetween val="midCat"/>
      </c:valAx>
      <c:valAx>
        <c:axId val="9498479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Blood concentration (ng/mL)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9.6256866323130973E-4"/>
              <c:y val="0.283920717592592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53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222896728279747"/>
          <c:y val="0.12669068287037036"/>
          <c:w val="0.31270884463239085"/>
          <c:h val="0.634746570355344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Tacrolimus in Blood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03929455959592E-2"/>
          <c:y val="0.14274890284493802"/>
          <c:w val="0.60209911640363667"/>
          <c:h val="0.68369444444444449"/>
        </c:manualLayout>
      </c:layout>
      <c:scatterChart>
        <c:scatterStyle val="lineMarker"/>
        <c:varyColors val="0"/>
        <c:ser>
          <c:idx val="2"/>
          <c:order val="0"/>
          <c:tx>
            <c:strRef>
              <c:f>'2. Result'!$A$34:$B$34</c:f>
              <c:strCache>
                <c:ptCount val="1"/>
                <c:pt idx="0">
                  <c:v>G1 DKF-MB101-66, SC, 7.5 mg/kg</c:v>
                </c:pt>
              </c:strCache>
            </c:strRef>
          </c:tx>
          <c:spPr>
            <a:ln w="1905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Result'!$J$37:$J$50</c:f>
                <c:numCache>
                  <c:formatCode>General</c:formatCode>
                  <c:ptCount val="14"/>
                  <c:pt idx="0">
                    <c:v>0.14343697803100389</c:v>
                  </c:pt>
                  <c:pt idx="1">
                    <c:v>0.14278095111043265</c:v>
                  </c:pt>
                  <c:pt idx="2">
                    <c:v>0.45095084728456403</c:v>
                  </c:pt>
                  <c:pt idx="3">
                    <c:v>0.36192080164956869</c:v>
                  </c:pt>
                  <c:pt idx="4">
                    <c:v>0.27046256672596986</c:v>
                  </c:pt>
                  <c:pt idx="5">
                    <c:v>0.2280350850198275</c:v>
                  </c:pt>
                  <c:pt idx="6">
                    <c:v>0.71209549921341242</c:v>
                  </c:pt>
                  <c:pt idx="7">
                    <c:v>0.5863247109466444</c:v>
                  </c:pt>
                  <c:pt idx="8">
                    <c:v>0.71657518796006414</c:v>
                  </c:pt>
                  <c:pt idx="9">
                    <c:v>0.71591724382082078</c:v>
                  </c:pt>
                  <c:pt idx="10">
                    <c:v>0.247132960165171</c:v>
                  </c:pt>
                  <c:pt idx="11">
                    <c:v>0.14768536375235933</c:v>
                  </c:pt>
                  <c:pt idx="12">
                    <c:v>0.11207809777115244</c:v>
                  </c:pt>
                  <c:pt idx="13">
                    <c:v>0.13086392423684481</c:v>
                  </c:pt>
                </c:numCache>
              </c:numRef>
            </c:plus>
            <c:minus>
              <c:numRef>
                <c:f>'2. Result'!$J$37:$J$50</c:f>
                <c:numCache>
                  <c:formatCode>General</c:formatCode>
                  <c:ptCount val="14"/>
                  <c:pt idx="0">
                    <c:v>0.14343697803100389</c:v>
                  </c:pt>
                  <c:pt idx="1">
                    <c:v>0.14278095111043265</c:v>
                  </c:pt>
                  <c:pt idx="2">
                    <c:v>0.45095084728456403</c:v>
                  </c:pt>
                  <c:pt idx="3">
                    <c:v>0.36192080164956869</c:v>
                  </c:pt>
                  <c:pt idx="4">
                    <c:v>0.27046256672596986</c:v>
                  </c:pt>
                  <c:pt idx="5">
                    <c:v>0.2280350850198275</c:v>
                  </c:pt>
                  <c:pt idx="6">
                    <c:v>0.71209549921341242</c:v>
                  </c:pt>
                  <c:pt idx="7">
                    <c:v>0.5863247109466444</c:v>
                  </c:pt>
                  <c:pt idx="8">
                    <c:v>0.71657518796006414</c:v>
                  </c:pt>
                  <c:pt idx="9">
                    <c:v>0.71591724382082078</c:v>
                  </c:pt>
                  <c:pt idx="10">
                    <c:v>0.247132960165171</c:v>
                  </c:pt>
                  <c:pt idx="11">
                    <c:v>0.14768536375235933</c:v>
                  </c:pt>
                  <c:pt idx="12">
                    <c:v>0.11207809777115244</c:v>
                  </c:pt>
                  <c:pt idx="13">
                    <c:v>0.13086392423684481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Result'!$B$37:$B$50</c:f>
              <c:numCache>
                <c:formatCode>General</c:formatCode>
                <c:ptCount val="14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24</c:v>
                </c:pt>
                <c:pt idx="6">
                  <c:v>72</c:v>
                </c:pt>
                <c:pt idx="7">
                  <c:v>168</c:v>
                </c:pt>
                <c:pt idx="8">
                  <c:v>336</c:v>
                </c:pt>
                <c:pt idx="9">
                  <c:v>504</c:v>
                </c:pt>
                <c:pt idx="10">
                  <c:v>672</c:v>
                </c:pt>
                <c:pt idx="11">
                  <c:v>840</c:v>
                </c:pt>
                <c:pt idx="12">
                  <c:v>1008</c:v>
                </c:pt>
                <c:pt idx="13">
                  <c:v>1176</c:v>
                </c:pt>
              </c:numCache>
            </c:numRef>
          </c:xVal>
          <c:yVal>
            <c:numRef>
              <c:f>'2. Result'!$I$37:$I$50</c:f>
              <c:numCache>
                <c:formatCode>0.00</c:formatCode>
                <c:ptCount val="14"/>
                <c:pt idx="0">
                  <c:v>0.53683333333333338</c:v>
                </c:pt>
                <c:pt idx="1">
                  <c:v>0.79800000000000004</c:v>
                </c:pt>
                <c:pt idx="2">
                  <c:v>1.2093333333333334</c:v>
                </c:pt>
                <c:pt idx="3">
                  <c:v>1.4833333333333334</c:v>
                </c:pt>
                <c:pt idx="4">
                  <c:v>1.335</c:v>
                </c:pt>
                <c:pt idx="5">
                  <c:v>1.24</c:v>
                </c:pt>
                <c:pt idx="6">
                  <c:v>2.4400000000000004</c:v>
                </c:pt>
                <c:pt idx="7">
                  <c:v>2.5283333333333333</c:v>
                </c:pt>
                <c:pt idx="8">
                  <c:v>2.3299999999999996</c:v>
                </c:pt>
                <c:pt idx="9">
                  <c:v>1.9775</c:v>
                </c:pt>
                <c:pt idx="10">
                  <c:v>0.69950000000000001</c:v>
                </c:pt>
                <c:pt idx="11">
                  <c:v>0.4458333333333333</c:v>
                </c:pt>
                <c:pt idx="12">
                  <c:v>0.34149999999999997</c:v>
                </c:pt>
                <c:pt idx="13">
                  <c:v>0.27016666666666667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C1-4454-84C3-7F46198A755F}"/>
            </c:ext>
          </c:extLst>
        </c:ser>
        <c:ser>
          <c:idx val="0"/>
          <c:order val="1"/>
          <c:tx>
            <c:strRef>
              <c:f>'2. Result'!$A$52:$B$52</c:f>
              <c:strCache>
                <c:ptCount val="1"/>
                <c:pt idx="0">
                  <c:v>G2 DKF-MB101-56, SC, 7.5 mg/kg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Result'!$J$55:$J$68</c:f>
                <c:numCache>
                  <c:formatCode>General</c:formatCode>
                  <c:ptCount val="14"/>
                  <c:pt idx="0">
                    <c:v>9.580327064702257E-2</c:v>
                  </c:pt>
                  <c:pt idx="1">
                    <c:v>0.10412236391220983</c:v>
                  </c:pt>
                  <c:pt idx="2">
                    <c:v>0.16294416221515928</c:v>
                  </c:pt>
                  <c:pt idx="3">
                    <c:v>0.2887501803751239</c:v>
                  </c:pt>
                  <c:pt idx="4">
                    <c:v>0.160043015051164</c:v>
                  </c:pt>
                  <c:pt idx="5">
                    <c:v>0.15630152483794485</c:v>
                  </c:pt>
                  <c:pt idx="6">
                    <c:v>0.36010354992233268</c:v>
                  </c:pt>
                  <c:pt idx="7">
                    <c:v>0.4650340489326199</c:v>
                  </c:pt>
                  <c:pt idx="8">
                    <c:v>0.84811359302080891</c:v>
                  </c:pt>
                  <c:pt idx="9">
                    <c:v>0.7614372375098728</c:v>
                  </c:pt>
                  <c:pt idx="10">
                    <c:v>0.66171746236592621</c:v>
                  </c:pt>
                  <c:pt idx="11">
                    <c:v>0.19726597949638106</c:v>
                  </c:pt>
                  <c:pt idx="12">
                    <c:v>0.11205266618871677</c:v>
                  </c:pt>
                  <c:pt idx="13">
                    <c:v>0.10159379902336563</c:v>
                  </c:pt>
                </c:numCache>
              </c:numRef>
            </c:plus>
            <c:minus>
              <c:numRef>
                <c:f>'2. Result'!$J$55:$J$68</c:f>
                <c:numCache>
                  <c:formatCode>General</c:formatCode>
                  <c:ptCount val="14"/>
                  <c:pt idx="0">
                    <c:v>9.580327064702257E-2</c:v>
                  </c:pt>
                  <c:pt idx="1">
                    <c:v>0.10412236391220983</c:v>
                  </c:pt>
                  <c:pt idx="2">
                    <c:v>0.16294416221515928</c:v>
                  </c:pt>
                  <c:pt idx="3">
                    <c:v>0.2887501803751239</c:v>
                  </c:pt>
                  <c:pt idx="4">
                    <c:v>0.160043015051164</c:v>
                  </c:pt>
                  <c:pt idx="5">
                    <c:v>0.15630152483794485</c:v>
                  </c:pt>
                  <c:pt idx="6">
                    <c:v>0.36010354992233268</c:v>
                  </c:pt>
                  <c:pt idx="7">
                    <c:v>0.4650340489326199</c:v>
                  </c:pt>
                  <c:pt idx="8">
                    <c:v>0.84811359302080891</c:v>
                  </c:pt>
                  <c:pt idx="9">
                    <c:v>0.7614372375098728</c:v>
                  </c:pt>
                  <c:pt idx="10">
                    <c:v>0.66171746236592621</c:v>
                  </c:pt>
                  <c:pt idx="11">
                    <c:v>0.19726597949638106</c:v>
                  </c:pt>
                  <c:pt idx="12">
                    <c:v>0.11205266618871677</c:v>
                  </c:pt>
                  <c:pt idx="13">
                    <c:v>0.10159379902336563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Result'!$B$55:$B$68</c:f>
              <c:numCache>
                <c:formatCode>General</c:formatCode>
                <c:ptCount val="14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24</c:v>
                </c:pt>
                <c:pt idx="6">
                  <c:v>72</c:v>
                </c:pt>
                <c:pt idx="7">
                  <c:v>168</c:v>
                </c:pt>
                <c:pt idx="8">
                  <c:v>336</c:v>
                </c:pt>
                <c:pt idx="9">
                  <c:v>504</c:v>
                </c:pt>
                <c:pt idx="10">
                  <c:v>672</c:v>
                </c:pt>
                <c:pt idx="11">
                  <c:v>840</c:v>
                </c:pt>
                <c:pt idx="12">
                  <c:v>1008</c:v>
                </c:pt>
                <c:pt idx="13">
                  <c:v>1176</c:v>
                </c:pt>
              </c:numCache>
            </c:numRef>
          </c:xVal>
          <c:yVal>
            <c:numRef>
              <c:f>'2. Result'!$I$55:$I$68</c:f>
              <c:numCache>
                <c:formatCode>0.00</c:formatCode>
                <c:ptCount val="14"/>
                <c:pt idx="0">
                  <c:v>0.45866666666666672</c:v>
                </c:pt>
                <c:pt idx="1">
                  <c:v>0.63333333333333341</c:v>
                </c:pt>
                <c:pt idx="2">
                  <c:v>0.78799999999999992</c:v>
                </c:pt>
                <c:pt idx="3">
                  <c:v>1.2996666666666667</c:v>
                </c:pt>
                <c:pt idx="4">
                  <c:v>1.0158333333333334</c:v>
                </c:pt>
                <c:pt idx="5">
                  <c:v>0.84616666666666662</c:v>
                </c:pt>
                <c:pt idx="6">
                  <c:v>1.2608333333333335</c:v>
                </c:pt>
                <c:pt idx="7">
                  <c:v>1.8483333333333336</c:v>
                </c:pt>
                <c:pt idx="8">
                  <c:v>2.9816666666666669</c:v>
                </c:pt>
                <c:pt idx="9">
                  <c:v>2.6533333333333333</c:v>
                </c:pt>
                <c:pt idx="10">
                  <c:v>1.875</c:v>
                </c:pt>
                <c:pt idx="11">
                  <c:v>0.39233333333333337</c:v>
                </c:pt>
                <c:pt idx="12">
                  <c:v>0.28539999999999999</c:v>
                </c:pt>
                <c:pt idx="13">
                  <c:v>0.25559999999999999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C1-4454-84C3-7F46198A755F}"/>
            </c:ext>
          </c:extLst>
        </c:ser>
        <c:ser>
          <c:idx val="1"/>
          <c:order val="2"/>
          <c:tx>
            <c:strRef>
              <c:f>'2. Result'!$A$70:$B$70</c:f>
              <c:strCache>
                <c:ptCount val="1"/>
                <c:pt idx="0">
                  <c:v>G3 DKF-MB101-76, SC, 7.5 mg/kg</c:v>
                </c:pt>
              </c:strCache>
            </c:strRef>
          </c:tx>
          <c:spPr>
            <a:ln w="19050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Result'!$J$73:$J$86</c:f>
                <c:numCache>
                  <c:formatCode>General</c:formatCode>
                  <c:ptCount val="14"/>
                  <c:pt idx="0">
                    <c:v>0.16116782143674546</c:v>
                  </c:pt>
                  <c:pt idx="1">
                    <c:v>0.1505302848820356</c:v>
                  </c:pt>
                  <c:pt idx="2">
                    <c:v>0.37434231215114655</c:v>
                  </c:pt>
                  <c:pt idx="3">
                    <c:v>0.59156290169910608</c:v>
                  </c:pt>
                  <c:pt idx="4">
                    <c:v>0.47262740786656254</c:v>
                  </c:pt>
                  <c:pt idx="5">
                    <c:v>0.37879809925605534</c:v>
                  </c:pt>
                  <c:pt idx="6">
                    <c:v>0.48939418331919976</c:v>
                  </c:pt>
                  <c:pt idx="7">
                    <c:v>0.67880532309835917</c:v>
                  </c:pt>
                  <c:pt idx="8">
                    <c:v>0.86508766415125049</c:v>
                  </c:pt>
                  <c:pt idx="9">
                    <c:v>0.45508259323629097</c:v>
                  </c:pt>
                  <c:pt idx="10">
                    <c:v>0.19987337658294246</c:v>
                  </c:pt>
                  <c:pt idx="11">
                    <c:v>0.17727803022371394</c:v>
                  </c:pt>
                  <c:pt idx="12">
                    <c:v>0.18193955040067564</c:v>
                  </c:pt>
                  <c:pt idx="13">
                    <c:v>0.17677528107741761</c:v>
                  </c:pt>
                </c:numCache>
              </c:numRef>
            </c:plus>
            <c:minus>
              <c:numRef>
                <c:f>'2. Result'!$J$73:$J$86</c:f>
                <c:numCache>
                  <c:formatCode>General</c:formatCode>
                  <c:ptCount val="14"/>
                  <c:pt idx="0">
                    <c:v>0.16116782143674546</c:v>
                  </c:pt>
                  <c:pt idx="1">
                    <c:v>0.1505302848820356</c:v>
                  </c:pt>
                  <c:pt idx="2">
                    <c:v>0.37434231215114655</c:v>
                  </c:pt>
                  <c:pt idx="3">
                    <c:v>0.59156290169910608</c:v>
                  </c:pt>
                  <c:pt idx="4">
                    <c:v>0.47262740786656254</c:v>
                  </c:pt>
                  <c:pt idx="5">
                    <c:v>0.37879809925605534</c:v>
                  </c:pt>
                  <c:pt idx="6">
                    <c:v>0.48939418331919976</c:v>
                  </c:pt>
                  <c:pt idx="7">
                    <c:v>0.67880532309835917</c:v>
                  </c:pt>
                  <c:pt idx="8">
                    <c:v>0.86508766415125049</c:v>
                  </c:pt>
                  <c:pt idx="9">
                    <c:v>0.45508259323629097</c:v>
                  </c:pt>
                  <c:pt idx="10">
                    <c:v>0.19987337658294246</c:v>
                  </c:pt>
                  <c:pt idx="11">
                    <c:v>0.17727803022371394</c:v>
                  </c:pt>
                  <c:pt idx="12">
                    <c:v>0.18193955040067564</c:v>
                  </c:pt>
                  <c:pt idx="13">
                    <c:v>0.17677528107741761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Result'!$B$73:$B$86</c:f>
              <c:numCache>
                <c:formatCode>General</c:formatCode>
                <c:ptCount val="14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24</c:v>
                </c:pt>
                <c:pt idx="6">
                  <c:v>72</c:v>
                </c:pt>
                <c:pt idx="7">
                  <c:v>168</c:v>
                </c:pt>
                <c:pt idx="8">
                  <c:v>336</c:v>
                </c:pt>
                <c:pt idx="9">
                  <c:v>504</c:v>
                </c:pt>
                <c:pt idx="10">
                  <c:v>672</c:v>
                </c:pt>
                <c:pt idx="11">
                  <c:v>840</c:v>
                </c:pt>
                <c:pt idx="12">
                  <c:v>1008</c:v>
                </c:pt>
                <c:pt idx="13">
                  <c:v>1176</c:v>
                </c:pt>
              </c:numCache>
            </c:numRef>
          </c:xVal>
          <c:yVal>
            <c:numRef>
              <c:f>'2. Result'!$I$73:$I$86</c:f>
              <c:numCache>
                <c:formatCode>0.00</c:formatCode>
                <c:ptCount val="14"/>
                <c:pt idx="0">
                  <c:v>0.49533333333333335</c:v>
                </c:pt>
                <c:pt idx="1">
                  <c:v>0.90516666666666656</c:v>
                </c:pt>
                <c:pt idx="2">
                  <c:v>1.5151666666666668</c:v>
                </c:pt>
                <c:pt idx="3">
                  <c:v>2.6933333333333334</c:v>
                </c:pt>
                <c:pt idx="4">
                  <c:v>2.0083333333333333</c:v>
                </c:pt>
                <c:pt idx="5">
                  <c:v>1.3739999999999999</c:v>
                </c:pt>
                <c:pt idx="6">
                  <c:v>1.7333333333333334</c:v>
                </c:pt>
                <c:pt idx="7">
                  <c:v>2.7616666666666667</c:v>
                </c:pt>
                <c:pt idx="8">
                  <c:v>2.8383333333333334</c:v>
                </c:pt>
                <c:pt idx="9">
                  <c:v>1.5071666666666665</c:v>
                </c:pt>
                <c:pt idx="10">
                  <c:v>0.66516666666666668</c:v>
                </c:pt>
                <c:pt idx="11">
                  <c:v>0.41149999999999998</c:v>
                </c:pt>
                <c:pt idx="12">
                  <c:v>0.377</c:v>
                </c:pt>
                <c:pt idx="13">
                  <c:v>0.33650000000000002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C1-4454-84C3-7F46198A755F}"/>
            </c:ext>
          </c:extLst>
        </c:ser>
        <c:ser>
          <c:idx val="3"/>
          <c:order val="3"/>
          <c:tx>
            <c:strRef>
              <c:f>'2. Result'!$A$88:$B$88</c:f>
              <c:strCache>
                <c:ptCount val="1"/>
                <c:pt idx="0">
                  <c:v>G4 DKF-MB101-79, SC, 7.5 mg/kg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Result'!$J$91:$J$104</c:f>
                <c:numCache>
                  <c:formatCode>General</c:formatCode>
                  <c:ptCount val="14"/>
                  <c:pt idx="0">
                    <c:v>0.24445810820397593</c:v>
                  </c:pt>
                  <c:pt idx="1">
                    <c:v>0.15227606509231911</c:v>
                  </c:pt>
                  <c:pt idx="2">
                    <c:v>0.15787389482326164</c:v>
                  </c:pt>
                  <c:pt idx="3">
                    <c:v>0.88687654157723406</c:v>
                  </c:pt>
                  <c:pt idx="4">
                    <c:v>0.62698219007135014</c:v>
                  </c:pt>
                  <c:pt idx="5">
                    <c:v>0.48799248628095265</c:v>
                  </c:pt>
                  <c:pt idx="6">
                    <c:v>0.6513063795173516</c:v>
                  </c:pt>
                  <c:pt idx="7">
                    <c:v>1.4104703707156274</c:v>
                  </c:pt>
                  <c:pt idx="8">
                    <c:v>0.39066183159692885</c:v>
                  </c:pt>
                  <c:pt idx="9">
                    <c:v>0.26471676687861423</c:v>
                  </c:pt>
                  <c:pt idx="10">
                    <c:v>0.28918990300492869</c:v>
                  </c:pt>
                  <c:pt idx="11">
                    <c:v>0.21859185712189708</c:v>
                  </c:pt>
                  <c:pt idx="12">
                    <c:v>0.16042651484921919</c:v>
                  </c:pt>
                  <c:pt idx="13">
                    <c:v>0.13707175736331198</c:v>
                  </c:pt>
                </c:numCache>
              </c:numRef>
            </c:plus>
            <c:minus>
              <c:numRef>
                <c:f>'2. Result'!$J$91:$J$104</c:f>
                <c:numCache>
                  <c:formatCode>General</c:formatCode>
                  <c:ptCount val="14"/>
                  <c:pt idx="0">
                    <c:v>0.24445810820397593</c:v>
                  </c:pt>
                  <c:pt idx="1">
                    <c:v>0.15227606509231911</c:v>
                  </c:pt>
                  <c:pt idx="2">
                    <c:v>0.15787389482326164</c:v>
                  </c:pt>
                  <c:pt idx="3">
                    <c:v>0.88687654157723406</c:v>
                  </c:pt>
                  <c:pt idx="4">
                    <c:v>0.62698219007135014</c:v>
                  </c:pt>
                  <c:pt idx="5">
                    <c:v>0.48799248628095265</c:v>
                  </c:pt>
                  <c:pt idx="6">
                    <c:v>0.6513063795173516</c:v>
                  </c:pt>
                  <c:pt idx="7">
                    <c:v>1.4104703707156274</c:v>
                  </c:pt>
                  <c:pt idx="8">
                    <c:v>0.39066183159692885</c:v>
                  </c:pt>
                  <c:pt idx="9">
                    <c:v>0.26471676687861423</c:v>
                  </c:pt>
                  <c:pt idx="10">
                    <c:v>0.28918990300492869</c:v>
                  </c:pt>
                  <c:pt idx="11">
                    <c:v>0.21859185712189708</c:v>
                  </c:pt>
                  <c:pt idx="12">
                    <c:v>0.16042651484921919</c:v>
                  </c:pt>
                  <c:pt idx="13">
                    <c:v>0.13707175736331198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Result'!$B$91:$B$104</c:f>
              <c:numCache>
                <c:formatCode>General</c:formatCode>
                <c:ptCount val="14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24</c:v>
                </c:pt>
                <c:pt idx="6">
                  <c:v>72</c:v>
                </c:pt>
                <c:pt idx="7">
                  <c:v>168</c:v>
                </c:pt>
                <c:pt idx="8">
                  <c:v>336</c:v>
                </c:pt>
                <c:pt idx="9">
                  <c:v>504</c:v>
                </c:pt>
                <c:pt idx="10">
                  <c:v>672</c:v>
                </c:pt>
                <c:pt idx="11">
                  <c:v>840</c:v>
                </c:pt>
                <c:pt idx="12">
                  <c:v>1008</c:v>
                </c:pt>
                <c:pt idx="13">
                  <c:v>1176</c:v>
                </c:pt>
              </c:numCache>
            </c:numRef>
          </c:xVal>
          <c:yVal>
            <c:numRef>
              <c:f>'2. Result'!$I$91:$I$104</c:f>
              <c:numCache>
                <c:formatCode>0.00</c:formatCode>
                <c:ptCount val="14"/>
                <c:pt idx="0">
                  <c:v>0.65716666666666657</c:v>
                </c:pt>
                <c:pt idx="1">
                  <c:v>0.83399999999999996</c:v>
                </c:pt>
                <c:pt idx="2">
                  <c:v>1.1708333333333334</c:v>
                </c:pt>
                <c:pt idx="3">
                  <c:v>3.1650000000000005</c:v>
                </c:pt>
                <c:pt idx="4">
                  <c:v>2.8066666666666666</c:v>
                </c:pt>
                <c:pt idx="5">
                  <c:v>1.7683333333333335</c:v>
                </c:pt>
                <c:pt idx="6">
                  <c:v>2.5099999999999998</c:v>
                </c:pt>
                <c:pt idx="7">
                  <c:v>6.1566666666666663</c:v>
                </c:pt>
                <c:pt idx="8">
                  <c:v>1.5816666666666663</c:v>
                </c:pt>
                <c:pt idx="9">
                  <c:v>0.69416666666666671</c:v>
                </c:pt>
                <c:pt idx="10">
                  <c:v>0.64499999999999991</c:v>
                </c:pt>
                <c:pt idx="11">
                  <c:v>0.54100000000000004</c:v>
                </c:pt>
                <c:pt idx="12">
                  <c:v>0.42766666666666664</c:v>
                </c:pt>
                <c:pt idx="13">
                  <c:v>0.37666666666666665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C1-4454-84C3-7F46198A755F}"/>
            </c:ext>
          </c:extLst>
        </c:ser>
        <c:ser>
          <c:idx val="4"/>
          <c:order val="4"/>
          <c:tx>
            <c:strRef>
              <c:f>'2. Result'!$A$106:$B$106</c:f>
              <c:strCache>
                <c:ptCount val="1"/>
                <c:pt idx="0">
                  <c:v>G5 DKF-MB101-77, SC, 7.5 mg/kg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Result'!$J$109:$J$122</c:f>
                <c:numCache>
                  <c:formatCode>General</c:formatCode>
                  <c:ptCount val="14"/>
                  <c:pt idx="0">
                    <c:v>0.30389713171839333</c:v>
                  </c:pt>
                  <c:pt idx="1">
                    <c:v>0.1391210504081499</c:v>
                  </c:pt>
                  <c:pt idx="2">
                    <c:v>0.27223151911562193</c:v>
                  </c:pt>
                  <c:pt idx="3">
                    <c:v>0.30776614498674304</c:v>
                  </c:pt>
                  <c:pt idx="4">
                    <c:v>0.39627010989979822</c:v>
                  </c:pt>
                  <c:pt idx="5">
                    <c:v>0.20480885397527651</c:v>
                  </c:pt>
                  <c:pt idx="6">
                    <c:v>0.43189890792483765</c:v>
                  </c:pt>
                  <c:pt idx="7">
                    <c:v>0.64703683563354131</c:v>
                  </c:pt>
                  <c:pt idx="8">
                    <c:v>1.1478922713681226</c:v>
                  </c:pt>
                  <c:pt idx="9">
                    <c:v>0.45780636372451899</c:v>
                  </c:pt>
                  <c:pt idx="10">
                    <c:v>0.20125845737922748</c:v>
                  </c:pt>
                  <c:pt idx="11">
                    <c:v>4.1877997405161217E-2</c:v>
                  </c:pt>
                  <c:pt idx="12">
                    <c:v>2.7386127875258293E-2</c:v>
                  </c:pt>
                  <c:pt idx="13">
                    <c:v>2.1470134295496768E-2</c:v>
                  </c:pt>
                </c:numCache>
              </c:numRef>
            </c:plus>
            <c:minus>
              <c:numRef>
                <c:f>'2. Result'!$J$109:$J$122</c:f>
                <c:numCache>
                  <c:formatCode>General</c:formatCode>
                  <c:ptCount val="14"/>
                  <c:pt idx="0">
                    <c:v>0.30389713171839333</c:v>
                  </c:pt>
                  <c:pt idx="1">
                    <c:v>0.1391210504081499</c:v>
                  </c:pt>
                  <c:pt idx="2">
                    <c:v>0.27223151911562193</c:v>
                  </c:pt>
                  <c:pt idx="3">
                    <c:v>0.30776614498674304</c:v>
                  </c:pt>
                  <c:pt idx="4">
                    <c:v>0.39627010989979822</c:v>
                  </c:pt>
                  <c:pt idx="5">
                    <c:v>0.20480885397527651</c:v>
                  </c:pt>
                  <c:pt idx="6">
                    <c:v>0.43189890792483765</c:v>
                  </c:pt>
                  <c:pt idx="7">
                    <c:v>0.64703683563354131</c:v>
                  </c:pt>
                  <c:pt idx="8">
                    <c:v>1.1478922713681226</c:v>
                  </c:pt>
                  <c:pt idx="9">
                    <c:v>0.45780636372451899</c:v>
                  </c:pt>
                  <c:pt idx="10">
                    <c:v>0.20125845737922748</c:v>
                  </c:pt>
                  <c:pt idx="11">
                    <c:v>4.1877997405161217E-2</c:v>
                  </c:pt>
                  <c:pt idx="12">
                    <c:v>2.7386127875258293E-2</c:v>
                  </c:pt>
                  <c:pt idx="13">
                    <c:v>2.1470134295496768E-2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Result'!$B$109:$B$122</c:f>
              <c:numCache>
                <c:formatCode>General</c:formatCode>
                <c:ptCount val="14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24</c:v>
                </c:pt>
                <c:pt idx="6">
                  <c:v>72</c:v>
                </c:pt>
                <c:pt idx="7">
                  <c:v>168</c:v>
                </c:pt>
                <c:pt idx="8">
                  <c:v>336</c:v>
                </c:pt>
                <c:pt idx="9">
                  <c:v>504</c:v>
                </c:pt>
                <c:pt idx="10">
                  <c:v>672</c:v>
                </c:pt>
                <c:pt idx="11">
                  <c:v>840</c:v>
                </c:pt>
                <c:pt idx="12">
                  <c:v>1008</c:v>
                </c:pt>
                <c:pt idx="13">
                  <c:v>1176</c:v>
                </c:pt>
              </c:numCache>
            </c:numRef>
          </c:xVal>
          <c:yVal>
            <c:numRef>
              <c:f>'2. Result'!$I$109:$I$122</c:f>
              <c:numCache>
                <c:formatCode>0.00</c:formatCode>
                <c:ptCount val="14"/>
                <c:pt idx="0">
                  <c:v>1.0166666666666668</c:v>
                </c:pt>
                <c:pt idx="1">
                  <c:v>1.1753333333333333</c:v>
                </c:pt>
                <c:pt idx="2">
                  <c:v>1.5350000000000001</c:v>
                </c:pt>
                <c:pt idx="3">
                  <c:v>2.42</c:v>
                </c:pt>
                <c:pt idx="4">
                  <c:v>1.9950000000000003</c:v>
                </c:pt>
                <c:pt idx="5">
                  <c:v>1.4966666666666668</c:v>
                </c:pt>
                <c:pt idx="6">
                  <c:v>2.5283333333333338</c:v>
                </c:pt>
                <c:pt idx="7">
                  <c:v>3.4683333333333337</c:v>
                </c:pt>
                <c:pt idx="8">
                  <c:v>4.1116666666666664</c:v>
                </c:pt>
                <c:pt idx="9">
                  <c:v>2.1533333333333333</c:v>
                </c:pt>
                <c:pt idx="10">
                  <c:v>0.90316666666666678</c:v>
                </c:pt>
                <c:pt idx="11">
                  <c:v>0.34916666666666663</c:v>
                </c:pt>
                <c:pt idx="12">
                  <c:v>0.27600000000000002</c:v>
                </c:pt>
                <c:pt idx="13">
                  <c:v>0.21583333333333332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6C1-4454-84C3-7F46198A755F}"/>
            </c:ext>
          </c:extLst>
        </c:ser>
        <c:ser>
          <c:idx val="5"/>
          <c:order val="5"/>
          <c:tx>
            <c:strRef>
              <c:f>'2. Result'!$A$124:$B$124</c:f>
              <c:strCache>
                <c:ptCount val="1"/>
                <c:pt idx="0">
                  <c:v>G6 DKF-MB101-78_7.5, SC, 7.5 mg/kg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>
                  <a:alpha val="96000"/>
                </a:srgbClr>
              </a:solidFill>
              <a:ln w="9525">
                <a:solidFill>
                  <a:srgbClr val="FF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Result'!$J$127:$J$140</c:f>
                <c:numCache>
                  <c:formatCode>General</c:formatCode>
                  <c:ptCount val="14"/>
                  <c:pt idx="0">
                    <c:v>0.2416385730797139</c:v>
                  </c:pt>
                  <c:pt idx="1">
                    <c:v>0.33702561722614915</c:v>
                  </c:pt>
                  <c:pt idx="2">
                    <c:v>0.33855083320923401</c:v>
                  </c:pt>
                  <c:pt idx="3">
                    <c:v>0.19367498547824905</c:v>
                  </c:pt>
                  <c:pt idx="4">
                    <c:v>0.13317907743585952</c:v>
                  </c:pt>
                  <c:pt idx="5">
                    <c:v>0.18352111595127049</c:v>
                  </c:pt>
                  <c:pt idx="6">
                    <c:v>0.1694697613145188</c:v>
                  </c:pt>
                  <c:pt idx="7">
                    <c:v>0.47524379708384512</c:v>
                  </c:pt>
                  <c:pt idx="8">
                    <c:v>0.70932127182727489</c:v>
                  </c:pt>
                  <c:pt idx="9">
                    <c:v>0.32580669115289967</c:v>
                  </c:pt>
                  <c:pt idx="10">
                    <c:v>0.23249258052677688</c:v>
                  </c:pt>
                  <c:pt idx="11">
                    <c:v>9.5847274348309128E-2</c:v>
                  </c:pt>
                  <c:pt idx="12">
                    <c:v>8.7666793409287375E-2</c:v>
                  </c:pt>
                  <c:pt idx="13">
                    <c:v>7.5690598271295484E-2</c:v>
                  </c:pt>
                </c:numCache>
              </c:numRef>
            </c:plus>
            <c:minus>
              <c:numRef>
                <c:f>'2. Result'!$J$127:$J$140</c:f>
                <c:numCache>
                  <c:formatCode>General</c:formatCode>
                  <c:ptCount val="14"/>
                  <c:pt idx="0">
                    <c:v>0.2416385730797139</c:v>
                  </c:pt>
                  <c:pt idx="1">
                    <c:v>0.33702561722614915</c:v>
                  </c:pt>
                  <c:pt idx="2">
                    <c:v>0.33855083320923401</c:v>
                  </c:pt>
                  <c:pt idx="3">
                    <c:v>0.19367498547824905</c:v>
                  </c:pt>
                  <c:pt idx="4">
                    <c:v>0.13317907743585952</c:v>
                  </c:pt>
                  <c:pt idx="5">
                    <c:v>0.18352111595127049</c:v>
                  </c:pt>
                  <c:pt idx="6">
                    <c:v>0.1694697613145188</c:v>
                  </c:pt>
                  <c:pt idx="7">
                    <c:v>0.47524379708384512</c:v>
                  </c:pt>
                  <c:pt idx="8">
                    <c:v>0.70932127182727489</c:v>
                  </c:pt>
                  <c:pt idx="9">
                    <c:v>0.32580669115289967</c:v>
                  </c:pt>
                  <c:pt idx="10">
                    <c:v>0.23249258052677688</c:v>
                  </c:pt>
                  <c:pt idx="11">
                    <c:v>9.5847274348309128E-2</c:v>
                  </c:pt>
                  <c:pt idx="12">
                    <c:v>8.7666793409287375E-2</c:v>
                  </c:pt>
                  <c:pt idx="13">
                    <c:v>7.5690598271295484E-2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Result'!$B$127:$B$140</c:f>
              <c:numCache>
                <c:formatCode>General</c:formatCode>
                <c:ptCount val="14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24</c:v>
                </c:pt>
                <c:pt idx="6">
                  <c:v>72</c:v>
                </c:pt>
                <c:pt idx="7">
                  <c:v>168</c:v>
                </c:pt>
                <c:pt idx="8">
                  <c:v>336</c:v>
                </c:pt>
                <c:pt idx="9">
                  <c:v>504</c:v>
                </c:pt>
                <c:pt idx="10">
                  <c:v>672</c:v>
                </c:pt>
                <c:pt idx="11">
                  <c:v>840</c:v>
                </c:pt>
                <c:pt idx="12">
                  <c:v>1008</c:v>
                </c:pt>
                <c:pt idx="13">
                  <c:v>1176</c:v>
                </c:pt>
              </c:numCache>
            </c:numRef>
          </c:xVal>
          <c:yVal>
            <c:numRef>
              <c:f>'2. Result'!$I$127:$I$140</c:f>
              <c:numCache>
                <c:formatCode>0.00</c:formatCode>
                <c:ptCount val="14"/>
                <c:pt idx="0">
                  <c:v>0.92899999999999994</c:v>
                </c:pt>
                <c:pt idx="1">
                  <c:v>1.3196666666666665</c:v>
                </c:pt>
                <c:pt idx="2">
                  <c:v>1.6883333333333332</c:v>
                </c:pt>
                <c:pt idx="3">
                  <c:v>2.165</c:v>
                </c:pt>
                <c:pt idx="4">
                  <c:v>1.8383333333333332</c:v>
                </c:pt>
                <c:pt idx="5">
                  <c:v>1.5200000000000002</c:v>
                </c:pt>
                <c:pt idx="6">
                  <c:v>1.9400000000000002</c:v>
                </c:pt>
                <c:pt idx="7">
                  <c:v>2.8583333333333329</c:v>
                </c:pt>
                <c:pt idx="8">
                  <c:v>4.2283333333333335</c:v>
                </c:pt>
                <c:pt idx="9">
                  <c:v>2.1850000000000001</c:v>
                </c:pt>
                <c:pt idx="10">
                  <c:v>1.056</c:v>
                </c:pt>
                <c:pt idx="11">
                  <c:v>0.40149999999999997</c:v>
                </c:pt>
                <c:pt idx="12">
                  <c:v>0.33533333333333332</c:v>
                </c:pt>
                <c:pt idx="13">
                  <c:v>0.28133333333333338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6C1-4454-84C3-7F46198A755F}"/>
            </c:ext>
          </c:extLst>
        </c:ser>
        <c:ser>
          <c:idx val="6"/>
          <c:order val="6"/>
          <c:tx>
            <c:strRef>
              <c:f>'2. Result'!$A$142:$B$142</c:f>
              <c:strCache>
                <c:ptCount val="1"/>
                <c:pt idx="0">
                  <c:v>G7 DKF-MB101-78_15, SC, 15 mg/kg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Result'!$J$145:$J$158</c:f>
                <c:numCache>
                  <c:formatCode>General</c:formatCode>
                  <c:ptCount val="14"/>
                  <c:pt idx="0">
                    <c:v>0.12428193754524439</c:v>
                  </c:pt>
                  <c:pt idx="1">
                    <c:v>0.18584043334717842</c:v>
                  </c:pt>
                  <c:pt idx="2">
                    <c:v>1.3398022242107217</c:v>
                  </c:pt>
                  <c:pt idx="3">
                    <c:v>0.4590315893269285</c:v>
                  </c:pt>
                  <c:pt idx="4">
                    <c:v>0.75920133473714901</c:v>
                  </c:pt>
                  <c:pt idx="5">
                    <c:v>0.47622473686275518</c:v>
                  </c:pt>
                  <c:pt idx="6">
                    <c:v>0.42269374256073516</c:v>
                  </c:pt>
                  <c:pt idx="7">
                    <c:v>0.80995473124531159</c:v>
                  </c:pt>
                  <c:pt idx="8">
                    <c:v>1.1361279270692435</c:v>
                  </c:pt>
                  <c:pt idx="9">
                    <c:v>0.79228782648731766</c:v>
                  </c:pt>
                  <c:pt idx="10">
                    <c:v>0.72137831036611177</c:v>
                  </c:pt>
                  <c:pt idx="11">
                    <c:v>0.41638908086868331</c:v>
                  </c:pt>
                  <c:pt idx="12">
                    <c:v>0.37722217149402359</c:v>
                  </c:pt>
                  <c:pt idx="13">
                    <c:v>0.15999218730925599</c:v>
                  </c:pt>
                </c:numCache>
              </c:numRef>
            </c:plus>
            <c:minus>
              <c:numRef>
                <c:f>'2. Result'!$J$145:$J$158</c:f>
                <c:numCache>
                  <c:formatCode>General</c:formatCode>
                  <c:ptCount val="14"/>
                  <c:pt idx="0">
                    <c:v>0.12428193754524439</c:v>
                  </c:pt>
                  <c:pt idx="1">
                    <c:v>0.18584043334717842</c:v>
                  </c:pt>
                  <c:pt idx="2">
                    <c:v>1.3398022242107217</c:v>
                  </c:pt>
                  <c:pt idx="3">
                    <c:v>0.4590315893269285</c:v>
                  </c:pt>
                  <c:pt idx="4">
                    <c:v>0.75920133473714901</c:v>
                  </c:pt>
                  <c:pt idx="5">
                    <c:v>0.47622473686275518</c:v>
                  </c:pt>
                  <c:pt idx="6">
                    <c:v>0.42269374256073516</c:v>
                  </c:pt>
                  <c:pt idx="7">
                    <c:v>0.80995473124531159</c:v>
                  </c:pt>
                  <c:pt idx="8">
                    <c:v>1.1361279270692435</c:v>
                  </c:pt>
                  <c:pt idx="9">
                    <c:v>0.79228782648731766</c:v>
                  </c:pt>
                  <c:pt idx="10">
                    <c:v>0.72137831036611177</c:v>
                  </c:pt>
                  <c:pt idx="11">
                    <c:v>0.41638908086868331</c:v>
                  </c:pt>
                  <c:pt idx="12">
                    <c:v>0.37722217149402359</c:v>
                  </c:pt>
                  <c:pt idx="13">
                    <c:v>0.15999218730925599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Result'!$B$145:$B$158</c:f>
              <c:numCache>
                <c:formatCode>General</c:formatCode>
                <c:ptCount val="14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24</c:v>
                </c:pt>
                <c:pt idx="6">
                  <c:v>72</c:v>
                </c:pt>
                <c:pt idx="7">
                  <c:v>168</c:v>
                </c:pt>
                <c:pt idx="8">
                  <c:v>336</c:v>
                </c:pt>
                <c:pt idx="9">
                  <c:v>504</c:v>
                </c:pt>
                <c:pt idx="10">
                  <c:v>672</c:v>
                </c:pt>
                <c:pt idx="11">
                  <c:v>840</c:v>
                </c:pt>
                <c:pt idx="12">
                  <c:v>1008</c:v>
                </c:pt>
                <c:pt idx="13">
                  <c:v>1176</c:v>
                </c:pt>
              </c:numCache>
            </c:numRef>
          </c:xVal>
          <c:yVal>
            <c:numRef>
              <c:f>'2. Result'!$I$145:$I$158</c:f>
              <c:numCache>
                <c:formatCode>0.00</c:formatCode>
                <c:ptCount val="14"/>
                <c:pt idx="0">
                  <c:v>1.083</c:v>
                </c:pt>
                <c:pt idx="1">
                  <c:v>1.6616666666666664</c:v>
                </c:pt>
                <c:pt idx="2">
                  <c:v>2.7050000000000001</c:v>
                </c:pt>
                <c:pt idx="3">
                  <c:v>3.2049999999999996</c:v>
                </c:pt>
                <c:pt idx="4">
                  <c:v>3.1533333333333329</c:v>
                </c:pt>
                <c:pt idx="5">
                  <c:v>2.2949999999999999</c:v>
                </c:pt>
                <c:pt idx="6">
                  <c:v>3.105</c:v>
                </c:pt>
                <c:pt idx="7">
                  <c:v>4.1333333333333337</c:v>
                </c:pt>
                <c:pt idx="8">
                  <c:v>5.4733333333333336</c:v>
                </c:pt>
                <c:pt idx="9">
                  <c:v>3.0700000000000003</c:v>
                </c:pt>
                <c:pt idx="10">
                  <c:v>1.8233333333333335</c:v>
                </c:pt>
                <c:pt idx="11">
                  <c:v>0.90033333333333321</c:v>
                </c:pt>
                <c:pt idx="12">
                  <c:v>0.77483333333333337</c:v>
                </c:pt>
                <c:pt idx="13">
                  <c:v>0.84199999999999997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6C1-4454-84C3-7F46198A755F}"/>
            </c:ext>
          </c:extLst>
        </c:ser>
        <c:ser>
          <c:idx val="7"/>
          <c:order val="7"/>
          <c:tx>
            <c:strRef>
              <c:f>'2. Result'!$A$160:$B$160</c:f>
              <c:strCache>
                <c:ptCount val="1"/>
                <c:pt idx="0">
                  <c:v>G8 DKF-MB101-78_30, SC, 30 mg/kg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Result'!$J$163:$J$176</c:f>
                <c:numCache>
                  <c:formatCode>General</c:formatCode>
                  <c:ptCount val="14"/>
                  <c:pt idx="0">
                    <c:v>0.28104566651465407</c:v>
                  </c:pt>
                  <c:pt idx="1">
                    <c:v>0.5202563470700442</c:v>
                  </c:pt>
                  <c:pt idx="2">
                    <c:v>0.58629059916279491</c:v>
                  </c:pt>
                  <c:pt idx="3">
                    <c:v>0.70950687100267384</c:v>
                  </c:pt>
                  <c:pt idx="4">
                    <c:v>1.3271988045001624</c:v>
                  </c:pt>
                  <c:pt idx="5">
                    <c:v>1.0110473117845007</c:v>
                  </c:pt>
                  <c:pt idx="6">
                    <c:v>1.0211562074433072</c:v>
                  </c:pt>
                  <c:pt idx="7">
                    <c:v>1.400652229022844</c:v>
                  </c:pt>
                  <c:pt idx="8">
                    <c:v>1.5650899867632801</c:v>
                  </c:pt>
                  <c:pt idx="9">
                    <c:v>1.0866032701343551</c:v>
                  </c:pt>
                  <c:pt idx="10">
                    <c:v>1.3074708409750468</c:v>
                  </c:pt>
                  <c:pt idx="11">
                    <c:v>1.1864326360986539</c:v>
                  </c:pt>
                  <c:pt idx="12">
                    <c:v>0.97350767844943076</c:v>
                  </c:pt>
                  <c:pt idx="13">
                    <c:v>0.9410646453175604</c:v>
                  </c:pt>
                </c:numCache>
              </c:numRef>
            </c:plus>
            <c:minus>
              <c:numRef>
                <c:f>'2. Result'!$J$163:$J$176</c:f>
                <c:numCache>
                  <c:formatCode>General</c:formatCode>
                  <c:ptCount val="14"/>
                  <c:pt idx="0">
                    <c:v>0.28104566651465407</c:v>
                  </c:pt>
                  <c:pt idx="1">
                    <c:v>0.5202563470700442</c:v>
                  </c:pt>
                  <c:pt idx="2">
                    <c:v>0.58629059916279491</c:v>
                  </c:pt>
                  <c:pt idx="3">
                    <c:v>0.70950687100267384</c:v>
                  </c:pt>
                  <c:pt idx="4">
                    <c:v>1.3271988045001624</c:v>
                  </c:pt>
                  <c:pt idx="5">
                    <c:v>1.0110473117845007</c:v>
                  </c:pt>
                  <c:pt idx="6">
                    <c:v>1.0211562074433072</c:v>
                  </c:pt>
                  <c:pt idx="7">
                    <c:v>1.400652229022844</c:v>
                  </c:pt>
                  <c:pt idx="8">
                    <c:v>1.5650899867632801</c:v>
                  </c:pt>
                  <c:pt idx="9">
                    <c:v>1.0866032701343551</c:v>
                  </c:pt>
                  <c:pt idx="10">
                    <c:v>1.3074708409750468</c:v>
                  </c:pt>
                  <c:pt idx="11">
                    <c:v>1.1864326360986539</c:v>
                  </c:pt>
                  <c:pt idx="12">
                    <c:v>0.97350767844943076</c:v>
                  </c:pt>
                  <c:pt idx="13">
                    <c:v>0.9410646453175604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Result'!$B$163:$B$176</c:f>
              <c:numCache>
                <c:formatCode>General</c:formatCode>
                <c:ptCount val="14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24</c:v>
                </c:pt>
                <c:pt idx="6">
                  <c:v>72</c:v>
                </c:pt>
                <c:pt idx="7">
                  <c:v>168</c:v>
                </c:pt>
                <c:pt idx="8">
                  <c:v>336</c:v>
                </c:pt>
                <c:pt idx="9">
                  <c:v>504</c:v>
                </c:pt>
                <c:pt idx="10">
                  <c:v>672</c:v>
                </c:pt>
                <c:pt idx="11">
                  <c:v>840</c:v>
                </c:pt>
                <c:pt idx="12">
                  <c:v>1008</c:v>
                </c:pt>
                <c:pt idx="13">
                  <c:v>1176</c:v>
                </c:pt>
              </c:numCache>
            </c:numRef>
          </c:xVal>
          <c:yVal>
            <c:numRef>
              <c:f>'2. Result'!$I$163:$I$176</c:f>
              <c:numCache>
                <c:formatCode>0.00</c:formatCode>
                <c:ptCount val="14"/>
                <c:pt idx="0">
                  <c:v>1.6133333333333333</c:v>
                </c:pt>
                <c:pt idx="1">
                  <c:v>2.4566666666666666</c:v>
                </c:pt>
                <c:pt idx="2">
                  <c:v>3.4916666666666667</c:v>
                </c:pt>
                <c:pt idx="3">
                  <c:v>5.2399999999999993</c:v>
                </c:pt>
                <c:pt idx="4">
                  <c:v>4.578333333333334</c:v>
                </c:pt>
                <c:pt idx="5">
                  <c:v>3.7183333333333337</c:v>
                </c:pt>
                <c:pt idx="6">
                  <c:v>4.2600000000000007</c:v>
                </c:pt>
                <c:pt idx="7">
                  <c:v>5.873333333333334</c:v>
                </c:pt>
                <c:pt idx="8">
                  <c:v>7.6233333333333322</c:v>
                </c:pt>
                <c:pt idx="9">
                  <c:v>4.6233333333333331</c:v>
                </c:pt>
                <c:pt idx="10">
                  <c:v>3.3800000000000003</c:v>
                </c:pt>
                <c:pt idx="11">
                  <c:v>2.0109999999999997</c:v>
                </c:pt>
                <c:pt idx="12">
                  <c:v>1.7779999999999998</c:v>
                </c:pt>
                <c:pt idx="13">
                  <c:v>1.6773333333333333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6C1-4454-84C3-7F46198A7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853312"/>
        <c:axId val="949847904"/>
      </c:scatterChart>
      <c:valAx>
        <c:axId val="949853312"/>
        <c:scaling>
          <c:orientation val="minMax"/>
          <c:max val="12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Time</a:t>
                </a:r>
                <a:r>
                  <a:rPr lang="en-US" altLang="ko-KR" baseline="0"/>
                  <a:t> (hr)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47904"/>
        <c:crossesAt val="1.0000000000000002E-2"/>
        <c:crossBetween val="midCat"/>
      </c:valAx>
      <c:valAx>
        <c:axId val="949847904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Blood concentration (ng/mL)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9.6256866323130973E-4"/>
              <c:y val="0.283920717592592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53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222896728279747"/>
          <c:y val="0.12669068287037036"/>
          <c:w val="0.31270884463239085"/>
          <c:h val="0.634746570355344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DKF-MB101-78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03929455959592E-2"/>
          <c:y val="0.14274890284493802"/>
          <c:w val="0.60209911640363667"/>
          <c:h val="0.68369444444444449"/>
        </c:manualLayout>
      </c:layout>
      <c:scatterChart>
        <c:scatterStyle val="lineMarker"/>
        <c:varyColors val="0"/>
        <c:ser>
          <c:idx val="5"/>
          <c:order val="5"/>
          <c:tx>
            <c:strRef>
              <c:f>'2. Result'!$A$124:$B$124</c:f>
              <c:strCache>
                <c:ptCount val="1"/>
                <c:pt idx="0">
                  <c:v>G6 DKF-MB101-78_7.5, SC, 7.5 mg/kg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>
                  <a:alpha val="96000"/>
                </a:srgbClr>
              </a:solidFill>
              <a:ln w="9525">
                <a:solidFill>
                  <a:srgbClr val="FF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Result'!$J$127:$J$140</c:f>
                <c:numCache>
                  <c:formatCode>General</c:formatCode>
                  <c:ptCount val="14"/>
                  <c:pt idx="0">
                    <c:v>0.2416385730797139</c:v>
                  </c:pt>
                  <c:pt idx="1">
                    <c:v>0.33702561722614915</c:v>
                  </c:pt>
                  <c:pt idx="2">
                    <c:v>0.33855083320923401</c:v>
                  </c:pt>
                  <c:pt idx="3">
                    <c:v>0.19367498547824905</c:v>
                  </c:pt>
                  <c:pt idx="4">
                    <c:v>0.13317907743585952</c:v>
                  </c:pt>
                  <c:pt idx="5">
                    <c:v>0.18352111595127049</c:v>
                  </c:pt>
                  <c:pt idx="6">
                    <c:v>0.1694697613145188</c:v>
                  </c:pt>
                  <c:pt idx="7">
                    <c:v>0.47524379708384512</c:v>
                  </c:pt>
                  <c:pt idx="8">
                    <c:v>0.70932127182727489</c:v>
                  </c:pt>
                  <c:pt idx="9">
                    <c:v>0.32580669115289967</c:v>
                  </c:pt>
                  <c:pt idx="10">
                    <c:v>0.23249258052677688</c:v>
                  </c:pt>
                  <c:pt idx="11">
                    <c:v>9.5847274348309128E-2</c:v>
                  </c:pt>
                  <c:pt idx="12">
                    <c:v>8.7666793409287375E-2</c:v>
                  </c:pt>
                  <c:pt idx="13">
                    <c:v>7.5690598271295484E-2</c:v>
                  </c:pt>
                </c:numCache>
              </c:numRef>
            </c:plus>
            <c:minus>
              <c:numRef>
                <c:f>'2. Result'!$J$127:$J$140</c:f>
                <c:numCache>
                  <c:formatCode>General</c:formatCode>
                  <c:ptCount val="14"/>
                  <c:pt idx="0">
                    <c:v>0.2416385730797139</c:v>
                  </c:pt>
                  <c:pt idx="1">
                    <c:v>0.33702561722614915</c:v>
                  </c:pt>
                  <c:pt idx="2">
                    <c:v>0.33855083320923401</c:v>
                  </c:pt>
                  <c:pt idx="3">
                    <c:v>0.19367498547824905</c:v>
                  </c:pt>
                  <c:pt idx="4">
                    <c:v>0.13317907743585952</c:v>
                  </c:pt>
                  <c:pt idx="5">
                    <c:v>0.18352111595127049</c:v>
                  </c:pt>
                  <c:pt idx="6">
                    <c:v>0.1694697613145188</c:v>
                  </c:pt>
                  <c:pt idx="7">
                    <c:v>0.47524379708384512</c:v>
                  </c:pt>
                  <c:pt idx="8">
                    <c:v>0.70932127182727489</c:v>
                  </c:pt>
                  <c:pt idx="9">
                    <c:v>0.32580669115289967</c:v>
                  </c:pt>
                  <c:pt idx="10">
                    <c:v>0.23249258052677688</c:v>
                  </c:pt>
                  <c:pt idx="11">
                    <c:v>9.5847274348309128E-2</c:v>
                  </c:pt>
                  <c:pt idx="12">
                    <c:v>8.7666793409287375E-2</c:v>
                  </c:pt>
                  <c:pt idx="13">
                    <c:v>7.5690598271295484E-2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Result'!$B$127:$B$140</c:f>
              <c:numCache>
                <c:formatCode>General</c:formatCode>
                <c:ptCount val="14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24</c:v>
                </c:pt>
                <c:pt idx="6">
                  <c:v>72</c:v>
                </c:pt>
                <c:pt idx="7">
                  <c:v>168</c:v>
                </c:pt>
                <c:pt idx="8">
                  <c:v>336</c:v>
                </c:pt>
                <c:pt idx="9">
                  <c:v>504</c:v>
                </c:pt>
                <c:pt idx="10">
                  <c:v>672</c:v>
                </c:pt>
                <c:pt idx="11">
                  <c:v>840</c:v>
                </c:pt>
                <c:pt idx="12">
                  <c:v>1008</c:v>
                </c:pt>
                <c:pt idx="13">
                  <c:v>1176</c:v>
                </c:pt>
              </c:numCache>
            </c:numRef>
          </c:xVal>
          <c:yVal>
            <c:numRef>
              <c:f>'2. Result'!$I$127:$I$140</c:f>
              <c:numCache>
                <c:formatCode>0.00</c:formatCode>
                <c:ptCount val="14"/>
                <c:pt idx="0">
                  <c:v>0.92899999999999994</c:v>
                </c:pt>
                <c:pt idx="1">
                  <c:v>1.3196666666666665</c:v>
                </c:pt>
                <c:pt idx="2">
                  <c:v>1.6883333333333332</c:v>
                </c:pt>
                <c:pt idx="3">
                  <c:v>2.165</c:v>
                </c:pt>
                <c:pt idx="4">
                  <c:v>1.8383333333333332</c:v>
                </c:pt>
                <c:pt idx="5">
                  <c:v>1.5200000000000002</c:v>
                </c:pt>
                <c:pt idx="6">
                  <c:v>1.9400000000000002</c:v>
                </c:pt>
                <c:pt idx="7">
                  <c:v>2.8583333333333329</c:v>
                </c:pt>
                <c:pt idx="8">
                  <c:v>4.2283333333333335</c:v>
                </c:pt>
                <c:pt idx="9">
                  <c:v>2.1850000000000001</c:v>
                </c:pt>
                <c:pt idx="10">
                  <c:v>1.056</c:v>
                </c:pt>
                <c:pt idx="11">
                  <c:v>0.40149999999999997</c:v>
                </c:pt>
                <c:pt idx="12">
                  <c:v>0.33533333333333332</c:v>
                </c:pt>
                <c:pt idx="13">
                  <c:v>0.28133333333333338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E22-4094-AC9D-C2C4D0C4B20E}"/>
            </c:ext>
          </c:extLst>
        </c:ser>
        <c:ser>
          <c:idx val="6"/>
          <c:order val="6"/>
          <c:tx>
            <c:strRef>
              <c:f>'2. Result'!$A$142:$B$142</c:f>
              <c:strCache>
                <c:ptCount val="1"/>
                <c:pt idx="0">
                  <c:v>G7 DKF-MB101-78_15, SC, 15 mg/kg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Result'!$J$145:$J$158</c:f>
                <c:numCache>
                  <c:formatCode>General</c:formatCode>
                  <c:ptCount val="14"/>
                  <c:pt idx="0">
                    <c:v>0.12428193754524439</c:v>
                  </c:pt>
                  <c:pt idx="1">
                    <c:v>0.18584043334717842</c:v>
                  </c:pt>
                  <c:pt idx="2">
                    <c:v>1.3398022242107217</c:v>
                  </c:pt>
                  <c:pt idx="3">
                    <c:v>0.4590315893269285</c:v>
                  </c:pt>
                  <c:pt idx="4">
                    <c:v>0.75920133473714901</c:v>
                  </c:pt>
                  <c:pt idx="5">
                    <c:v>0.47622473686275518</c:v>
                  </c:pt>
                  <c:pt idx="6">
                    <c:v>0.42269374256073516</c:v>
                  </c:pt>
                  <c:pt idx="7">
                    <c:v>0.80995473124531159</c:v>
                  </c:pt>
                  <c:pt idx="8">
                    <c:v>1.1361279270692435</c:v>
                  </c:pt>
                  <c:pt idx="9">
                    <c:v>0.79228782648731766</c:v>
                  </c:pt>
                  <c:pt idx="10">
                    <c:v>0.72137831036611177</c:v>
                  </c:pt>
                  <c:pt idx="11">
                    <c:v>0.41638908086868331</c:v>
                  </c:pt>
                  <c:pt idx="12">
                    <c:v>0.37722217149402359</c:v>
                  </c:pt>
                  <c:pt idx="13">
                    <c:v>0.15999218730925599</c:v>
                  </c:pt>
                </c:numCache>
              </c:numRef>
            </c:plus>
            <c:minus>
              <c:numRef>
                <c:f>'2. Result'!$J$145:$J$158</c:f>
                <c:numCache>
                  <c:formatCode>General</c:formatCode>
                  <c:ptCount val="14"/>
                  <c:pt idx="0">
                    <c:v>0.12428193754524439</c:v>
                  </c:pt>
                  <c:pt idx="1">
                    <c:v>0.18584043334717842</c:v>
                  </c:pt>
                  <c:pt idx="2">
                    <c:v>1.3398022242107217</c:v>
                  </c:pt>
                  <c:pt idx="3">
                    <c:v>0.4590315893269285</c:v>
                  </c:pt>
                  <c:pt idx="4">
                    <c:v>0.75920133473714901</c:v>
                  </c:pt>
                  <c:pt idx="5">
                    <c:v>0.47622473686275518</c:v>
                  </c:pt>
                  <c:pt idx="6">
                    <c:v>0.42269374256073516</c:v>
                  </c:pt>
                  <c:pt idx="7">
                    <c:v>0.80995473124531159</c:v>
                  </c:pt>
                  <c:pt idx="8">
                    <c:v>1.1361279270692435</c:v>
                  </c:pt>
                  <c:pt idx="9">
                    <c:v>0.79228782648731766</c:v>
                  </c:pt>
                  <c:pt idx="10">
                    <c:v>0.72137831036611177</c:v>
                  </c:pt>
                  <c:pt idx="11">
                    <c:v>0.41638908086868331</c:v>
                  </c:pt>
                  <c:pt idx="12">
                    <c:v>0.37722217149402359</c:v>
                  </c:pt>
                  <c:pt idx="13">
                    <c:v>0.15999218730925599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Result'!$B$145:$B$158</c:f>
              <c:numCache>
                <c:formatCode>General</c:formatCode>
                <c:ptCount val="14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24</c:v>
                </c:pt>
                <c:pt idx="6">
                  <c:v>72</c:v>
                </c:pt>
                <c:pt idx="7">
                  <c:v>168</c:v>
                </c:pt>
                <c:pt idx="8">
                  <c:v>336</c:v>
                </c:pt>
                <c:pt idx="9">
                  <c:v>504</c:v>
                </c:pt>
                <c:pt idx="10">
                  <c:v>672</c:v>
                </c:pt>
                <c:pt idx="11">
                  <c:v>840</c:v>
                </c:pt>
                <c:pt idx="12">
                  <c:v>1008</c:v>
                </c:pt>
                <c:pt idx="13">
                  <c:v>1176</c:v>
                </c:pt>
              </c:numCache>
            </c:numRef>
          </c:xVal>
          <c:yVal>
            <c:numRef>
              <c:f>'2. Result'!$I$145:$I$158</c:f>
              <c:numCache>
                <c:formatCode>0.00</c:formatCode>
                <c:ptCount val="14"/>
                <c:pt idx="0">
                  <c:v>1.083</c:v>
                </c:pt>
                <c:pt idx="1">
                  <c:v>1.6616666666666664</c:v>
                </c:pt>
                <c:pt idx="2">
                  <c:v>2.7050000000000001</c:v>
                </c:pt>
                <c:pt idx="3">
                  <c:v>3.2049999999999996</c:v>
                </c:pt>
                <c:pt idx="4">
                  <c:v>3.1533333333333329</c:v>
                </c:pt>
                <c:pt idx="5">
                  <c:v>2.2949999999999999</c:v>
                </c:pt>
                <c:pt idx="6">
                  <c:v>3.105</c:v>
                </c:pt>
                <c:pt idx="7">
                  <c:v>4.1333333333333337</c:v>
                </c:pt>
                <c:pt idx="8">
                  <c:v>5.4733333333333336</c:v>
                </c:pt>
                <c:pt idx="9">
                  <c:v>3.0700000000000003</c:v>
                </c:pt>
                <c:pt idx="10">
                  <c:v>1.8233333333333335</c:v>
                </c:pt>
                <c:pt idx="11">
                  <c:v>0.90033333333333321</c:v>
                </c:pt>
                <c:pt idx="12">
                  <c:v>0.77483333333333337</c:v>
                </c:pt>
                <c:pt idx="13">
                  <c:v>0.84199999999999997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E22-4094-AC9D-C2C4D0C4B20E}"/>
            </c:ext>
          </c:extLst>
        </c:ser>
        <c:ser>
          <c:idx val="7"/>
          <c:order val="7"/>
          <c:tx>
            <c:strRef>
              <c:f>'2. Result'!$A$160:$B$160</c:f>
              <c:strCache>
                <c:ptCount val="1"/>
                <c:pt idx="0">
                  <c:v>G8 DKF-MB101-78_30, SC, 30 mg/kg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Result'!$J$163:$J$176</c:f>
                <c:numCache>
                  <c:formatCode>General</c:formatCode>
                  <c:ptCount val="14"/>
                  <c:pt idx="0">
                    <c:v>0.28104566651465407</c:v>
                  </c:pt>
                  <c:pt idx="1">
                    <c:v>0.5202563470700442</c:v>
                  </c:pt>
                  <c:pt idx="2">
                    <c:v>0.58629059916279491</c:v>
                  </c:pt>
                  <c:pt idx="3">
                    <c:v>0.70950687100267384</c:v>
                  </c:pt>
                  <c:pt idx="4">
                    <c:v>1.3271988045001624</c:v>
                  </c:pt>
                  <c:pt idx="5">
                    <c:v>1.0110473117845007</c:v>
                  </c:pt>
                  <c:pt idx="6">
                    <c:v>1.0211562074433072</c:v>
                  </c:pt>
                  <c:pt idx="7">
                    <c:v>1.400652229022844</c:v>
                  </c:pt>
                  <c:pt idx="8">
                    <c:v>1.5650899867632801</c:v>
                  </c:pt>
                  <c:pt idx="9">
                    <c:v>1.0866032701343551</c:v>
                  </c:pt>
                  <c:pt idx="10">
                    <c:v>1.3074708409750468</c:v>
                  </c:pt>
                  <c:pt idx="11">
                    <c:v>1.1864326360986539</c:v>
                  </c:pt>
                  <c:pt idx="12">
                    <c:v>0.97350767844943076</c:v>
                  </c:pt>
                  <c:pt idx="13">
                    <c:v>0.9410646453175604</c:v>
                  </c:pt>
                </c:numCache>
              </c:numRef>
            </c:plus>
            <c:minus>
              <c:numRef>
                <c:f>'2. Result'!$J$163:$J$176</c:f>
                <c:numCache>
                  <c:formatCode>General</c:formatCode>
                  <c:ptCount val="14"/>
                  <c:pt idx="0">
                    <c:v>0.28104566651465407</c:v>
                  </c:pt>
                  <c:pt idx="1">
                    <c:v>0.5202563470700442</c:v>
                  </c:pt>
                  <c:pt idx="2">
                    <c:v>0.58629059916279491</c:v>
                  </c:pt>
                  <c:pt idx="3">
                    <c:v>0.70950687100267384</c:v>
                  </c:pt>
                  <c:pt idx="4">
                    <c:v>1.3271988045001624</c:v>
                  </c:pt>
                  <c:pt idx="5">
                    <c:v>1.0110473117845007</c:v>
                  </c:pt>
                  <c:pt idx="6">
                    <c:v>1.0211562074433072</c:v>
                  </c:pt>
                  <c:pt idx="7">
                    <c:v>1.400652229022844</c:v>
                  </c:pt>
                  <c:pt idx="8">
                    <c:v>1.5650899867632801</c:v>
                  </c:pt>
                  <c:pt idx="9">
                    <c:v>1.0866032701343551</c:v>
                  </c:pt>
                  <c:pt idx="10">
                    <c:v>1.3074708409750468</c:v>
                  </c:pt>
                  <c:pt idx="11">
                    <c:v>1.1864326360986539</c:v>
                  </c:pt>
                  <c:pt idx="12">
                    <c:v>0.97350767844943076</c:v>
                  </c:pt>
                  <c:pt idx="13">
                    <c:v>0.9410646453175604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Result'!$B$163:$B$176</c:f>
              <c:numCache>
                <c:formatCode>General</c:formatCode>
                <c:ptCount val="14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24</c:v>
                </c:pt>
                <c:pt idx="6">
                  <c:v>72</c:v>
                </c:pt>
                <c:pt idx="7">
                  <c:v>168</c:v>
                </c:pt>
                <c:pt idx="8">
                  <c:v>336</c:v>
                </c:pt>
                <c:pt idx="9">
                  <c:v>504</c:v>
                </c:pt>
                <c:pt idx="10">
                  <c:v>672</c:v>
                </c:pt>
                <c:pt idx="11">
                  <c:v>840</c:v>
                </c:pt>
                <c:pt idx="12">
                  <c:v>1008</c:v>
                </c:pt>
                <c:pt idx="13">
                  <c:v>1176</c:v>
                </c:pt>
              </c:numCache>
            </c:numRef>
          </c:xVal>
          <c:yVal>
            <c:numRef>
              <c:f>'2. Result'!$I$163:$I$176</c:f>
              <c:numCache>
                <c:formatCode>0.00</c:formatCode>
                <c:ptCount val="14"/>
                <c:pt idx="0">
                  <c:v>1.6133333333333333</c:v>
                </c:pt>
                <c:pt idx="1">
                  <c:v>2.4566666666666666</c:v>
                </c:pt>
                <c:pt idx="2">
                  <c:v>3.4916666666666667</c:v>
                </c:pt>
                <c:pt idx="3">
                  <c:v>5.2399999999999993</c:v>
                </c:pt>
                <c:pt idx="4">
                  <c:v>4.578333333333334</c:v>
                </c:pt>
                <c:pt idx="5">
                  <c:v>3.7183333333333337</c:v>
                </c:pt>
                <c:pt idx="6">
                  <c:v>4.2600000000000007</c:v>
                </c:pt>
                <c:pt idx="7">
                  <c:v>5.873333333333334</c:v>
                </c:pt>
                <c:pt idx="8">
                  <c:v>7.6233333333333322</c:v>
                </c:pt>
                <c:pt idx="9">
                  <c:v>4.6233333333333331</c:v>
                </c:pt>
                <c:pt idx="10">
                  <c:v>3.3800000000000003</c:v>
                </c:pt>
                <c:pt idx="11">
                  <c:v>2.0109999999999997</c:v>
                </c:pt>
                <c:pt idx="12">
                  <c:v>1.7779999999999998</c:v>
                </c:pt>
                <c:pt idx="13">
                  <c:v>1.6773333333333333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E22-4094-AC9D-C2C4D0C4B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853312"/>
        <c:axId val="949847904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'2. Result'!$A$34:$B$34</c15:sqref>
                        </c15:formulaRef>
                      </c:ext>
                    </c:extLst>
                    <c:strCache>
                      <c:ptCount val="1"/>
                      <c:pt idx="0">
                        <c:v>G1 DKF-MB101-66, SC, 7.5 mg/kg</c:v>
                      </c:pt>
                    </c:strCache>
                  </c:strRef>
                </c:tx>
                <c:spPr>
                  <a:ln w="19050" cap="rnd">
                    <a:solidFill>
                      <a:schemeClr val="tx1">
                        <a:lumMod val="50000"/>
                        <a:lumOff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tx1">
                        <a:lumMod val="50000"/>
                        <a:lumOff val="50000"/>
                      </a:schemeClr>
                    </a:solidFill>
                    <a:ln w="9525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>
                        <c:ext uri="{02D57815-91ED-43cb-92C2-25804820EDAC}">
                          <c15:formulaRef>
                            <c15:sqref>'2. Result'!$J$37:$J$50</c15:sqref>
                          </c15:formulaRef>
                        </c:ext>
                      </c:extLst>
                      <c:numCache>
                        <c:formatCode>General</c:formatCode>
                        <c:ptCount val="14"/>
                        <c:pt idx="0">
                          <c:v>0.14343697803100389</c:v>
                        </c:pt>
                        <c:pt idx="1">
                          <c:v>0.14278095111043265</c:v>
                        </c:pt>
                        <c:pt idx="2">
                          <c:v>0.45095084728456403</c:v>
                        </c:pt>
                        <c:pt idx="3">
                          <c:v>0.36192080164956869</c:v>
                        </c:pt>
                        <c:pt idx="4">
                          <c:v>0.27046256672596986</c:v>
                        </c:pt>
                        <c:pt idx="5">
                          <c:v>0.2280350850198275</c:v>
                        </c:pt>
                        <c:pt idx="6">
                          <c:v>0.71209549921341242</c:v>
                        </c:pt>
                        <c:pt idx="7">
                          <c:v>0.5863247109466444</c:v>
                        </c:pt>
                        <c:pt idx="8">
                          <c:v>0.71657518796006414</c:v>
                        </c:pt>
                        <c:pt idx="9">
                          <c:v>0.71591724382082078</c:v>
                        </c:pt>
                        <c:pt idx="10">
                          <c:v>0.247132960165171</c:v>
                        </c:pt>
                        <c:pt idx="11">
                          <c:v>0.14768536375235933</c:v>
                        </c:pt>
                        <c:pt idx="12">
                          <c:v>0.11207809777115244</c:v>
                        </c:pt>
                        <c:pt idx="13">
                          <c:v>0.13086392423684481</c:v>
                        </c:pt>
                      </c:numCache>
                    </c:numRef>
                  </c:plus>
                  <c:minus>
                    <c:numRef>
                      <c:extLst>
                        <c:ext uri="{02D57815-91ED-43cb-92C2-25804820EDAC}">
                          <c15:formulaRef>
                            <c15:sqref>'2. Result'!$J$37:$J$50</c15:sqref>
                          </c15:formulaRef>
                        </c:ext>
                      </c:extLst>
                      <c:numCache>
                        <c:formatCode>General</c:formatCode>
                        <c:ptCount val="14"/>
                        <c:pt idx="0">
                          <c:v>0.14343697803100389</c:v>
                        </c:pt>
                        <c:pt idx="1">
                          <c:v>0.14278095111043265</c:v>
                        </c:pt>
                        <c:pt idx="2">
                          <c:v>0.45095084728456403</c:v>
                        </c:pt>
                        <c:pt idx="3">
                          <c:v>0.36192080164956869</c:v>
                        </c:pt>
                        <c:pt idx="4">
                          <c:v>0.27046256672596986</c:v>
                        </c:pt>
                        <c:pt idx="5">
                          <c:v>0.2280350850198275</c:v>
                        </c:pt>
                        <c:pt idx="6">
                          <c:v>0.71209549921341242</c:v>
                        </c:pt>
                        <c:pt idx="7">
                          <c:v>0.5863247109466444</c:v>
                        </c:pt>
                        <c:pt idx="8">
                          <c:v>0.71657518796006414</c:v>
                        </c:pt>
                        <c:pt idx="9">
                          <c:v>0.71591724382082078</c:v>
                        </c:pt>
                        <c:pt idx="10">
                          <c:v>0.247132960165171</c:v>
                        </c:pt>
                        <c:pt idx="11">
                          <c:v>0.14768536375235933</c:v>
                        </c:pt>
                        <c:pt idx="12">
                          <c:v>0.11207809777115244</c:v>
                        </c:pt>
                        <c:pt idx="13">
                          <c:v>0.13086392423684481</c:v>
                        </c:pt>
                      </c:numCache>
                    </c:numRef>
                  </c:minus>
                  <c:spPr>
                    <a:noFill/>
                    <a:ln w="9525" cap="flat" cmpd="sng" algn="ctr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round/>
                    </a:ln>
                    <a:effectLst/>
                  </c:spPr>
                </c:errBars>
                <c:xVal>
                  <c:numRef>
                    <c:extLst>
                      <c:ext uri="{02D57815-91ED-43cb-92C2-25804820EDAC}">
                        <c15:formulaRef>
                          <c15:sqref>'2. Result'!$B$37:$B$50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0.25</c:v>
                      </c:pt>
                      <c:pt idx="1">
                        <c:v>0.5</c:v>
                      </c:pt>
                      <c:pt idx="2">
                        <c:v>1</c:v>
                      </c:pt>
                      <c:pt idx="3">
                        <c:v>3</c:v>
                      </c:pt>
                      <c:pt idx="4">
                        <c:v>6</c:v>
                      </c:pt>
                      <c:pt idx="5">
                        <c:v>24</c:v>
                      </c:pt>
                      <c:pt idx="6">
                        <c:v>72</c:v>
                      </c:pt>
                      <c:pt idx="7">
                        <c:v>168</c:v>
                      </c:pt>
                      <c:pt idx="8">
                        <c:v>336</c:v>
                      </c:pt>
                      <c:pt idx="9">
                        <c:v>504</c:v>
                      </c:pt>
                      <c:pt idx="10">
                        <c:v>672</c:v>
                      </c:pt>
                      <c:pt idx="11">
                        <c:v>840</c:v>
                      </c:pt>
                      <c:pt idx="12">
                        <c:v>1008</c:v>
                      </c:pt>
                      <c:pt idx="13">
                        <c:v>1176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'2. Result'!$I$37:$I$50</c15:sqref>
                        </c15:formulaRef>
                      </c:ext>
                    </c:extLst>
                    <c:numCache>
                      <c:formatCode>0.00</c:formatCode>
                      <c:ptCount val="14"/>
                      <c:pt idx="0">
                        <c:v>0.53683333333333338</c:v>
                      </c:pt>
                      <c:pt idx="1">
                        <c:v>0.79800000000000004</c:v>
                      </c:pt>
                      <c:pt idx="2">
                        <c:v>1.2093333333333334</c:v>
                      </c:pt>
                      <c:pt idx="3">
                        <c:v>1.4833333333333334</c:v>
                      </c:pt>
                      <c:pt idx="4">
                        <c:v>1.335</c:v>
                      </c:pt>
                      <c:pt idx="5">
                        <c:v>1.24</c:v>
                      </c:pt>
                      <c:pt idx="6">
                        <c:v>2.4400000000000004</c:v>
                      </c:pt>
                      <c:pt idx="7">
                        <c:v>2.5283333333333333</c:v>
                      </c:pt>
                      <c:pt idx="8">
                        <c:v>2.3299999999999996</c:v>
                      </c:pt>
                      <c:pt idx="9">
                        <c:v>1.9775</c:v>
                      </c:pt>
                      <c:pt idx="10">
                        <c:v>0.69950000000000001</c:v>
                      </c:pt>
                      <c:pt idx="11">
                        <c:v>0.4458333333333333</c:v>
                      </c:pt>
                      <c:pt idx="12">
                        <c:v>0.34149999999999997</c:v>
                      </c:pt>
                      <c:pt idx="13">
                        <c:v>0.27016666666666667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8E22-4094-AC9D-C2C4D0C4B20E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 Result'!$A$52:$B$52</c15:sqref>
                        </c15:formulaRef>
                      </c:ext>
                    </c:extLst>
                    <c:strCache>
                      <c:ptCount val="1"/>
                      <c:pt idx="0">
                        <c:v>G2 DKF-MB101-56, SC, 7.5 mg/kg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'2. Result'!$J$55:$J$68</c15:sqref>
                          </c15:formulaRef>
                        </c:ext>
                      </c:extLst>
                      <c:numCache>
                        <c:formatCode>General</c:formatCode>
                        <c:ptCount val="14"/>
                        <c:pt idx="0">
                          <c:v>9.580327064702257E-2</c:v>
                        </c:pt>
                        <c:pt idx="1">
                          <c:v>0.10412236391220983</c:v>
                        </c:pt>
                        <c:pt idx="2">
                          <c:v>0.16294416221515928</c:v>
                        </c:pt>
                        <c:pt idx="3">
                          <c:v>0.2887501803751239</c:v>
                        </c:pt>
                        <c:pt idx="4">
                          <c:v>0.160043015051164</c:v>
                        </c:pt>
                        <c:pt idx="5">
                          <c:v>0.15630152483794485</c:v>
                        </c:pt>
                        <c:pt idx="6">
                          <c:v>0.36010354992233268</c:v>
                        </c:pt>
                        <c:pt idx="7">
                          <c:v>0.4650340489326199</c:v>
                        </c:pt>
                        <c:pt idx="8">
                          <c:v>0.84811359302080891</c:v>
                        </c:pt>
                        <c:pt idx="9">
                          <c:v>0.7614372375098728</c:v>
                        </c:pt>
                        <c:pt idx="10">
                          <c:v>0.66171746236592621</c:v>
                        </c:pt>
                        <c:pt idx="11">
                          <c:v>0.19726597949638106</c:v>
                        </c:pt>
                        <c:pt idx="12">
                          <c:v>0.11205266618871677</c:v>
                        </c:pt>
                        <c:pt idx="13">
                          <c:v>0.10159379902336563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'2. Result'!$J$55:$J$68</c15:sqref>
                          </c15:formulaRef>
                        </c:ext>
                      </c:extLst>
                      <c:numCache>
                        <c:formatCode>General</c:formatCode>
                        <c:ptCount val="14"/>
                        <c:pt idx="0">
                          <c:v>9.580327064702257E-2</c:v>
                        </c:pt>
                        <c:pt idx="1">
                          <c:v>0.10412236391220983</c:v>
                        </c:pt>
                        <c:pt idx="2">
                          <c:v>0.16294416221515928</c:v>
                        </c:pt>
                        <c:pt idx="3">
                          <c:v>0.2887501803751239</c:v>
                        </c:pt>
                        <c:pt idx="4">
                          <c:v>0.160043015051164</c:v>
                        </c:pt>
                        <c:pt idx="5">
                          <c:v>0.15630152483794485</c:v>
                        </c:pt>
                        <c:pt idx="6">
                          <c:v>0.36010354992233268</c:v>
                        </c:pt>
                        <c:pt idx="7">
                          <c:v>0.4650340489326199</c:v>
                        </c:pt>
                        <c:pt idx="8">
                          <c:v>0.84811359302080891</c:v>
                        </c:pt>
                        <c:pt idx="9">
                          <c:v>0.7614372375098728</c:v>
                        </c:pt>
                        <c:pt idx="10">
                          <c:v>0.66171746236592621</c:v>
                        </c:pt>
                        <c:pt idx="11">
                          <c:v>0.19726597949638106</c:v>
                        </c:pt>
                        <c:pt idx="12">
                          <c:v>0.11205266618871677</c:v>
                        </c:pt>
                        <c:pt idx="13">
                          <c:v>0.10159379902336563</c:v>
                        </c:pt>
                      </c:numCache>
                    </c:numRef>
                  </c:minus>
                  <c:spPr>
                    <a:noFill/>
                    <a:ln w="9525" cap="flat" cmpd="sng" algn="ctr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round/>
                    </a:ln>
                    <a:effectLst/>
                  </c:spPr>
                </c:errBar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 Result'!$B$55:$B$68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0.25</c:v>
                      </c:pt>
                      <c:pt idx="1">
                        <c:v>0.5</c:v>
                      </c:pt>
                      <c:pt idx="2">
                        <c:v>1</c:v>
                      </c:pt>
                      <c:pt idx="3">
                        <c:v>3</c:v>
                      </c:pt>
                      <c:pt idx="4">
                        <c:v>6</c:v>
                      </c:pt>
                      <c:pt idx="5">
                        <c:v>24</c:v>
                      </c:pt>
                      <c:pt idx="6">
                        <c:v>72</c:v>
                      </c:pt>
                      <c:pt idx="7">
                        <c:v>168</c:v>
                      </c:pt>
                      <c:pt idx="8">
                        <c:v>336</c:v>
                      </c:pt>
                      <c:pt idx="9">
                        <c:v>504</c:v>
                      </c:pt>
                      <c:pt idx="10">
                        <c:v>672</c:v>
                      </c:pt>
                      <c:pt idx="11">
                        <c:v>840</c:v>
                      </c:pt>
                      <c:pt idx="12">
                        <c:v>1008</c:v>
                      </c:pt>
                      <c:pt idx="13">
                        <c:v>1176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 Result'!$I$55:$I$68</c15:sqref>
                        </c15:formulaRef>
                      </c:ext>
                    </c:extLst>
                    <c:numCache>
                      <c:formatCode>0.00</c:formatCode>
                      <c:ptCount val="14"/>
                      <c:pt idx="0">
                        <c:v>0.45866666666666672</c:v>
                      </c:pt>
                      <c:pt idx="1">
                        <c:v>0.63333333333333341</c:v>
                      </c:pt>
                      <c:pt idx="2">
                        <c:v>0.78799999999999992</c:v>
                      </c:pt>
                      <c:pt idx="3">
                        <c:v>1.2996666666666667</c:v>
                      </c:pt>
                      <c:pt idx="4">
                        <c:v>1.0158333333333334</c:v>
                      </c:pt>
                      <c:pt idx="5">
                        <c:v>0.84616666666666662</c:v>
                      </c:pt>
                      <c:pt idx="6">
                        <c:v>1.2608333333333335</c:v>
                      </c:pt>
                      <c:pt idx="7">
                        <c:v>1.8483333333333336</c:v>
                      </c:pt>
                      <c:pt idx="8">
                        <c:v>2.9816666666666669</c:v>
                      </c:pt>
                      <c:pt idx="9">
                        <c:v>2.6533333333333333</c:v>
                      </c:pt>
                      <c:pt idx="10">
                        <c:v>1.875</c:v>
                      </c:pt>
                      <c:pt idx="11">
                        <c:v>0.39233333333333337</c:v>
                      </c:pt>
                      <c:pt idx="12">
                        <c:v>0.28539999999999999</c:v>
                      </c:pt>
                      <c:pt idx="13">
                        <c:v>0.25559999999999999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E22-4094-AC9D-C2C4D0C4B20E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 Result'!$A$70:$B$70</c15:sqref>
                        </c15:formulaRef>
                      </c:ext>
                    </c:extLst>
                    <c:strCache>
                      <c:ptCount val="1"/>
                      <c:pt idx="0">
                        <c:v>G3 DKF-MB101-76, SC, 7.5 mg/kg</c:v>
                      </c:pt>
                    </c:strCache>
                  </c:strRef>
                </c:tx>
                <c:spPr>
                  <a:ln w="19050" cap="rnd">
                    <a:solidFill>
                      <a:schemeClr val="bg2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bg2">
                        <a:lumMod val="50000"/>
                      </a:schemeClr>
                    </a:solidFill>
                    <a:ln w="9525">
                      <a:solidFill>
                        <a:schemeClr val="bg2">
                          <a:lumMod val="50000"/>
                        </a:schemeClr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'2. Result'!$J$73:$J$86</c15:sqref>
                          </c15:formulaRef>
                        </c:ext>
                      </c:extLst>
                      <c:numCache>
                        <c:formatCode>General</c:formatCode>
                        <c:ptCount val="14"/>
                        <c:pt idx="0">
                          <c:v>0.16116782143674546</c:v>
                        </c:pt>
                        <c:pt idx="1">
                          <c:v>0.1505302848820356</c:v>
                        </c:pt>
                        <c:pt idx="2">
                          <c:v>0.37434231215114655</c:v>
                        </c:pt>
                        <c:pt idx="3">
                          <c:v>0.59156290169910608</c:v>
                        </c:pt>
                        <c:pt idx="4">
                          <c:v>0.47262740786656254</c:v>
                        </c:pt>
                        <c:pt idx="5">
                          <c:v>0.37879809925605534</c:v>
                        </c:pt>
                        <c:pt idx="6">
                          <c:v>0.48939418331919976</c:v>
                        </c:pt>
                        <c:pt idx="7">
                          <c:v>0.67880532309835917</c:v>
                        </c:pt>
                        <c:pt idx="8">
                          <c:v>0.86508766415125049</c:v>
                        </c:pt>
                        <c:pt idx="9">
                          <c:v>0.45508259323629097</c:v>
                        </c:pt>
                        <c:pt idx="10">
                          <c:v>0.19987337658294246</c:v>
                        </c:pt>
                        <c:pt idx="11">
                          <c:v>0.17727803022371394</c:v>
                        </c:pt>
                        <c:pt idx="12">
                          <c:v>0.18193955040067564</c:v>
                        </c:pt>
                        <c:pt idx="13">
                          <c:v>0.17677528107741761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'2. Result'!$J$73:$J$86</c15:sqref>
                          </c15:formulaRef>
                        </c:ext>
                      </c:extLst>
                      <c:numCache>
                        <c:formatCode>General</c:formatCode>
                        <c:ptCount val="14"/>
                        <c:pt idx="0">
                          <c:v>0.16116782143674546</c:v>
                        </c:pt>
                        <c:pt idx="1">
                          <c:v>0.1505302848820356</c:v>
                        </c:pt>
                        <c:pt idx="2">
                          <c:v>0.37434231215114655</c:v>
                        </c:pt>
                        <c:pt idx="3">
                          <c:v>0.59156290169910608</c:v>
                        </c:pt>
                        <c:pt idx="4">
                          <c:v>0.47262740786656254</c:v>
                        </c:pt>
                        <c:pt idx="5">
                          <c:v>0.37879809925605534</c:v>
                        </c:pt>
                        <c:pt idx="6">
                          <c:v>0.48939418331919976</c:v>
                        </c:pt>
                        <c:pt idx="7">
                          <c:v>0.67880532309835917</c:v>
                        </c:pt>
                        <c:pt idx="8">
                          <c:v>0.86508766415125049</c:v>
                        </c:pt>
                        <c:pt idx="9">
                          <c:v>0.45508259323629097</c:v>
                        </c:pt>
                        <c:pt idx="10">
                          <c:v>0.19987337658294246</c:v>
                        </c:pt>
                        <c:pt idx="11">
                          <c:v>0.17727803022371394</c:v>
                        </c:pt>
                        <c:pt idx="12">
                          <c:v>0.18193955040067564</c:v>
                        </c:pt>
                        <c:pt idx="13">
                          <c:v>0.17677528107741761</c:v>
                        </c:pt>
                      </c:numCache>
                    </c:numRef>
                  </c:minus>
                  <c:spPr>
                    <a:noFill/>
                    <a:ln w="9525" cap="flat" cmpd="sng" algn="ctr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round/>
                    </a:ln>
                    <a:effectLst/>
                  </c:spPr>
                </c:errBars>
                <c:errBars>
                  <c:errDir val="x"/>
                  <c:errBarType val="both"/>
                  <c:errValType val="fixedVal"/>
                  <c:noEndCap val="0"/>
                  <c:val val="1"/>
                  <c:spPr>
                    <a:noFill/>
                    <a:ln w="9525" cap="flat" cmpd="sng" algn="ctr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round/>
                    </a:ln>
                    <a:effectLst/>
                  </c:spPr>
                </c:errBar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 Result'!$B$73:$B$86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0.25</c:v>
                      </c:pt>
                      <c:pt idx="1">
                        <c:v>0.5</c:v>
                      </c:pt>
                      <c:pt idx="2">
                        <c:v>1</c:v>
                      </c:pt>
                      <c:pt idx="3">
                        <c:v>3</c:v>
                      </c:pt>
                      <c:pt idx="4">
                        <c:v>6</c:v>
                      </c:pt>
                      <c:pt idx="5">
                        <c:v>24</c:v>
                      </c:pt>
                      <c:pt idx="6">
                        <c:v>72</c:v>
                      </c:pt>
                      <c:pt idx="7">
                        <c:v>168</c:v>
                      </c:pt>
                      <c:pt idx="8">
                        <c:v>336</c:v>
                      </c:pt>
                      <c:pt idx="9">
                        <c:v>504</c:v>
                      </c:pt>
                      <c:pt idx="10">
                        <c:v>672</c:v>
                      </c:pt>
                      <c:pt idx="11">
                        <c:v>840</c:v>
                      </c:pt>
                      <c:pt idx="12">
                        <c:v>1008</c:v>
                      </c:pt>
                      <c:pt idx="13">
                        <c:v>1176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 Result'!$I$73:$I$86</c15:sqref>
                        </c15:formulaRef>
                      </c:ext>
                    </c:extLst>
                    <c:numCache>
                      <c:formatCode>0.00</c:formatCode>
                      <c:ptCount val="14"/>
                      <c:pt idx="0">
                        <c:v>0.49533333333333335</c:v>
                      </c:pt>
                      <c:pt idx="1">
                        <c:v>0.90516666666666656</c:v>
                      </c:pt>
                      <c:pt idx="2">
                        <c:v>1.5151666666666668</c:v>
                      </c:pt>
                      <c:pt idx="3">
                        <c:v>2.6933333333333334</c:v>
                      </c:pt>
                      <c:pt idx="4">
                        <c:v>2.0083333333333333</c:v>
                      </c:pt>
                      <c:pt idx="5">
                        <c:v>1.3739999999999999</c:v>
                      </c:pt>
                      <c:pt idx="6">
                        <c:v>1.7333333333333334</c:v>
                      </c:pt>
                      <c:pt idx="7">
                        <c:v>2.7616666666666667</c:v>
                      </c:pt>
                      <c:pt idx="8">
                        <c:v>2.8383333333333334</c:v>
                      </c:pt>
                      <c:pt idx="9">
                        <c:v>1.5071666666666665</c:v>
                      </c:pt>
                      <c:pt idx="10">
                        <c:v>0.66516666666666668</c:v>
                      </c:pt>
                      <c:pt idx="11">
                        <c:v>0.41149999999999998</c:v>
                      </c:pt>
                      <c:pt idx="12">
                        <c:v>0.377</c:v>
                      </c:pt>
                      <c:pt idx="13">
                        <c:v>0.33650000000000002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E22-4094-AC9D-C2C4D0C4B20E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 Result'!$A$88:$B$88</c15:sqref>
                        </c15:formulaRef>
                      </c:ext>
                    </c:extLst>
                    <c:strCache>
                      <c:ptCount val="1"/>
                      <c:pt idx="0">
                        <c:v>G4 DKF-MB101-79, SC, 7.5 mg/kg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'2. Result'!$J$91:$J$104</c15:sqref>
                          </c15:formulaRef>
                        </c:ext>
                      </c:extLst>
                      <c:numCache>
                        <c:formatCode>General</c:formatCode>
                        <c:ptCount val="14"/>
                        <c:pt idx="0">
                          <c:v>0.24445810820397593</c:v>
                        </c:pt>
                        <c:pt idx="1">
                          <c:v>0.15227606509231911</c:v>
                        </c:pt>
                        <c:pt idx="2">
                          <c:v>0.15787389482326164</c:v>
                        </c:pt>
                        <c:pt idx="3">
                          <c:v>0.88687654157723406</c:v>
                        </c:pt>
                        <c:pt idx="4">
                          <c:v>0.62698219007135014</c:v>
                        </c:pt>
                        <c:pt idx="5">
                          <c:v>0.48799248628095265</c:v>
                        </c:pt>
                        <c:pt idx="6">
                          <c:v>0.6513063795173516</c:v>
                        </c:pt>
                        <c:pt idx="7">
                          <c:v>1.4104703707156274</c:v>
                        </c:pt>
                        <c:pt idx="8">
                          <c:v>0.39066183159692885</c:v>
                        </c:pt>
                        <c:pt idx="9">
                          <c:v>0.26471676687861423</c:v>
                        </c:pt>
                        <c:pt idx="10">
                          <c:v>0.28918990300492869</c:v>
                        </c:pt>
                        <c:pt idx="11">
                          <c:v>0.21859185712189708</c:v>
                        </c:pt>
                        <c:pt idx="12">
                          <c:v>0.16042651484921919</c:v>
                        </c:pt>
                        <c:pt idx="13">
                          <c:v>0.13707175736331198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'2. Result'!$J$91:$J$104</c15:sqref>
                          </c15:formulaRef>
                        </c:ext>
                      </c:extLst>
                      <c:numCache>
                        <c:formatCode>General</c:formatCode>
                        <c:ptCount val="14"/>
                        <c:pt idx="0">
                          <c:v>0.24445810820397593</c:v>
                        </c:pt>
                        <c:pt idx="1">
                          <c:v>0.15227606509231911</c:v>
                        </c:pt>
                        <c:pt idx="2">
                          <c:v>0.15787389482326164</c:v>
                        </c:pt>
                        <c:pt idx="3">
                          <c:v>0.88687654157723406</c:v>
                        </c:pt>
                        <c:pt idx="4">
                          <c:v>0.62698219007135014</c:v>
                        </c:pt>
                        <c:pt idx="5">
                          <c:v>0.48799248628095265</c:v>
                        </c:pt>
                        <c:pt idx="6">
                          <c:v>0.6513063795173516</c:v>
                        </c:pt>
                        <c:pt idx="7">
                          <c:v>1.4104703707156274</c:v>
                        </c:pt>
                        <c:pt idx="8">
                          <c:v>0.39066183159692885</c:v>
                        </c:pt>
                        <c:pt idx="9">
                          <c:v>0.26471676687861423</c:v>
                        </c:pt>
                        <c:pt idx="10">
                          <c:v>0.28918990300492869</c:v>
                        </c:pt>
                        <c:pt idx="11">
                          <c:v>0.21859185712189708</c:v>
                        </c:pt>
                        <c:pt idx="12">
                          <c:v>0.16042651484921919</c:v>
                        </c:pt>
                        <c:pt idx="13">
                          <c:v>0.13707175736331198</c:v>
                        </c:pt>
                      </c:numCache>
                    </c:numRef>
                  </c:minus>
                  <c:spPr>
                    <a:noFill/>
                    <a:ln w="9525" cap="flat" cmpd="sng" algn="ctr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round/>
                    </a:ln>
                    <a:effectLst/>
                  </c:spPr>
                </c:errBars>
                <c:errBars>
                  <c:errDir val="x"/>
                  <c:errBarType val="both"/>
                  <c:errValType val="fixedVal"/>
                  <c:noEndCap val="0"/>
                  <c:val val="1"/>
                  <c:spPr>
                    <a:noFill/>
                    <a:ln w="9525" cap="flat" cmpd="sng" algn="ctr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round/>
                    </a:ln>
                    <a:effectLst/>
                  </c:spPr>
                </c:errBar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 Result'!$B$91:$B$104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0.25</c:v>
                      </c:pt>
                      <c:pt idx="1">
                        <c:v>0.5</c:v>
                      </c:pt>
                      <c:pt idx="2">
                        <c:v>1</c:v>
                      </c:pt>
                      <c:pt idx="3">
                        <c:v>3</c:v>
                      </c:pt>
                      <c:pt idx="4">
                        <c:v>6</c:v>
                      </c:pt>
                      <c:pt idx="5">
                        <c:v>24</c:v>
                      </c:pt>
                      <c:pt idx="6">
                        <c:v>72</c:v>
                      </c:pt>
                      <c:pt idx="7">
                        <c:v>168</c:v>
                      </c:pt>
                      <c:pt idx="8">
                        <c:v>336</c:v>
                      </c:pt>
                      <c:pt idx="9">
                        <c:v>504</c:v>
                      </c:pt>
                      <c:pt idx="10">
                        <c:v>672</c:v>
                      </c:pt>
                      <c:pt idx="11">
                        <c:v>840</c:v>
                      </c:pt>
                      <c:pt idx="12">
                        <c:v>1008</c:v>
                      </c:pt>
                      <c:pt idx="13">
                        <c:v>1176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 Result'!$I$91:$I$104</c15:sqref>
                        </c15:formulaRef>
                      </c:ext>
                    </c:extLst>
                    <c:numCache>
                      <c:formatCode>0.00</c:formatCode>
                      <c:ptCount val="14"/>
                      <c:pt idx="0">
                        <c:v>0.65716666666666657</c:v>
                      </c:pt>
                      <c:pt idx="1">
                        <c:v>0.83399999999999996</c:v>
                      </c:pt>
                      <c:pt idx="2">
                        <c:v>1.1708333333333334</c:v>
                      </c:pt>
                      <c:pt idx="3">
                        <c:v>3.1650000000000005</c:v>
                      </c:pt>
                      <c:pt idx="4">
                        <c:v>2.8066666666666666</c:v>
                      </c:pt>
                      <c:pt idx="5">
                        <c:v>1.7683333333333335</c:v>
                      </c:pt>
                      <c:pt idx="6">
                        <c:v>2.5099999999999998</c:v>
                      </c:pt>
                      <c:pt idx="7">
                        <c:v>6.1566666666666663</c:v>
                      </c:pt>
                      <c:pt idx="8">
                        <c:v>1.5816666666666663</c:v>
                      </c:pt>
                      <c:pt idx="9">
                        <c:v>0.69416666666666671</c:v>
                      </c:pt>
                      <c:pt idx="10">
                        <c:v>0.64499999999999991</c:v>
                      </c:pt>
                      <c:pt idx="11">
                        <c:v>0.54100000000000004</c:v>
                      </c:pt>
                      <c:pt idx="12">
                        <c:v>0.42766666666666664</c:v>
                      </c:pt>
                      <c:pt idx="13">
                        <c:v>0.37666666666666665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E22-4094-AC9D-C2C4D0C4B20E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 Result'!$A$106:$B$106</c15:sqref>
                        </c15:formulaRef>
                      </c:ext>
                    </c:extLst>
                    <c:strCache>
                      <c:ptCount val="1"/>
                      <c:pt idx="0">
                        <c:v>G5 DKF-MB101-77, SC, 7.5 mg/kg</c:v>
                      </c:pt>
                    </c:strCache>
                  </c:strRef>
                </c:tx>
                <c:spPr>
                  <a:ln w="19050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'2. Result'!$J$109:$J$122</c15:sqref>
                          </c15:formulaRef>
                        </c:ext>
                      </c:extLst>
                      <c:numCache>
                        <c:formatCode>General</c:formatCode>
                        <c:ptCount val="14"/>
                        <c:pt idx="0">
                          <c:v>0.30389713171839333</c:v>
                        </c:pt>
                        <c:pt idx="1">
                          <c:v>0.1391210504081499</c:v>
                        </c:pt>
                        <c:pt idx="2">
                          <c:v>0.27223151911562193</c:v>
                        </c:pt>
                        <c:pt idx="3">
                          <c:v>0.30776614498674304</c:v>
                        </c:pt>
                        <c:pt idx="4">
                          <c:v>0.39627010989979822</c:v>
                        </c:pt>
                        <c:pt idx="5">
                          <c:v>0.20480885397527651</c:v>
                        </c:pt>
                        <c:pt idx="6">
                          <c:v>0.43189890792483765</c:v>
                        </c:pt>
                        <c:pt idx="7">
                          <c:v>0.64703683563354131</c:v>
                        </c:pt>
                        <c:pt idx="8">
                          <c:v>1.1478922713681226</c:v>
                        </c:pt>
                        <c:pt idx="9">
                          <c:v>0.45780636372451899</c:v>
                        </c:pt>
                        <c:pt idx="10">
                          <c:v>0.20125845737922748</c:v>
                        </c:pt>
                        <c:pt idx="11">
                          <c:v>4.1877997405161217E-2</c:v>
                        </c:pt>
                        <c:pt idx="12">
                          <c:v>2.7386127875258293E-2</c:v>
                        </c:pt>
                        <c:pt idx="13">
                          <c:v>2.1470134295496768E-2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'2. Result'!$J$109:$J$122</c15:sqref>
                          </c15:formulaRef>
                        </c:ext>
                      </c:extLst>
                      <c:numCache>
                        <c:formatCode>General</c:formatCode>
                        <c:ptCount val="14"/>
                        <c:pt idx="0">
                          <c:v>0.30389713171839333</c:v>
                        </c:pt>
                        <c:pt idx="1">
                          <c:v>0.1391210504081499</c:v>
                        </c:pt>
                        <c:pt idx="2">
                          <c:v>0.27223151911562193</c:v>
                        </c:pt>
                        <c:pt idx="3">
                          <c:v>0.30776614498674304</c:v>
                        </c:pt>
                        <c:pt idx="4">
                          <c:v>0.39627010989979822</c:v>
                        </c:pt>
                        <c:pt idx="5">
                          <c:v>0.20480885397527651</c:v>
                        </c:pt>
                        <c:pt idx="6">
                          <c:v>0.43189890792483765</c:v>
                        </c:pt>
                        <c:pt idx="7">
                          <c:v>0.64703683563354131</c:v>
                        </c:pt>
                        <c:pt idx="8">
                          <c:v>1.1478922713681226</c:v>
                        </c:pt>
                        <c:pt idx="9">
                          <c:v>0.45780636372451899</c:v>
                        </c:pt>
                        <c:pt idx="10">
                          <c:v>0.20125845737922748</c:v>
                        </c:pt>
                        <c:pt idx="11">
                          <c:v>4.1877997405161217E-2</c:v>
                        </c:pt>
                        <c:pt idx="12">
                          <c:v>2.7386127875258293E-2</c:v>
                        </c:pt>
                        <c:pt idx="13">
                          <c:v>2.1470134295496768E-2</c:v>
                        </c:pt>
                      </c:numCache>
                    </c:numRef>
                  </c:minus>
                  <c:spPr>
                    <a:noFill/>
                    <a:ln w="9525" cap="flat" cmpd="sng" algn="ctr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round/>
                    </a:ln>
                    <a:effectLst/>
                  </c:spPr>
                </c:errBars>
                <c:errBars>
                  <c:errDir val="x"/>
                  <c:errBarType val="both"/>
                  <c:errValType val="fixedVal"/>
                  <c:noEndCap val="0"/>
                  <c:val val="1"/>
                  <c:spPr>
                    <a:noFill/>
                    <a:ln w="9525" cap="flat" cmpd="sng" algn="ctr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round/>
                    </a:ln>
                    <a:effectLst/>
                  </c:spPr>
                </c:errBar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 Result'!$B$109:$B$122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0.25</c:v>
                      </c:pt>
                      <c:pt idx="1">
                        <c:v>0.5</c:v>
                      </c:pt>
                      <c:pt idx="2">
                        <c:v>1</c:v>
                      </c:pt>
                      <c:pt idx="3">
                        <c:v>3</c:v>
                      </c:pt>
                      <c:pt idx="4">
                        <c:v>6</c:v>
                      </c:pt>
                      <c:pt idx="5">
                        <c:v>24</c:v>
                      </c:pt>
                      <c:pt idx="6">
                        <c:v>72</c:v>
                      </c:pt>
                      <c:pt idx="7">
                        <c:v>168</c:v>
                      </c:pt>
                      <c:pt idx="8">
                        <c:v>336</c:v>
                      </c:pt>
                      <c:pt idx="9">
                        <c:v>504</c:v>
                      </c:pt>
                      <c:pt idx="10">
                        <c:v>672</c:v>
                      </c:pt>
                      <c:pt idx="11">
                        <c:v>840</c:v>
                      </c:pt>
                      <c:pt idx="12">
                        <c:v>1008</c:v>
                      </c:pt>
                      <c:pt idx="13">
                        <c:v>1176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 Result'!$I$109:$I$122</c15:sqref>
                        </c15:formulaRef>
                      </c:ext>
                    </c:extLst>
                    <c:numCache>
                      <c:formatCode>0.00</c:formatCode>
                      <c:ptCount val="14"/>
                      <c:pt idx="0">
                        <c:v>1.0166666666666668</c:v>
                      </c:pt>
                      <c:pt idx="1">
                        <c:v>1.1753333333333333</c:v>
                      </c:pt>
                      <c:pt idx="2">
                        <c:v>1.5350000000000001</c:v>
                      </c:pt>
                      <c:pt idx="3">
                        <c:v>2.42</c:v>
                      </c:pt>
                      <c:pt idx="4">
                        <c:v>1.9950000000000003</c:v>
                      </c:pt>
                      <c:pt idx="5">
                        <c:v>1.4966666666666668</c:v>
                      </c:pt>
                      <c:pt idx="6">
                        <c:v>2.5283333333333338</c:v>
                      </c:pt>
                      <c:pt idx="7">
                        <c:v>3.4683333333333337</c:v>
                      </c:pt>
                      <c:pt idx="8">
                        <c:v>4.1116666666666664</c:v>
                      </c:pt>
                      <c:pt idx="9">
                        <c:v>2.1533333333333333</c:v>
                      </c:pt>
                      <c:pt idx="10">
                        <c:v>0.90316666666666678</c:v>
                      </c:pt>
                      <c:pt idx="11">
                        <c:v>0.34916666666666663</c:v>
                      </c:pt>
                      <c:pt idx="12">
                        <c:v>0.27600000000000002</c:v>
                      </c:pt>
                      <c:pt idx="13">
                        <c:v>0.21583333333333332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E22-4094-AC9D-C2C4D0C4B20E}"/>
                  </c:ext>
                </c:extLst>
              </c15:ser>
            </c15:filteredScatterSeries>
          </c:ext>
        </c:extLst>
      </c:scatterChart>
      <c:valAx>
        <c:axId val="949853312"/>
        <c:scaling>
          <c:orientation val="minMax"/>
          <c:max val="12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Time</a:t>
                </a:r>
                <a:r>
                  <a:rPr lang="en-US" altLang="ko-KR" baseline="0"/>
                  <a:t> (hr)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47904"/>
        <c:crossesAt val="1.0000000000000002E-2"/>
        <c:crossBetween val="midCat"/>
      </c:valAx>
      <c:valAx>
        <c:axId val="949847904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Blood concentration (ng/mL)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9.6256866323130973E-4"/>
              <c:y val="0.283920717592592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53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222896728279747"/>
          <c:y val="0.12669068287037036"/>
          <c:w val="0.31270884463239085"/>
          <c:h val="0.634746570355344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Tacrolimus in Blood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03929455959592E-2"/>
          <c:y val="0.14274890284493802"/>
          <c:w val="0.60209911640363667"/>
          <c:h val="0.68369444444444449"/>
        </c:manualLayout>
      </c:layout>
      <c:scatterChart>
        <c:scatterStyle val="lineMarker"/>
        <c:varyColors val="0"/>
        <c:ser>
          <c:idx val="2"/>
          <c:order val="0"/>
          <c:tx>
            <c:strRef>
              <c:f>'2. Result'!$A$34:$B$34</c:f>
              <c:strCache>
                <c:ptCount val="1"/>
                <c:pt idx="0">
                  <c:v>G1 DKF-MB101-66, SC, 7.5 mg/kg</c:v>
                </c:pt>
              </c:strCache>
            </c:strRef>
          </c:tx>
          <c:spPr>
            <a:ln w="1905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Result'!$J$37:$J$50</c:f>
                <c:numCache>
                  <c:formatCode>General</c:formatCode>
                  <c:ptCount val="14"/>
                  <c:pt idx="0">
                    <c:v>0.14343697803100389</c:v>
                  </c:pt>
                  <c:pt idx="1">
                    <c:v>0.14278095111043265</c:v>
                  </c:pt>
                  <c:pt idx="2">
                    <c:v>0.45095084728456403</c:v>
                  </c:pt>
                  <c:pt idx="3">
                    <c:v>0.36192080164956869</c:v>
                  </c:pt>
                  <c:pt idx="4">
                    <c:v>0.27046256672596986</c:v>
                  </c:pt>
                  <c:pt idx="5">
                    <c:v>0.2280350850198275</c:v>
                  </c:pt>
                  <c:pt idx="6">
                    <c:v>0.71209549921341242</c:v>
                  </c:pt>
                  <c:pt idx="7">
                    <c:v>0.5863247109466444</c:v>
                  </c:pt>
                  <c:pt idx="8">
                    <c:v>0.71657518796006414</c:v>
                  </c:pt>
                  <c:pt idx="9">
                    <c:v>0.71591724382082078</c:v>
                  </c:pt>
                  <c:pt idx="10">
                    <c:v>0.247132960165171</c:v>
                  </c:pt>
                  <c:pt idx="11">
                    <c:v>0.14768536375235933</c:v>
                  </c:pt>
                  <c:pt idx="12">
                    <c:v>0.11207809777115244</c:v>
                  </c:pt>
                  <c:pt idx="13">
                    <c:v>0.13086392423684481</c:v>
                  </c:pt>
                </c:numCache>
              </c:numRef>
            </c:plus>
            <c:minus>
              <c:numRef>
                <c:f>'2. Result'!$J$37:$J$50</c:f>
                <c:numCache>
                  <c:formatCode>General</c:formatCode>
                  <c:ptCount val="14"/>
                  <c:pt idx="0">
                    <c:v>0.14343697803100389</c:v>
                  </c:pt>
                  <c:pt idx="1">
                    <c:v>0.14278095111043265</c:v>
                  </c:pt>
                  <c:pt idx="2">
                    <c:v>0.45095084728456403</c:v>
                  </c:pt>
                  <c:pt idx="3">
                    <c:v>0.36192080164956869</c:v>
                  </c:pt>
                  <c:pt idx="4">
                    <c:v>0.27046256672596986</c:v>
                  </c:pt>
                  <c:pt idx="5">
                    <c:v>0.2280350850198275</c:v>
                  </c:pt>
                  <c:pt idx="6">
                    <c:v>0.71209549921341242</c:v>
                  </c:pt>
                  <c:pt idx="7">
                    <c:v>0.5863247109466444</c:v>
                  </c:pt>
                  <c:pt idx="8">
                    <c:v>0.71657518796006414</c:v>
                  </c:pt>
                  <c:pt idx="9">
                    <c:v>0.71591724382082078</c:v>
                  </c:pt>
                  <c:pt idx="10">
                    <c:v>0.247132960165171</c:v>
                  </c:pt>
                  <c:pt idx="11">
                    <c:v>0.14768536375235933</c:v>
                  </c:pt>
                  <c:pt idx="12">
                    <c:v>0.11207809777115244</c:v>
                  </c:pt>
                  <c:pt idx="13">
                    <c:v>0.13086392423684481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Result'!$B$37:$B$50</c:f>
              <c:numCache>
                <c:formatCode>General</c:formatCode>
                <c:ptCount val="14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24</c:v>
                </c:pt>
                <c:pt idx="6">
                  <c:v>72</c:v>
                </c:pt>
                <c:pt idx="7">
                  <c:v>168</c:v>
                </c:pt>
                <c:pt idx="8">
                  <c:v>336</c:v>
                </c:pt>
                <c:pt idx="9">
                  <c:v>504</c:v>
                </c:pt>
                <c:pt idx="10">
                  <c:v>672</c:v>
                </c:pt>
                <c:pt idx="11">
                  <c:v>840</c:v>
                </c:pt>
                <c:pt idx="12">
                  <c:v>1008</c:v>
                </c:pt>
                <c:pt idx="13">
                  <c:v>1176</c:v>
                </c:pt>
              </c:numCache>
            </c:numRef>
          </c:xVal>
          <c:yVal>
            <c:numRef>
              <c:f>'2. Result'!$I$37:$I$50</c:f>
              <c:numCache>
                <c:formatCode>0.00</c:formatCode>
                <c:ptCount val="14"/>
                <c:pt idx="0">
                  <c:v>0.53683333333333338</c:v>
                </c:pt>
                <c:pt idx="1">
                  <c:v>0.79800000000000004</c:v>
                </c:pt>
                <c:pt idx="2">
                  <c:v>1.2093333333333334</c:v>
                </c:pt>
                <c:pt idx="3">
                  <c:v>1.4833333333333334</c:v>
                </c:pt>
                <c:pt idx="4">
                  <c:v>1.335</c:v>
                </c:pt>
                <c:pt idx="5">
                  <c:v>1.24</c:v>
                </c:pt>
                <c:pt idx="6">
                  <c:v>2.4400000000000004</c:v>
                </c:pt>
                <c:pt idx="7">
                  <c:v>2.5283333333333333</c:v>
                </c:pt>
                <c:pt idx="8">
                  <c:v>2.3299999999999996</c:v>
                </c:pt>
                <c:pt idx="9">
                  <c:v>1.9775</c:v>
                </c:pt>
                <c:pt idx="10">
                  <c:v>0.69950000000000001</c:v>
                </c:pt>
                <c:pt idx="11">
                  <c:v>0.4458333333333333</c:v>
                </c:pt>
                <c:pt idx="12">
                  <c:v>0.34149999999999997</c:v>
                </c:pt>
                <c:pt idx="13">
                  <c:v>0.27016666666666667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15-44A8-BEC9-153C90397415}"/>
            </c:ext>
          </c:extLst>
        </c:ser>
        <c:ser>
          <c:idx val="0"/>
          <c:order val="1"/>
          <c:tx>
            <c:strRef>
              <c:f>'2. Result'!$A$52:$B$52</c:f>
              <c:strCache>
                <c:ptCount val="1"/>
                <c:pt idx="0">
                  <c:v>G2 DKF-MB101-56, SC, 7.5 mg/kg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Result'!$J$55:$J$68</c:f>
                <c:numCache>
                  <c:formatCode>General</c:formatCode>
                  <c:ptCount val="14"/>
                  <c:pt idx="0">
                    <c:v>9.580327064702257E-2</c:v>
                  </c:pt>
                  <c:pt idx="1">
                    <c:v>0.10412236391220983</c:v>
                  </c:pt>
                  <c:pt idx="2">
                    <c:v>0.16294416221515928</c:v>
                  </c:pt>
                  <c:pt idx="3">
                    <c:v>0.2887501803751239</c:v>
                  </c:pt>
                  <c:pt idx="4">
                    <c:v>0.160043015051164</c:v>
                  </c:pt>
                  <c:pt idx="5">
                    <c:v>0.15630152483794485</c:v>
                  </c:pt>
                  <c:pt idx="6">
                    <c:v>0.36010354992233268</c:v>
                  </c:pt>
                  <c:pt idx="7">
                    <c:v>0.4650340489326199</c:v>
                  </c:pt>
                  <c:pt idx="8">
                    <c:v>0.84811359302080891</c:v>
                  </c:pt>
                  <c:pt idx="9">
                    <c:v>0.7614372375098728</c:v>
                  </c:pt>
                  <c:pt idx="10">
                    <c:v>0.66171746236592621</c:v>
                  </c:pt>
                  <c:pt idx="11">
                    <c:v>0.19726597949638106</c:v>
                  </c:pt>
                  <c:pt idx="12">
                    <c:v>0.11205266618871677</c:v>
                  </c:pt>
                  <c:pt idx="13">
                    <c:v>0.10159379902336563</c:v>
                  </c:pt>
                </c:numCache>
              </c:numRef>
            </c:plus>
            <c:minus>
              <c:numRef>
                <c:f>'2. Result'!$J$55:$J$68</c:f>
                <c:numCache>
                  <c:formatCode>General</c:formatCode>
                  <c:ptCount val="14"/>
                  <c:pt idx="0">
                    <c:v>9.580327064702257E-2</c:v>
                  </c:pt>
                  <c:pt idx="1">
                    <c:v>0.10412236391220983</c:v>
                  </c:pt>
                  <c:pt idx="2">
                    <c:v>0.16294416221515928</c:v>
                  </c:pt>
                  <c:pt idx="3">
                    <c:v>0.2887501803751239</c:v>
                  </c:pt>
                  <c:pt idx="4">
                    <c:v>0.160043015051164</c:v>
                  </c:pt>
                  <c:pt idx="5">
                    <c:v>0.15630152483794485</c:v>
                  </c:pt>
                  <c:pt idx="6">
                    <c:v>0.36010354992233268</c:v>
                  </c:pt>
                  <c:pt idx="7">
                    <c:v>0.4650340489326199</c:v>
                  </c:pt>
                  <c:pt idx="8">
                    <c:v>0.84811359302080891</c:v>
                  </c:pt>
                  <c:pt idx="9">
                    <c:v>0.7614372375098728</c:v>
                  </c:pt>
                  <c:pt idx="10">
                    <c:v>0.66171746236592621</c:v>
                  </c:pt>
                  <c:pt idx="11">
                    <c:v>0.19726597949638106</c:v>
                  </c:pt>
                  <c:pt idx="12">
                    <c:v>0.11205266618871677</c:v>
                  </c:pt>
                  <c:pt idx="13">
                    <c:v>0.10159379902336563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Result'!$B$55:$B$68</c:f>
              <c:numCache>
                <c:formatCode>General</c:formatCode>
                <c:ptCount val="14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24</c:v>
                </c:pt>
                <c:pt idx="6">
                  <c:v>72</c:v>
                </c:pt>
                <c:pt idx="7">
                  <c:v>168</c:v>
                </c:pt>
                <c:pt idx="8">
                  <c:v>336</c:v>
                </c:pt>
                <c:pt idx="9">
                  <c:v>504</c:v>
                </c:pt>
                <c:pt idx="10">
                  <c:v>672</c:v>
                </c:pt>
                <c:pt idx="11">
                  <c:v>840</c:v>
                </c:pt>
                <c:pt idx="12">
                  <c:v>1008</c:v>
                </c:pt>
                <c:pt idx="13">
                  <c:v>1176</c:v>
                </c:pt>
              </c:numCache>
            </c:numRef>
          </c:xVal>
          <c:yVal>
            <c:numRef>
              <c:f>'2. Result'!$I$55:$I$68</c:f>
              <c:numCache>
                <c:formatCode>0.00</c:formatCode>
                <c:ptCount val="14"/>
                <c:pt idx="0">
                  <c:v>0.45866666666666672</c:v>
                </c:pt>
                <c:pt idx="1">
                  <c:v>0.63333333333333341</c:v>
                </c:pt>
                <c:pt idx="2">
                  <c:v>0.78799999999999992</c:v>
                </c:pt>
                <c:pt idx="3">
                  <c:v>1.2996666666666667</c:v>
                </c:pt>
                <c:pt idx="4">
                  <c:v>1.0158333333333334</c:v>
                </c:pt>
                <c:pt idx="5">
                  <c:v>0.84616666666666662</c:v>
                </c:pt>
                <c:pt idx="6">
                  <c:v>1.2608333333333335</c:v>
                </c:pt>
                <c:pt idx="7">
                  <c:v>1.8483333333333336</c:v>
                </c:pt>
                <c:pt idx="8">
                  <c:v>2.9816666666666669</c:v>
                </c:pt>
                <c:pt idx="9">
                  <c:v>2.6533333333333333</c:v>
                </c:pt>
                <c:pt idx="10">
                  <c:v>1.875</c:v>
                </c:pt>
                <c:pt idx="11">
                  <c:v>0.39233333333333337</c:v>
                </c:pt>
                <c:pt idx="12">
                  <c:v>0.28539999999999999</c:v>
                </c:pt>
                <c:pt idx="13">
                  <c:v>0.25559999999999999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26-4B7A-8913-46B2881782A2}"/>
            </c:ext>
          </c:extLst>
        </c:ser>
        <c:ser>
          <c:idx val="1"/>
          <c:order val="2"/>
          <c:tx>
            <c:strRef>
              <c:f>'2. Result'!$A$70:$B$70</c:f>
              <c:strCache>
                <c:ptCount val="1"/>
                <c:pt idx="0">
                  <c:v>G3 DKF-MB101-76, SC, 7.5 mg/kg</c:v>
                </c:pt>
              </c:strCache>
            </c:strRef>
          </c:tx>
          <c:spPr>
            <a:ln w="19050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Result'!$J$73:$J$86</c:f>
                <c:numCache>
                  <c:formatCode>General</c:formatCode>
                  <c:ptCount val="14"/>
                  <c:pt idx="0">
                    <c:v>0.16116782143674546</c:v>
                  </c:pt>
                  <c:pt idx="1">
                    <c:v>0.1505302848820356</c:v>
                  </c:pt>
                  <c:pt idx="2">
                    <c:v>0.37434231215114655</c:v>
                  </c:pt>
                  <c:pt idx="3">
                    <c:v>0.59156290169910608</c:v>
                  </c:pt>
                  <c:pt idx="4">
                    <c:v>0.47262740786656254</c:v>
                  </c:pt>
                  <c:pt idx="5">
                    <c:v>0.37879809925605534</c:v>
                  </c:pt>
                  <c:pt idx="6">
                    <c:v>0.48939418331919976</c:v>
                  </c:pt>
                  <c:pt idx="7">
                    <c:v>0.67880532309835917</c:v>
                  </c:pt>
                  <c:pt idx="8">
                    <c:v>0.86508766415125049</c:v>
                  </c:pt>
                  <c:pt idx="9">
                    <c:v>0.45508259323629097</c:v>
                  </c:pt>
                  <c:pt idx="10">
                    <c:v>0.19987337658294246</c:v>
                  </c:pt>
                  <c:pt idx="11">
                    <c:v>0.17727803022371394</c:v>
                  </c:pt>
                  <c:pt idx="12">
                    <c:v>0.18193955040067564</c:v>
                  </c:pt>
                  <c:pt idx="13">
                    <c:v>0.17677528107741761</c:v>
                  </c:pt>
                </c:numCache>
              </c:numRef>
            </c:plus>
            <c:minus>
              <c:numRef>
                <c:f>'2. Result'!$J$73:$J$86</c:f>
                <c:numCache>
                  <c:formatCode>General</c:formatCode>
                  <c:ptCount val="14"/>
                  <c:pt idx="0">
                    <c:v>0.16116782143674546</c:v>
                  </c:pt>
                  <c:pt idx="1">
                    <c:v>0.1505302848820356</c:v>
                  </c:pt>
                  <c:pt idx="2">
                    <c:v>0.37434231215114655</c:v>
                  </c:pt>
                  <c:pt idx="3">
                    <c:v>0.59156290169910608</c:v>
                  </c:pt>
                  <c:pt idx="4">
                    <c:v>0.47262740786656254</c:v>
                  </c:pt>
                  <c:pt idx="5">
                    <c:v>0.37879809925605534</c:v>
                  </c:pt>
                  <c:pt idx="6">
                    <c:v>0.48939418331919976</c:v>
                  </c:pt>
                  <c:pt idx="7">
                    <c:v>0.67880532309835917</c:v>
                  </c:pt>
                  <c:pt idx="8">
                    <c:v>0.86508766415125049</c:v>
                  </c:pt>
                  <c:pt idx="9">
                    <c:v>0.45508259323629097</c:v>
                  </c:pt>
                  <c:pt idx="10">
                    <c:v>0.19987337658294246</c:v>
                  </c:pt>
                  <c:pt idx="11">
                    <c:v>0.17727803022371394</c:v>
                  </c:pt>
                  <c:pt idx="12">
                    <c:v>0.18193955040067564</c:v>
                  </c:pt>
                  <c:pt idx="13">
                    <c:v>0.17677528107741761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Result'!$B$73:$B$86</c:f>
              <c:numCache>
                <c:formatCode>General</c:formatCode>
                <c:ptCount val="14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24</c:v>
                </c:pt>
                <c:pt idx="6">
                  <c:v>72</c:v>
                </c:pt>
                <c:pt idx="7">
                  <c:v>168</c:v>
                </c:pt>
                <c:pt idx="8">
                  <c:v>336</c:v>
                </c:pt>
                <c:pt idx="9">
                  <c:v>504</c:v>
                </c:pt>
                <c:pt idx="10">
                  <c:v>672</c:v>
                </c:pt>
                <c:pt idx="11">
                  <c:v>840</c:v>
                </c:pt>
                <c:pt idx="12">
                  <c:v>1008</c:v>
                </c:pt>
                <c:pt idx="13">
                  <c:v>1176</c:v>
                </c:pt>
              </c:numCache>
            </c:numRef>
          </c:xVal>
          <c:yVal>
            <c:numRef>
              <c:f>'2. Result'!$I$73:$I$86</c:f>
              <c:numCache>
                <c:formatCode>0.00</c:formatCode>
                <c:ptCount val="14"/>
                <c:pt idx="0">
                  <c:v>0.49533333333333335</c:v>
                </c:pt>
                <c:pt idx="1">
                  <c:v>0.90516666666666656</c:v>
                </c:pt>
                <c:pt idx="2">
                  <c:v>1.5151666666666668</c:v>
                </c:pt>
                <c:pt idx="3">
                  <c:v>2.6933333333333334</c:v>
                </c:pt>
                <c:pt idx="4">
                  <c:v>2.0083333333333333</c:v>
                </c:pt>
                <c:pt idx="5">
                  <c:v>1.3739999999999999</c:v>
                </c:pt>
                <c:pt idx="6">
                  <c:v>1.7333333333333334</c:v>
                </c:pt>
                <c:pt idx="7">
                  <c:v>2.7616666666666667</c:v>
                </c:pt>
                <c:pt idx="8">
                  <c:v>2.8383333333333334</c:v>
                </c:pt>
                <c:pt idx="9">
                  <c:v>1.5071666666666665</c:v>
                </c:pt>
                <c:pt idx="10">
                  <c:v>0.66516666666666668</c:v>
                </c:pt>
                <c:pt idx="11">
                  <c:v>0.41149999999999998</c:v>
                </c:pt>
                <c:pt idx="12">
                  <c:v>0.377</c:v>
                </c:pt>
                <c:pt idx="13">
                  <c:v>0.33650000000000002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69-4DE8-B81D-FDE61DCCB654}"/>
            </c:ext>
          </c:extLst>
        </c:ser>
        <c:ser>
          <c:idx val="3"/>
          <c:order val="3"/>
          <c:tx>
            <c:strRef>
              <c:f>'2. Result'!$A$88:$B$88</c:f>
              <c:strCache>
                <c:ptCount val="1"/>
                <c:pt idx="0">
                  <c:v>G4 DKF-MB101-79, SC, 7.5 mg/kg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Result'!$J$91:$J$104</c:f>
                <c:numCache>
                  <c:formatCode>General</c:formatCode>
                  <c:ptCount val="14"/>
                  <c:pt idx="0">
                    <c:v>0.24445810820397593</c:v>
                  </c:pt>
                  <c:pt idx="1">
                    <c:v>0.15227606509231911</c:v>
                  </c:pt>
                  <c:pt idx="2">
                    <c:v>0.15787389482326164</c:v>
                  </c:pt>
                  <c:pt idx="3">
                    <c:v>0.88687654157723406</c:v>
                  </c:pt>
                  <c:pt idx="4">
                    <c:v>0.62698219007135014</c:v>
                  </c:pt>
                  <c:pt idx="5">
                    <c:v>0.48799248628095265</c:v>
                  </c:pt>
                  <c:pt idx="6">
                    <c:v>0.6513063795173516</c:v>
                  </c:pt>
                  <c:pt idx="7">
                    <c:v>1.4104703707156274</c:v>
                  </c:pt>
                  <c:pt idx="8">
                    <c:v>0.39066183159692885</c:v>
                  </c:pt>
                  <c:pt idx="9">
                    <c:v>0.26471676687861423</c:v>
                  </c:pt>
                  <c:pt idx="10">
                    <c:v>0.28918990300492869</c:v>
                  </c:pt>
                  <c:pt idx="11">
                    <c:v>0.21859185712189708</c:v>
                  </c:pt>
                  <c:pt idx="12">
                    <c:v>0.16042651484921919</c:v>
                  </c:pt>
                  <c:pt idx="13">
                    <c:v>0.13707175736331198</c:v>
                  </c:pt>
                </c:numCache>
              </c:numRef>
            </c:plus>
            <c:minus>
              <c:numRef>
                <c:f>'2. Result'!$J$91:$J$104</c:f>
                <c:numCache>
                  <c:formatCode>General</c:formatCode>
                  <c:ptCount val="14"/>
                  <c:pt idx="0">
                    <c:v>0.24445810820397593</c:v>
                  </c:pt>
                  <c:pt idx="1">
                    <c:v>0.15227606509231911</c:v>
                  </c:pt>
                  <c:pt idx="2">
                    <c:v>0.15787389482326164</c:v>
                  </c:pt>
                  <c:pt idx="3">
                    <c:v>0.88687654157723406</c:v>
                  </c:pt>
                  <c:pt idx="4">
                    <c:v>0.62698219007135014</c:v>
                  </c:pt>
                  <c:pt idx="5">
                    <c:v>0.48799248628095265</c:v>
                  </c:pt>
                  <c:pt idx="6">
                    <c:v>0.6513063795173516</c:v>
                  </c:pt>
                  <c:pt idx="7">
                    <c:v>1.4104703707156274</c:v>
                  </c:pt>
                  <c:pt idx="8">
                    <c:v>0.39066183159692885</c:v>
                  </c:pt>
                  <c:pt idx="9">
                    <c:v>0.26471676687861423</c:v>
                  </c:pt>
                  <c:pt idx="10">
                    <c:v>0.28918990300492869</c:v>
                  </c:pt>
                  <c:pt idx="11">
                    <c:v>0.21859185712189708</c:v>
                  </c:pt>
                  <c:pt idx="12">
                    <c:v>0.16042651484921919</c:v>
                  </c:pt>
                  <c:pt idx="13">
                    <c:v>0.13707175736331198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Result'!$B$91:$B$104</c:f>
              <c:numCache>
                <c:formatCode>General</c:formatCode>
                <c:ptCount val="14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24</c:v>
                </c:pt>
                <c:pt idx="6">
                  <c:v>72</c:v>
                </c:pt>
                <c:pt idx="7">
                  <c:v>168</c:v>
                </c:pt>
                <c:pt idx="8">
                  <c:v>336</c:v>
                </c:pt>
                <c:pt idx="9">
                  <c:v>504</c:v>
                </c:pt>
                <c:pt idx="10">
                  <c:v>672</c:v>
                </c:pt>
                <c:pt idx="11">
                  <c:v>840</c:v>
                </c:pt>
                <c:pt idx="12">
                  <c:v>1008</c:v>
                </c:pt>
                <c:pt idx="13">
                  <c:v>1176</c:v>
                </c:pt>
              </c:numCache>
            </c:numRef>
          </c:xVal>
          <c:yVal>
            <c:numRef>
              <c:f>'2. Result'!$I$91:$I$104</c:f>
              <c:numCache>
                <c:formatCode>0.00</c:formatCode>
                <c:ptCount val="14"/>
                <c:pt idx="0">
                  <c:v>0.65716666666666657</c:v>
                </c:pt>
                <c:pt idx="1">
                  <c:v>0.83399999999999996</c:v>
                </c:pt>
                <c:pt idx="2">
                  <c:v>1.1708333333333334</c:v>
                </c:pt>
                <c:pt idx="3">
                  <c:v>3.1650000000000005</c:v>
                </c:pt>
                <c:pt idx="4">
                  <c:v>2.8066666666666666</c:v>
                </c:pt>
                <c:pt idx="5">
                  <c:v>1.7683333333333335</c:v>
                </c:pt>
                <c:pt idx="6">
                  <c:v>2.5099999999999998</c:v>
                </c:pt>
                <c:pt idx="7">
                  <c:v>6.1566666666666663</c:v>
                </c:pt>
                <c:pt idx="8">
                  <c:v>1.5816666666666663</c:v>
                </c:pt>
                <c:pt idx="9">
                  <c:v>0.69416666666666671</c:v>
                </c:pt>
                <c:pt idx="10">
                  <c:v>0.64499999999999991</c:v>
                </c:pt>
                <c:pt idx="11">
                  <c:v>0.54100000000000004</c:v>
                </c:pt>
                <c:pt idx="12">
                  <c:v>0.42766666666666664</c:v>
                </c:pt>
                <c:pt idx="13">
                  <c:v>0.37666666666666665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69-4DE8-B81D-FDE61DCCB654}"/>
            </c:ext>
          </c:extLst>
        </c:ser>
        <c:ser>
          <c:idx val="4"/>
          <c:order val="4"/>
          <c:tx>
            <c:strRef>
              <c:f>'2. Result'!$A$106:$B$106</c:f>
              <c:strCache>
                <c:ptCount val="1"/>
                <c:pt idx="0">
                  <c:v>G5 DKF-MB101-77, SC, 7.5 mg/kg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Result'!$J$109:$J$122</c:f>
                <c:numCache>
                  <c:formatCode>General</c:formatCode>
                  <c:ptCount val="14"/>
                  <c:pt idx="0">
                    <c:v>0.30389713171839333</c:v>
                  </c:pt>
                  <c:pt idx="1">
                    <c:v>0.1391210504081499</c:v>
                  </c:pt>
                  <c:pt idx="2">
                    <c:v>0.27223151911562193</c:v>
                  </c:pt>
                  <c:pt idx="3">
                    <c:v>0.30776614498674304</c:v>
                  </c:pt>
                  <c:pt idx="4">
                    <c:v>0.39627010989979822</c:v>
                  </c:pt>
                  <c:pt idx="5">
                    <c:v>0.20480885397527651</c:v>
                  </c:pt>
                  <c:pt idx="6">
                    <c:v>0.43189890792483765</c:v>
                  </c:pt>
                  <c:pt idx="7">
                    <c:v>0.64703683563354131</c:v>
                  </c:pt>
                  <c:pt idx="8">
                    <c:v>1.1478922713681226</c:v>
                  </c:pt>
                  <c:pt idx="9">
                    <c:v>0.45780636372451899</c:v>
                  </c:pt>
                  <c:pt idx="10">
                    <c:v>0.20125845737922748</c:v>
                  </c:pt>
                  <c:pt idx="11">
                    <c:v>4.1877997405161217E-2</c:v>
                  </c:pt>
                  <c:pt idx="12">
                    <c:v>2.7386127875258293E-2</c:v>
                  </c:pt>
                  <c:pt idx="13">
                    <c:v>2.1470134295496768E-2</c:v>
                  </c:pt>
                </c:numCache>
              </c:numRef>
            </c:plus>
            <c:minus>
              <c:numRef>
                <c:f>'2. Result'!$J$109:$J$122</c:f>
                <c:numCache>
                  <c:formatCode>General</c:formatCode>
                  <c:ptCount val="14"/>
                  <c:pt idx="0">
                    <c:v>0.30389713171839333</c:v>
                  </c:pt>
                  <c:pt idx="1">
                    <c:v>0.1391210504081499</c:v>
                  </c:pt>
                  <c:pt idx="2">
                    <c:v>0.27223151911562193</c:v>
                  </c:pt>
                  <c:pt idx="3">
                    <c:v>0.30776614498674304</c:v>
                  </c:pt>
                  <c:pt idx="4">
                    <c:v>0.39627010989979822</c:v>
                  </c:pt>
                  <c:pt idx="5">
                    <c:v>0.20480885397527651</c:v>
                  </c:pt>
                  <c:pt idx="6">
                    <c:v>0.43189890792483765</c:v>
                  </c:pt>
                  <c:pt idx="7">
                    <c:v>0.64703683563354131</c:v>
                  </c:pt>
                  <c:pt idx="8">
                    <c:v>1.1478922713681226</c:v>
                  </c:pt>
                  <c:pt idx="9">
                    <c:v>0.45780636372451899</c:v>
                  </c:pt>
                  <c:pt idx="10">
                    <c:v>0.20125845737922748</c:v>
                  </c:pt>
                  <c:pt idx="11">
                    <c:v>4.1877997405161217E-2</c:v>
                  </c:pt>
                  <c:pt idx="12">
                    <c:v>2.7386127875258293E-2</c:v>
                  </c:pt>
                  <c:pt idx="13">
                    <c:v>2.1470134295496768E-2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Result'!$B$109:$B$122</c:f>
              <c:numCache>
                <c:formatCode>General</c:formatCode>
                <c:ptCount val="14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24</c:v>
                </c:pt>
                <c:pt idx="6">
                  <c:v>72</c:v>
                </c:pt>
                <c:pt idx="7">
                  <c:v>168</c:v>
                </c:pt>
                <c:pt idx="8">
                  <c:v>336</c:v>
                </c:pt>
                <c:pt idx="9">
                  <c:v>504</c:v>
                </c:pt>
                <c:pt idx="10">
                  <c:v>672</c:v>
                </c:pt>
                <c:pt idx="11">
                  <c:v>840</c:v>
                </c:pt>
                <c:pt idx="12">
                  <c:v>1008</c:v>
                </c:pt>
                <c:pt idx="13">
                  <c:v>1176</c:v>
                </c:pt>
              </c:numCache>
            </c:numRef>
          </c:xVal>
          <c:yVal>
            <c:numRef>
              <c:f>'2. Result'!$I$109:$I$122</c:f>
              <c:numCache>
                <c:formatCode>0.00</c:formatCode>
                <c:ptCount val="14"/>
                <c:pt idx="0">
                  <c:v>1.0166666666666668</c:v>
                </c:pt>
                <c:pt idx="1">
                  <c:v>1.1753333333333333</c:v>
                </c:pt>
                <c:pt idx="2">
                  <c:v>1.5350000000000001</c:v>
                </c:pt>
                <c:pt idx="3">
                  <c:v>2.42</c:v>
                </c:pt>
                <c:pt idx="4">
                  <c:v>1.9950000000000003</c:v>
                </c:pt>
                <c:pt idx="5">
                  <c:v>1.4966666666666668</c:v>
                </c:pt>
                <c:pt idx="6">
                  <c:v>2.5283333333333338</c:v>
                </c:pt>
                <c:pt idx="7">
                  <c:v>3.4683333333333337</c:v>
                </c:pt>
                <c:pt idx="8">
                  <c:v>4.1116666666666664</c:v>
                </c:pt>
                <c:pt idx="9">
                  <c:v>2.1533333333333333</c:v>
                </c:pt>
                <c:pt idx="10">
                  <c:v>0.90316666666666678</c:v>
                </c:pt>
                <c:pt idx="11">
                  <c:v>0.34916666666666663</c:v>
                </c:pt>
                <c:pt idx="12">
                  <c:v>0.27600000000000002</c:v>
                </c:pt>
                <c:pt idx="13">
                  <c:v>0.21583333333333332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69-4DE8-B81D-FDE61DCCB654}"/>
            </c:ext>
          </c:extLst>
        </c:ser>
        <c:ser>
          <c:idx val="5"/>
          <c:order val="5"/>
          <c:tx>
            <c:strRef>
              <c:f>'2. Result'!$A$124:$B$124</c:f>
              <c:strCache>
                <c:ptCount val="1"/>
                <c:pt idx="0">
                  <c:v>G6 DKF-MB101-78_7.5, SC, 7.5 mg/kg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>
                  <a:alpha val="96000"/>
                </a:srgbClr>
              </a:solidFill>
              <a:ln w="9525">
                <a:solidFill>
                  <a:srgbClr val="FF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Result'!$J$127:$J$140</c:f>
                <c:numCache>
                  <c:formatCode>General</c:formatCode>
                  <c:ptCount val="14"/>
                  <c:pt idx="0">
                    <c:v>0.2416385730797139</c:v>
                  </c:pt>
                  <c:pt idx="1">
                    <c:v>0.33702561722614915</c:v>
                  </c:pt>
                  <c:pt idx="2">
                    <c:v>0.33855083320923401</c:v>
                  </c:pt>
                  <c:pt idx="3">
                    <c:v>0.19367498547824905</c:v>
                  </c:pt>
                  <c:pt idx="4">
                    <c:v>0.13317907743585952</c:v>
                  </c:pt>
                  <c:pt idx="5">
                    <c:v>0.18352111595127049</c:v>
                  </c:pt>
                  <c:pt idx="6">
                    <c:v>0.1694697613145188</c:v>
                  </c:pt>
                  <c:pt idx="7">
                    <c:v>0.47524379708384512</c:v>
                  </c:pt>
                  <c:pt idx="8">
                    <c:v>0.70932127182727489</c:v>
                  </c:pt>
                  <c:pt idx="9">
                    <c:v>0.32580669115289967</c:v>
                  </c:pt>
                  <c:pt idx="10">
                    <c:v>0.23249258052677688</c:v>
                  </c:pt>
                  <c:pt idx="11">
                    <c:v>9.5847274348309128E-2</c:v>
                  </c:pt>
                  <c:pt idx="12">
                    <c:v>8.7666793409287375E-2</c:v>
                  </c:pt>
                  <c:pt idx="13">
                    <c:v>7.5690598271295484E-2</c:v>
                  </c:pt>
                </c:numCache>
              </c:numRef>
            </c:plus>
            <c:minus>
              <c:numRef>
                <c:f>'2. Result'!$J$127:$J$140</c:f>
                <c:numCache>
                  <c:formatCode>General</c:formatCode>
                  <c:ptCount val="14"/>
                  <c:pt idx="0">
                    <c:v>0.2416385730797139</c:v>
                  </c:pt>
                  <c:pt idx="1">
                    <c:v>0.33702561722614915</c:v>
                  </c:pt>
                  <c:pt idx="2">
                    <c:v>0.33855083320923401</c:v>
                  </c:pt>
                  <c:pt idx="3">
                    <c:v>0.19367498547824905</c:v>
                  </c:pt>
                  <c:pt idx="4">
                    <c:v>0.13317907743585952</c:v>
                  </c:pt>
                  <c:pt idx="5">
                    <c:v>0.18352111595127049</c:v>
                  </c:pt>
                  <c:pt idx="6">
                    <c:v>0.1694697613145188</c:v>
                  </c:pt>
                  <c:pt idx="7">
                    <c:v>0.47524379708384512</c:v>
                  </c:pt>
                  <c:pt idx="8">
                    <c:v>0.70932127182727489</c:v>
                  </c:pt>
                  <c:pt idx="9">
                    <c:v>0.32580669115289967</c:v>
                  </c:pt>
                  <c:pt idx="10">
                    <c:v>0.23249258052677688</c:v>
                  </c:pt>
                  <c:pt idx="11">
                    <c:v>9.5847274348309128E-2</c:v>
                  </c:pt>
                  <c:pt idx="12">
                    <c:v>8.7666793409287375E-2</c:v>
                  </c:pt>
                  <c:pt idx="13">
                    <c:v>7.5690598271295484E-2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Result'!$B$127:$B$140</c:f>
              <c:numCache>
                <c:formatCode>General</c:formatCode>
                <c:ptCount val="14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24</c:v>
                </c:pt>
                <c:pt idx="6">
                  <c:v>72</c:v>
                </c:pt>
                <c:pt idx="7">
                  <c:v>168</c:v>
                </c:pt>
                <c:pt idx="8">
                  <c:v>336</c:v>
                </c:pt>
                <c:pt idx="9">
                  <c:v>504</c:v>
                </c:pt>
                <c:pt idx="10">
                  <c:v>672</c:v>
                </c:pt>
                <c:pt idx="11">
                  <c:v>840</c:v>
                </c:pt>
                <c:pt idx="12">
                  <c:v>1008</c:v>
                </c:pt>
                <c:pt idx="13">
                  <c:v>1176</c:v>
                </c:pt>
              </c:numCache>
            </c:numRef>
          </c:xVal>
          <c:yVal>
            <c:numRef>
              <c:f>'2. Result'!$I$127:$I$140</c:f>
              <c:numCache>
                <c:formatCode>0.00</c:formatCode>
                <c:ptCount val="14"/>
                <c:pt idx="0">
                  <c:v>0.92899999999999994</c:v>
                </c:pt>
                <c:pt idx="1">
                  <c:v>1.3196666666666665</c:v>
                </c:pt>
                <c:pt idx="2">
                  <c:v>1.6883333333333332</c:v>
                </c:pt>
                <c:pt idx="3">
                  <c:v>2.165</c:v>
                </c:pt>
                <c:pt idx="4">
                  <c:v>1.8383333333333332</c:v>
                </c:pt>
                <c:pt idx="5">
                  <c:v>1.5200000000000002</c:v>
                </c:pt>
                <c:pt idx="6">
                  <c:v>1.9400000000000002</c:v>
                </c:pt>
                <c:pt idx="7">
                  <c:v>2.8583333333333329</c:v>
                </c:pt>
                <c:pt idx="8">
                  <c:v>4.2283333333333335</c:v>
                </c:pt>
                <c:pt idx="9">
                  <c:v>2.1850000000000001</c:v>
                </c:pt>
                <c:pt idx="10">
                  <c:v>1.056</c:v>
                </c:pt>
                <c:pt idx="11">
                  <c:v>0.40149999999999997</c:v>
                </c:pt>
                <c:pt idx="12">
                  <c:v>0.33533333333333332</c:v>
                </c:pt>
                <c:pt idx="13">
                  <c:v>0.28133333333333338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069-4DE8-B81D-FDE61DCCB654}"/>
            </c:ext>
          </c:extLst>
        </c:ser>
        <c:ser>
          <c:idx val="6"/>
          <c:order val="6"/>
          <c:tx>
            <c:strRef>
              <c:f>'2. Result'!$A$142:$B$142</c:f>
              <c:strCache>
                <c:ptCount val="1"/>
                <c:pt idx="0">
                  <c:v>G7 DKF-MB101-78_15, SC, 15 mg/kg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Result'!$J$145:$J$158</c:f>
                <c:numCache>
                  <c:formatCode>General</c:formatCode>
                  <c:ptCount val="14"/>
                  <c:pt idx="0">
                    <c:v>0.12428193754524439</c:v>
                  </c:pt>
                  <c:pt idx="1">
                    <c:v>0.18584043334717842</c:v>
                  </c:pt>
                  <c:pt idx="2">
                    <c:v>1.3398022242107217</c:v>
                  </c:pt>
                  <c:pt idx="3">
                    <c:v>0.4590315893269285</c:v>
                  </c:pt>
                  <c:pt idx="4">
                    <c:v>0.75920133473714901</c:v>
                  </c:pt>
                  <c:pt idx="5">
                    <c:v>0.47622473686275518</c:v>
                  </c:pt>
                  <c:pt idx="6">
                    <c:v>0.42269374256073516</c:v>
                  </c:pt>
                  <c:pt idx="7">
                    <c:v>0.80995473124531159</c:v>
                  </c:pt>
                  <c:pt idx="8">
                    <c:v>1.1361279270692435</c:v>
                  </c:pt>
                  <c:pt idx="9">
                    <c:v>0.79228782648731766</c:v>
                  </c:pt>
                  <c:pt idx="10">
                    <c:v>0.72137831036611177</c:v>
                  </c:pt>
                  <c:pt idx="11">
                    <c:v>0.41638908086868331</c:v>
                  </c:pt>
                  <c:pt idx="12">
                    <c:v>0.37722217149402359</c:v>
                  </c:pt>
                  <c:pt idx="13">
                    <c:v>0.15999218730925599</c:v>
                  </c:pt>
                </c:numCache>
              </c:numRef>
            </c:plus>
            <c:minus>
              <c:numRef>
                <c:f>'2. Result'!$J$145:$J$158</c:f>
                <c:numCache>
                  <c:formatCode>General</c:formatCode>
                  <c:ptCount val="14"/>
                  <c:pt idx="0">
                    <c:v>0.12428193754524439</c:v>
                  </c:pt>
                  <c:pt idx="1">
                    <c:v>0.18584043334717842</c:v>
                  </c:pt>
                  <c:pt idx="2">
                    <c:v>1.3398022242107217</c:v>
                  </c:pt>
                  <c:pt idx="3">
                    <c:v>0.4590315893269285</c:v>
                  </c:pt>
                  <c:pt idx="4">
                    <c:v>0.75920133473714901</c:v>
                  </c:pt>
                  <c:pt idx="5">
                    <c:v>0.47622473686275518</c:v>
                  </c:pt>
                  <c:pt idx="6">
                    <c:v>0.42269374256073516</c:v>
                  </c:pt>
                  <c:pt idx="7">
                    <c:v>0.80995473124531159</c:v>
                  </c:pt>
                  <c:pt idx="8">
                    <c:v>1.1361279270692435</c:v>
                  </c:pt>
                  <c:pt idx="9">
                    <c:v>0.79228782648731766</c:v>
                  </c:pt>
                  <c:pt idx="10">
                    <c:v>0.72137831036611177</c:v>
                  </c:pt>
                  <c:pt idx="11">
                    <c:v>0.41638908086868331</c:v>
                  </c:pt>
                  <c:pt idx="12">
                    <c:v>0.37722217149402359</c:v>
                  </c:pt>
                  <c:pt idx="13">
                    <c:v>0.15999218730925599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Result'!$B$145:$B$158</c:f>
              <c:numCache>
                <c:formatCode>General</c:formatCode>
                <c:ptCount val="14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24</c:v>
                </c:pt>
                <c:pt idx="6">
                  <c:v>72</c:v>
                </c:pt>
                <c:pt idx="7">
                  <c:v>168</c:v>
                </c:pt>
                <c:pt idx="8">
                  <c:v>336</c:v>
                </c:pt>
                <c:pt idx="9">
                  <c:v>504</c:v>
                </c:pt>
                <c:pt idx="10">
                  <c:v>672</c:v>
                </c:pt>
                <c:pt idx="11">
                  <c:v>840</c:v>
                </c:pt>
                <c:pt idx="12">
                  <c:v>1008</c:v>
                </c:pt>
                <c:pt idx="13">
                  <c:v>1176</c:v>
                </c:pt>
              </c:numCache>
            </c:numRef>
          </c:xVal>
          <c:yVal>
            <c:numRef>
              <c:f>'2. Result'!$I$145:$I$158</c:f>
              <c:numCache>
                <c:formatCode>0.00</c:formatCode>
                <c:ptCount val="14"/>
                <c:pt idx="0">
                  <c:v>1.083</c:v>
                </c:pt>
                <c:pt idx="1">
                  <c:v>1.6616666666666664</c:v>
                </c:pt>
                <c:pt idx="2">
                  <c:v>2.7050000000000001</c:v>
                </c:pt>
                <c:pt idx="3">
                  <c:v>3.2049999999999996</c:v>
                </c:pt>
                <c:pt idx="4">
                  <c:v>3.1533333333333329</c:v>
                </c:pt>
                <c:pt idx="5">
                  <c:v>2.2949999999999999</c:v>
                </c:pt>
                <c:pt idx="6">
                  <c:v>3.105</c:v>
                </c:pt>
                <c:pt idx="7">
                  <c:v>4.1333333333333337</c:v>
                </c:pt>
                <c:pt idx="8">
                  <c:v>5.4733333333333336</c:v>
                </c:pt>
                <c:pt idx="9">
                  <c:v>3.0700000000000003</c:v>
                </c:pt>
                <c:pt idx="10">
                  <c:v>1.8233333333333335</c:v>
                </c:pt>
                <c:pt idx="11">
                  <c:v>0.90033333333333321</c:v>
                </c:pt>
                <c:pt idx="12">
                  <c:v>0.77483333333333337</c:v>
                </c:pt>
                <c:pt idx="13">
                  <c:v>0.84199999999999997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069-4DE8-B81D-FDE61DCCB654}"/>
            </c:ext>
          </c:extLst>
        </c:ser>
        <c:ser>
          <c:idx val="7"/>
          <c:order val="7"/>
          <c:tx>
            <c:strRef>
              <c:f>'2. Result'!$A$160:$B$160</c:f>
              <c:strCache>
                <c:ptCount val="1"/>
                <c:pt idx="0">
                  <c:v>G8 DKF-MB101-78_30, SC, 30 mg/kg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Result'!$J$163:$J$176</c:f>
                <c:numCache>
                  <c:formatCode>General</c:formatCode>
                  <c:ptCount val="14"/>
                  <c:pt idx="0">
                    <c:v>0.28104566651465407</c:v>
                  </c:pt>
                  <c:pt idx="1">
                    <c:v>0.5202563470700442</c:v>
                  </c:pt>
                  <c:pt idx="2">
                    <c:v>0.58629059916279491</c:v>
                  </c:pt>
                  <c:pt idx="3">
                    <c:v>0.70950687100267384</c:v>
                  </c:pt>
                  <c:pt idx="4">
                    <c:v>1.3271988045001624</c:v>
                  </c:pt>
                  <c:pt idx="5">
                    <c:v>1.0110473117845007</c:v>
                  </c:pt>
                  <c:pt idx="6">
                    <c:v>1.0211562074433072</c:v>
                  </c:pt>
                  <c:pt idx="7">
                    <c:v>1.400652229022844</c:v>
                  </c:pt>
                  <c:pt idx="8">
                    <c:v>1.5650899867632801</c:v>
                  </c:pt>
                  <c:pt idx="9">
                    <c:v>1.0866032701343551</c:v>
                  </c:pt>
                  <c:pt idx="10">
                    <c:v>1.3074708409750468</c:v>
                  </c:pt>
                  <c:pt idx="11">
                    <c:v>1.1864326360986539</c:v>
                  </c:pt>
                  <c:pt idx="12">
                    <c:v>0.97350767844943076</c:v>
                  </c:pt>
                  <c:pt idx="13">
                    <c:v>0.9410646453175604</c:v>
                  </c:pt>
                </c:numCache>
              </c:numRef>
            </c:plus>
            <c:minus>
              <c:numRef>
                <c:f>'2. Result'!$J$163:$J$176</c:f>
                <c:numCache>
                  <c:formatCode>General</c:formatCode>
                  <c:ptCount val="14"/>
                  <c:pt idx="0">
                    <c:v>0.28104566651465407</c:v>
                  </c:pt>
                  <c:pt idx="1">
                    <c:v>0.5202563470700442</c:v>
                  </c:pt>
                  <c:pt idx="2">
                    <c:v>0.58629059916279491</c:v>
                  </c:pt>
                  <c:pt idx="3">
                    <c:v>0.70950687100267384</c:v>
                  </c:pt>
                  <c:pt idx="4">
                    <c:v>1.3271988045001624</c:v>
                  </c:pt>
                  <c:pt idx="5">
                    <c:v>1.0110473117845007</c:v>
                  </c:pt>
                  <c:pt idx="6">
                    <c:v>1.0211562074433072</c:v>
                  </c:pt>
                  <c:pt idx="7">
                    <c:v>1.400652229022844</c:v>
                  </c:pt>
                  <c:pt idx="8">
                    <c:v>1.5650899867632801</c:v>
                  </c:pt>
                  <c:pt idx="9">
                    <c:v>1.0866032701343551</c:v>
                  </c:pt>
                  <c:pt idx="10">
                    <c:v>1.3074708409750468</c:v>
                  </c:pt>
                  <c:pt idx="11">
                    <c:v>1.1864326360986539</c:v>
                  </c:pt>
                  <c:pt idx="12">
                    <c:v>0.97350767844943076</c:v>
                  </c:pt>
                  <c:pt idx="13">
                    <c:v>0.9410646453175604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Result'!$B$163:$B$176</c:f>
              <c:numCache>
                <c:formatCode>General</c:formatCode>
                <c:ptCount val="14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24</c:v>
                </c:pt>
                <c:pt idx="6">
                  <c:v>72</c:v>
                </c:pt>
                <c:pt idx="7">
                  <c:v>168</c:v>
                </c:pt>
                <c:pt idx="8">
                  <c:v>336</c:v>
                </c:pt>
                <c:pt idx="9">
                  <c:v>504</c:v>
                </c:pt>
                <c:pt idx="10">
                  <c:v>672</c:v>
                </c:pt>
                <c:pt idx="11">
                  <c:v>840</c:v>
                </c:pt>
                <c:pt idx="12">
                  <c:v>1008</c:v>
                </c:pt>
                <c:pt idx="13">
                  <c:v>1176</c:v>
                </c:pt>
              </c:numCache>
            </c:numRef>
          </c:xVal>
          <c:yVal>
            <c:numRef>
              <c:f>'2. Result'!$I$163:$I$176</c:f>
              <c:numCache>
                <c:formatCode>0.00</c:formatCode>
                <c:ptCount val="14"/>
                <c:pt idx="0">
                  <c:v>1.6133333333333333</c:v>
                </c:pt>
                <c:pt idx="1">
                  <c:v>2.4566666666666666</c:v>
                </c:pt>
                <c:pt idx="2">
                  <c:v>3.4916666666666667</c:v>
                </c:pt>
                <c:pt idx="3">
                  <c:v>5.2399999999999993</c:v>
                </c:pt>
                <c:pt idx="4">
                  <c:v>4.578333333333334</c:v>
                </c:pt>
                <c:pt idx="5">
                  <c:v>3.7183333333333337</c:v>
                </c:pt>
                <c:pt idx="6">
                  <c:v>4.2600000000000007</c:v>
                </c:pt>
                <c:pt idx="7">
                  <c:v>5.873333333333334</c:v>
                </c:pt>
                <c:pt idx="8">
                  <c:v>7.6233333333333322</c:v>
                </c:pt>
                <c:pt idx="9">
                  <c:v>4.6233333333333331</c:v>
                </c:pt>
                <c:pt idx="10">
                  <c:v>3.3800000000000003</c:v>
                </c:pt>
                <c:pt idx="11">
                  <c:v>2.0109999999999997</c:v>
                </c:pt>
                <c:pt idx="12">
                  <c:v>1.7779999999999998</c:v>
                </c:pt>
                <c:pt idx="13">
                  <c:v>1.6773333333333333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069-4DE8-B81D-FDE61DCCB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853312"/>
        <c:axId val="949847904"/>
      </c:scatterChart>
      <c:valAx>
        <c:axId val="949853312"/>
        <c:scaling>
          <c:orientation val="minMax"/>
          <c:max val="12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Time</a:t>
                </a:r>
                <a:r>
                  <a:rPr lang="en-US" altLang="ko-KR" baseline="0"/>
                  <a:t> (hr)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47904"/>
        <c:crossesAt val="1.0000000000000002E-2"/>
        <c:crossBetween val="midCat"/>
      </c:valAx>
      <c:valAx>
        <c:axId val="949847904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Blood concentration (ng/mL)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9.6256866323130973E-4"/>
              <c:y val="0.283920717592592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53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222896728279747"/>
          <c:y val="0.12669068287037036"/>
          <c:w val="0.31270884463239085"/>
          <c:h val="0.43233709490740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Tacrolimus in Blood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912920508418158E-2"/>
          <c:y val="7.0463325472546995E-2"/>
          <c:w val="0.94409852435371133"/>
          <c:h val="0.85377799034507718"/>
        </c:manualLayout>
      </c:layout>
      <c:scatterChart>
        <c:scatterStyle val="lineMarker"/>
        <c:varyColors val="0"/>
        <c:ser>
          <c:idx val="2"/>
          <c:order val="0"/>
          <c:tx>
            <c:strRef>
              <c:f>'2. Result (2)'!$A$34:$B$34</c:f>
              <c:strCache>
                <c:ptCount val="1"/>
                <c:pt idx="0">
                  <c:v>G1 (TL 20%)</c:v>
                </c:pt>
              </c:strCache>
            </c:strRef>
          </c:tx>
          <c:spPr>
            <a:ln w="1905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 (2)'!$J$37:$J$50</c:f>
                <c:numCache>
                  <c:formatCode>General</c:formatCode>
                  <c:ptCount val="14"/>
                  <c:pt idx="0">
                    <c:v>0.14343697803100389</c:v>
                  </c:pt>
                  <c:pt idx="1">
                    <c:v>0.14278095111043265</c:v>
                  </c:pt>
                  <c:pt idx="2">
                    <c:v>0.45095084728456403</c:v>
                  </c:pt>
                  <c:pt idx="3">
                    <c:v>0.36192080164956869</c:v>
                  </c:pt>
                  <c:pt idx="4">
                    <c:v>0.27046256672596986</c:v>
                  </c:pt>
                  <c:pt idx="5">
                    <c:v>0.2280350850198275</c:v>
                  </c:pt>
                  <c:pt idx="6">
                    <c:v>0.71209549921341242</c:v>
                  </c:pt>
                  <c:pt idx="7">
                    <c:v>0.5863247109466444</c:v>
                  </c:pt>
                  <c:pt idx="8">
                    <c:v>0.71657518796006414</c:v>
                  </c:pt>
                  <c:pt idx="9">
                    <c:v>0.71591724382082078</c:v>
                  </c:pt>
                  <c:pt idx="10">
                    <c:v>0.247132960165171</c:v>
                  </c:pt>
                  <c:pt idx="11">
                    <c:v>0.14768536375235933</c:v>
                  </c:pt>
                  <c:pt idx="12">
                    <c:v>0.11207809777115244</c:v>
                  </c:pt>
                  <c:pt idx="13">
                    <c:v>0.13086392423684481</c:v>
                  </c:pt>
                </c:numCache>
              </c:numRef>
            </c:plus>
            <c:minus>
              <c:numRef>
                <c:f>'2. Result (2)'!$J$37:$J$50</c:f>
                <c:numCache>
                  <c:formatCode>General</c:formatCode>
                  <c:ptCount val="14"/>
                  <c:pt idx="0">
                    <c:v>0.14343697803100389</c:v>
                  </c:pt>
                  <c:pt idx="1">
                    <c:v>0.14278095111043265</c:v>
                  </c:pt>
                  <c:pt idx="2">
                    <c:v>0.45095084728456403</c:v>
                  </c:pt>
                  <c:pt idx="3">
                    <c:v>0.36192080164956869</c:v>
                  </c:pt>
                  <c:pt idx="4">
                    <c:v>0.27046256672596986</c:v>
                  </c:pt>
                  <c:pt idx="5">
                    <c:v>0.2280350850198275</c:v>
                  </c:pt>
                  <c:pt idx="6">
                    <c:v>0.71209549921341242</c:v>
                  </c:pt>
                  <c:pt idx="7">
                    <c:v>0.5863247109466444</c:v>
                  </c:pt>
                  <c:pt idx="8">
                    <c:v>0.71657518796006414</c:v>
                  </c:pt>
                  <c:pt idx="9">
                    <c:v>0.71591724382082078</c:v>
                  </c:pt>
                  <c:pt idx="10">
                    <c:v>0.247132960165171</c:v>
                  </c:pt>
                  <c:pt idx="11">
                    <c:v>0.14768536375235933</c:v>
                  </c:pt>
                  <c:pt idx="12">
                    <c:v>0.11207809777115244</c:v>
                  </c:pt>
                  <c:pt idx="13">
                    <c:v>0.13086392423684481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 (2)'!$A$37:$A$50</c:f>
              <c:numCache>
                <c:formatCode>General</c:formatCode>
                <c:ptCount val="14"/>
                <c:pt idx="0">
                  <c:v>1.0416666666666666E-2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0.125</c:v>
                </c:pt>
                <c:pt idx="4">
                  <c:v>0.25</c:v>
                </c:pt>
                <c:pt idx="5">
                  <c:v>1</c:v>
                </c:pt>
                <c:pt idx="6">
                  <c:v>3</c:v>
                </c:pt>
                <c:pt idx="7">
                  <c:v>7</c:v>
                </c:pt>
                <c:pt idx="8">
                  <c:v>14</c:v>
                </c:pt>
                <c:pt idx="9">
                  <c:v>21</c:v>
                </c:pt>
                <c:pt idx="10">
                  <c:v>28</c:v>
                </c:pt>
                <c:pt idx="11">
                  <c:v>35</c:v>
                </c:pt>
                <c:pt idx="12">
                  <c:v>42</c:v>
                </c:pt>
                <c:pt idx="13">
                  <c:v>49</c:v>
                </c:pt>
              </c:numCache>
            </c:numRef>
          </c:xVal>
          <c:yVal>
            <c:numRef>
              <c:f>'2. Result (2)'!$I$37:$I$50</c:f>
              <c:numCache>
                <c:formatCode>0.00</c:formatCode>
                <c:ptCount val="14"/>
                <c:pt idx="0">
                  <c:v>0.53683333333333338</c:v>
                </c:pt>
                <c:pt idx="1">
                  <c:v>0.79800000000000004</c:v>
                </c:pt>
                <c:pt idx="2">
                  <c:v>1.2093333333333334</c:v>
                </c:pt>
                <c:pt idx="3">
                  <c:v>1.4833333333333334</c:v>
                </c:pt>
                <c:pt idx="4">
                  <c:v>1.335</c:v>
                </c:pt>
                <c:pt idx="5">
                  <c:v>1.24</c:v>
                </c:pt>
                <c:pt idx="6">
                  <c:v>2.4400000000000004</c:v>
                </c:pt>
                <c:pt idx="7">
                  <c:v>2.5283333333333333</c:v>
                </c:pt>
                <c:pt idx="8">
                  <c:v>2.3299999999999996</c:v>
                </c:pt>
                <c:pt idx="9">
                  <c:v>1.9775</c:v>
                </c:pt>
                <c:pt idx="10">
                  <c:v>0.69950000000000001</c:v>
                </c:pt>
                <c:pt idx="11">
                  <c:v>0.4458333333333333</c:v>
                </c:pt>
                <c:pt idx="12">
                  <c:v>0.34149999999999997</c:v>
                </c:pt>
                <c:pt idx="13">
                  <c:v>0.27016666666666667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1E-406D-A101-96F5ED3BA288}"/>
            </c:ext>
          </c:extLst>
        </c:ser>
        <c:ser>
          <c:idx val="0"/>
          <c:order val="1"/>
          <c:tx>
            <c:strRef>
              <c:f>'2. Result (2)'!$A$52:$B$52</c:f>
              <c:strCache>
                <c:ptCount val="1"/>
                <c:pt idx="0">
                  <c:v>G2 (7.5 mpk)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 (2)'!$J$55:$J$68</c:f>
                <c:numCache>
                  <c:formatCode>General</c:formatCode>
                  <c:ptCount val="14"/>
                  <c:pt idx="0">
                    <c:v>9.580327064702257E-2</c:v>
                  </c:pt>
                  <c:pt idx="1">
                    <c:v>0.10412236391220983</c:v>
                  </c:pt>
                  <c:pt idx="2">
                    <c:v>0.16294416221515928</c:v>
                  </c:pt>
                  <c:pt idx="3">
                    <c:v>0.2887501803751239</c:v>
                  </c:pt>
                  <c:pt idx="4">
                    <c:v>0.160043015051164</c:v>
                  </c:pt>
                  <c:pt idx="5">
                    <c:v>0.15630152483794485</c:v>
                  </c:pt>
                  <c:pt idx="6">
                    <c:v>0.36010354992233268</c:v>
                  </c:pt>
                  <c:pt idx="7">
                    <c:v>0.4650340489326199</c:v>
                  </c:pt>
                  <c:pt idx="8">
                    <c:v>0.84811359302080891</c:v>
                  </c:pt>
                  <c:pt idx="9">
                    <c:v>0.7614372375098728</c:v>
                  </c:pt>
                  <c:pt idx="10">
                    <c:v>0.66171746236592621</c:v>
                  </c:pt>
                  <c:pt idx="11">
                    <c:v>0.19726597949638106</c:v>
                  </c:pt>
                  <c:pt idx="12">
                    <c:v>0.11205266618871677</c:v>
                  </c:pt>
                  <c:pt idx="13">
                    <c:v>0.10159379902336563</c:v>
                  </c:pt>
                </c:numCache>
              </c:numRef>
            </c:plus>
            <c:minus>
              <c:numRef>
                <c:f>'2. Result (2)'!$J$55:$J$68</c:f>
                <c:numCache>
                  <c:formatCode>General</c:formatCode>
                  <c:ptCount val="14"/>
                  <c:pt idx="0">
                    <c:v>9.580327064702257E-2</c:v>
                  </c:pt>
                  <c:pt idx="1">
                    <c:v>0.10412236391220983</c:v>
                  </c:pt>
                  <c:pt idx="2">
                    <c:v>0.16294416221515928</c:v>
                  </c:pt>
                  <c:pt idx="3">
                    <c:v>0.2887501803751239</c:v>
                  </c:pt>
                  <c:pt idx="4">
                    <c:v>0.160043015051164</c:v>
                  </c:pt>
                  <c:pt idx="5">
                    <c:v>0.15630152483794485</c:v>
                  </c:pt>
                  <c:pt idx="6">
                    <c:v>0.36010354992233268</c:v>
                  </c:pt>
                  <c:pt idx="7">
                    <c:v>0.4650340489326199</c:v>
                  </c:pt>
                  <c:pt idx="8">
                    <c:v>0.84811359302080891</c:v>
                  </c:pt>
                  <c:pt idx="9">
                    <c:v>0.7614372375098728</c:v>
                  </c:pt>
                  <c:pt idx="10">
                    <c:v>0.66171746236592621</c:v>
                  </c:pt>
                  <c:pt idx="11">
                    <c:v>0.19726597949638106</c:v>
                  </c:pt>
                  <c:pt idx="12">
                    <c:v>0.11205266618871677</c:v>
                  </c:pt>
                  <c:pt idx="13">
                    <c:v>0.10159379902336563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 (2)'!$A$55:$A$68</c:f>
              <c:numCache>
                <c:formatCode>General</c:formatCode>
                <c:ptCount val="14"/>
                <c:pt idx="0">
                  <c:v>1.0416666666666666E-2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0.125</c:v>
                </c:pt>
                <c:pt idx="4">
                  <c:v>0.25</c:v>
                </c:pt>
                <c:pt idx="5">
                  <c:v>1</c:v>
                </c:pt>
                <c:pt idx="6">
                  <c:v>3</c:v>
                </c:pt>
                <c:pt idx="7">
                  <c:v>7</c:v>
                </c:pt>
                <c:pt idx="8">
                  <c:v>14</c:v>
                </c:pt>
                <c:pt idx="9">
                  <c:v>21</c:v>
                </c:pt>
                <c:pt idx="10">
                  <c:v>28</c:v>
                </c:pt>
                <c:pt idx="11">
                  <c:v>35</c:v>
                </c:pt>
                <c:pt idx="12">
                  <c:v>42</c:v>
                </c:pt>
                <c:pt idx="13">
                  <c:v>49</c:v>
                </c:pt>
              </c:numCache>
            </c:numRef>
          </c:xVal>
          <c:yVal>
            <c:numRef>
              <c:f>'2. Result (2)'!$I$55:$I$68</c:f>
              <c:numCache>
                <c:formatCode>0.00</c:formatCode>
                <c:ptCount val="14"/>
                <c:pt idx="0">
                  <c:v>0.45866666666666672</c:v>
                </c:pt>
                <c:pt idx="1">
                  <c:v>0.63333333333333341</c:v>
                </c:pt>
                <c:pt idx="2">
                  <c:v>0.78799999999999992</c:v>
                </c:pt>
                <c:pt idx="3">
                  <c:v>1.2996666666666667</c:v>
                </c:pt>
                <c:pt idx="4">
                  <c:v>1.0158333333333334</c:v>
                </c:pt>
                <c:pt idx="5">
                  <c:v>0.84616666666666662</c:v>
                </c:pt>
                <c:pt idx="6">
                  <c:v>1.2608333333333335</c:v>
                </c:pt>
                <c:pt idx="7">
                  <c:v>1.8483333333333336</c:v>
                </c:pt>
                <c:pt idx="8">
                  <c:v>2.9816666666666669</c:v>
                </c:pt>
                <c:pt idx="9">
                  <c:v>2.6533333333333333</c:v>
                </c:pt>
                <c:pt idx="10">
                  <c:v>1.875</c:v>
                </c:pt>
                <c:pt idx="11">
                  <c:v>0.39233333333333337</c:v>
                </c:pt>
                <c:pt idx="12">
                  <c:v>0.28539999999999999</c:v>
                </c:pt>
                <c:pt idx="13">
                  <c:v>0.25559999999999999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1E-406D-A101-96F5ED3BA288}"/>
            </c:ext>
          </c:extLst>
        </c:ser>
        <c:ser>
          <c:idx val="1"/>
          <c:order val="2"/>
          <c:tx>
            <c:strRef>
              <c:f>'2. Result (2)'!$A$70:$B$70</c:f>
              <c:strCache>
                <c:ptCount val="1"/>
                <c:pt idx="0">
                  <c:v>G3</c:v>
                </c:pt>
              </c:strCache>
            </c:strRef>
          </c:tx>
          <c:spPr>
            <a:ln w="19050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 (2)'!$J$73:$J$86</c:f>
                <c:numCache>
                  <c:formatCode>General</c:formatCode>
                  <c:ptCount val="14"/>
                  <c:pt idx="0">
                    <c:v>0.16116782143674546</c:v>
                  </c:pt>
                  <c:pt idx="1">
                    <c:v>0.1505302848820356</c:v>
                  </c:pt>
                  <c:pt idx="2">
                    <c:v>0.37434231215114655</c:v>
                  </c:pt>
                  <c:pt idx="3">
                    <c:v>0.59156290169910608</c:v>
                  </c:pt>
                  <c:pt idx="4">
                    <c:v>0.47262740786656254</c:v>
                  </c:pt>
                  <c:pt idx="5">
                    <c:v>0.37879809925605534</c:v>
                  </c:pt>
                  <c:pt idx="6">
                    <c:v>0.48939418331919976</c:v>
                  </c:pt>
                  <c:pt idx="7">
                    <c:v>0.67880532309835917</c:v>
                  </c:pt>
                  <c:pt idx="8">
                    <c:v>0.86508766415125049</c:v>
                  </c:pt>
                  <c:pt idx="9">
                    <c:v>0.45508259323629097</c:v>
                  </c:pt>
                  <c:pt idx="10">
                    <c:v>0.19987337658294246</c:v>
                  </c:pt>
                  <c:pt idx="11">
                    <c:v>0.17727803022371394</c:v>
                  </c:pt>
                  <c:pt idx="12">
                    <c:v>0.18193955040067564</c:v>
                  </c:pt>
                  <c:pt idx="13">
                    <c:v>0.17677528107741761</c:v>
                  </c:pt>
                </c:numCache>
              </c:numRef>
            </c:plus>
            <c:minus>
              <c:numRef>
                <c:f>'2. Result (2)'!$J$73:$J$86</c:f>
                <c:numCache>
                  <c:formatCode>General</c:formatCode>
                  <c:ptCount val="14"/>
                  <c:pt idx="0">
                    <c:v>0.16116782143674546</c:v>
                  </c:pt>
                  <c:pt idx="1">
                    <c:v>0.1505302848820356</c:v>
                  </c:pt>
                  <c:pt idx="2">
                    <c:v>0.37434231215114655</c:v>
                  </c:pt>
                  <c:pt idx="3">
                    <c:v>0.59156290169910608</c:v>
                  </c:pt>
                  <c:pt idx="4">
                    <c:v>0.47262740786656254</c:v>
                  </c:pt>
                  <c:pt idx="5">
                    <c:v>0.37879809925605534</c:v>
                  </c:pt>
                  <c:pt idx="6">
                    <c:v>0.48939418331919976</c:v>
                  </c:pt>
                  <c:pt idx="7">
                    <c:v>0.67880532309835917</c:v>
                  </c:pt>
                  <c:pt idx="8">
                    <c:v>0.86508766415125049</c:v>
                  </c:pt>
                  <c:pt idx="9">
                    <c:v>0.45508259323629097</c:v>
                  </c:pt>
                  <c:pt idx="10">
                    <c:v>0.19987337658294246</c:v>
                  </c:pt>
                  <c:pt idx="11">
                    <c:v>0.17727803022371394</c:v>
                  </c:pt>
                  <c:pt idx="12">
                    <c:v>0.18193955040067564</c:v>
                  </c:pt>
                  <c:pt idx="13">
                    <c:v>0.17677528107741761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 (2)'!$A$73:$A$86</c:f>
              <c:numCache>
                <c:formatCode>General</c:formatCode>
                <c:ptCount val="14"/>
                <c:pt idx="0">
                  <c:v>1.0416666666666666E-2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0.125</c:v>
                </c:pt>
                <c:pt idx="4">
                  <c:v>0.25</c:v>
                </c:pt>
                <c:pt idx="5">
                  <c:v>1</c:v>
                </c:pt>
                <c:pt idx="6">
                  <c:v>3</c:v>
                </c:pt>
                <c:pt idx="7">
                  <c:v>7</c:v>
                </c:pt>
                <c:pt idx="8">
                  <c:v>14</c:v>
                </c:pt>
                <c:pt idx="9">
                  <c:v>21</c:v>
                </c:pt>
                <c:pt idx="10">
                  <c:v>28</c:v>
                </c:pt>
                <c:pt idx="11">
                  <c:v>35</c:v>
                </c:pt>
                <c:pt idx="12">
                  <c:v>42</c:v>
                </c:pt>
                <c:pt idx="13">
                  <c:v>49</c:v>
                </c:pt>
              </c:numCache>
            </c:numRef>
          </c:xVal>
          <c:yVal>
            <c:numRef>
              <c:f>'2. Result (2)'!$I$73:$I$86</c:f>
              <c:numCache>
                <c:formatCode>0.00</c:formatCode>
                <c:ptCount val="14"/>
                <c:pt idx="0">
                  <c:v>0.49533333333333335</c:v>
                </c:pt>
                <c:pt idx="1">
                  <c:v>0.90516666666666656</c:v>
                </c:pt>
                <c:pt idx="2">
                  <c:v>1.5151666666666668</c:v>
                </c:pt>
                <c:pt idx="3">
                  <c:v>2.6933333333333334</c:v>
                </c:pt>
                <c:pt idx="4">
                  <c:v>2.0083333333333333</c:v>
                </c:pt>
                <c:pt idx="5">
                  <c:v>1.3739999999999999</c:v>
                </c:pt>
                <c:pt idx="6">
                  <c:v>1.7333333333333334</c:v>
                </c:pt>
                <c:pt idx="7">
                  <c:v>2.7616666666666667</c:v>
                </c:pt>
                <c:pt idx="8">
                  <c:v>2.8383333333333334</c:v>
                </c:pt>
                <c:pt idx="9">
                  <c:v>1.5071666666666665</c:v>
                </c:pt>
                <c:pt idx="10">
                  <c:v>0.66516666666666668</c:v>
                </c:pt>
                <c:pt idx="11">
                  <c:v>0.41149999999999998</c:v>
                </c:pt>
                <c:pt idx="12">
                  <c:v>0.377</c:v>
                </c:pt>
                <c:pt idx="13">
                  <c:v>0.33650000000000002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1E-406D-A101-96F5ED3BA288}"/>
            </c:ext>
          </c:extLst>
        </c:ser>
        <c:ser>
          <c:idx val="3"/>
          <c:order val="3"/>
          <c:tx>
            <c:strRef>
              <c:f>'2. Result (2)'!$A$88:$B$88</c:f>
              <c:strCache>
                <c:ptCount val="1"/>
                <c:pt idx="0">
                  <c:v>G4 (TL 50%)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 (2)'!$J$91:$J$104</c:f>
                <c:numCache>
                  <c:formatCode>General</c:formatCode>
                  <c:ptCount val="14"/>
                  <c:pt idx="0">
                    <c:v>0.24445810820397593</c:v>
                  </c:pt>
                  <c:pt idx="1">
                    <c:v>0.15227606509231911</c:v>
                  </c:pt>
                  <c:pt idx="2">
                    <c:v>0.15787389482326164</c:v>
                  </c:pt>
                  <c:pt idx="3">
                    <c:v>0.88687654157723406</c:v>
                  </c:pt>
                  <c:pt idx="4">
                    <c:v>0.62698219007135014</c:v>
                  </c:pt>
                  <c:pt idx="5">
                    <c:v>0.48799248628095265</c:v>
                  </c:pt>
                  <c:pt idx="6">
                    <c:v>0.6513063795173516</c:v>
                  </c:pt>
                  <c:pt idx="7">
                    <c:v>1.4104703707156274</c:v>
                  </c:pt>
                  <c:pt idx="8">
                    <c:v>0.39066183159692885</c:v>
                  </c:pt>
                  <c:pt idx="9">
                    <c:v>0.26471676687861423</c:v>
                  </c:pt>
                  <c:pt idx="10">
                    <c:v>0.28918990300492869</c:v>
                  </c:pt>
                  <c:pt idx="11">
                    <c:v>0.21859185712189708</c:v>
                  </c:pt>
                  <c:pt idx="12">
                    <c:v>0.16042651484921919</c:v>
                  </c:pt>
                  <c:pt idx="13">
                    <c:v>0.13707175736331198</c:v>
                  </c:pt>
                </c:numCache>
              </c:numRef>
            </c:plus>
            <c:minus>
              <c:numRef>
                <c:f>'2. Result (2)'!$J$91:$J$104</c:f>
                <c:numCache>
                  <c:formatCode>General</c:formatCode>
                  <c:ptCount val="14"/>
                  <c:pt idx="0">
                    <c:v>0.24445810820397593</c:v>
                  </c:pt>
                  <c:pt idx="1">
                    <c:v>0.15227606509231911</c:v>
                  </c:pt>
                  <c:pt idx="2">
                    <c:v>0.15787389482326164</c:v>
                  </c:pt>
                  <c:pt idx="3">
                    <c:v>0.88687654157723406</c:v>
                  </c:pt>
                  <c:pt idx="4">
                    <c:v>0.62698219007135014</c:v>
                  </c:pt>
                  <c:pt idx="5">
                    <c:v>0.48799248628095265</c:v>
                  </c:pt>
                  <c:pt idx="6">
                    <c:v>0.6513063795173516</c:v>
                  </c:pt>
                  <c:pt idx="7">
                    <c:v>1.4104703707156274</c:v>
                  </c:pt>
                  <c:pt idx="8">
                    <c:v>0.39066183159692885</c:v>
                  </c:pt>
                  <c:pt idx="9">
                    <c:v>0.26471676687861423</c:v>
                  </c:pt>
                  <c:pt idx="10">
                    <c:v>0.28918990300492869</c:v>
                  </c:pt>
                  <c:pt idx="11">
                    <c:v>0.21859185712189708</c:v>
                  </c:pt>
                  <c:pt idx="12">
                    <c:v>0.16042651484921919</c:v>
                  </c:pt>
                  <c:pt idx="13">
                    <c:v>0.13707175736331198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 (2)'!$A$91:$A$104</c:f>
              <c:numCache>
                <c:formatCode>General</c:formatCode>
                <c:ptCount val="14"/>
                <c:pt idx="0">
                  <c:v>1.0416666666666666E-2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0.125</c:v>
                </c:pt>
                <c:pt idx="4">
                  <c:v>0.25</c:v>
                </c:pt>
                <c:pt idx="5">
                  <c:v>1</c:v>
                </c:pt>
                <c:pt idx="6">
                  <c:v>3</c:v>
                </c:pt>
                <c:pt idx="7">
                  <c:v>7</c:v>
                </c:pt>
                <c:pt idx="8">
                  <c:v>14</c:v>
                </c:pt>
                <c:pt idx="9">
                  <c:v>21</c:v>
                </c:pt>
                <c:pt idx="10">
                  <c:v>28</c:v>
                </c:pt>
                <c:pt idx="11">
                  <c:v>35</c:v>
                </c:pt>
                <c:pt idx="12">
                  <c:v>42</c:v>
                </c:pt>
                <c:pt idx="13">
                  <c:v>49</c:v>
                </c:pt>
              </c:numCache>
            </c:numRef>
          </c:xVal>
          <c:yVal>
            <c:numRef>
              <c:f>'2. Result (2)'!$I$91:$I$104</c:f>
              <c:numCache>
                <c:formatCode>0.00</c:formatCode>
                <c:ptCount val="14"/>
                <c:pt idx="0">
                  <c:v>0.65716666666666657</c:v>
                </c:pt>
                <c:pt idx="1">
                  <c:v>0.83399999999999996</c:v>
                </c:pt>
                <c:pt idx="2">
                  <c:v>1.1708333333333334</c:v>
                </c:pt>
                <c:pt idx="3">
                  <c:v>3.1650000000000005</c:v>
                </c:pt>
                <c:pt idx="4">
                  <c:v>2.8066666666666666</c:v>
                </c:pt>
                <c:pt idx="5">
                  <c:v>1.7683333333333335</c:v>
                </c:pt>
                <c:pt idx="6">
                  <c:v>2.5099999999999998</c:v>
                </c:pt>
                <c:pt idx="7">
                  <c:v>6.1566666666666663</c:v>
                </c:pt>
                <c:pt idx="8">
                  <c:v>1.5816666666666663</c:v>
                </c:pt>
                <c:pt idx="9">
                  <c:v>0.69416666666666671</c:v>
                </c:pt>
                <c:pt idx="10">
                  <c:v>0.64499999999999991</c:v>
                </c:pt>
                <c:pt idx="11">
                  <c:v>0.54100000000000004</c:v>
                </c:pt>
                <c:pt idx="12">
                  <c:v>0.42766666666666664</c:v>
                </c:pt>
                <c:pt idx="13">
                  <c:v>0.37666666666666665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1E-406D-A101-96F5ED3BA288}"/>
            </c:ext>
          </c:extLst>
        </c:ser>
        <c:ser>
          <c:idx val="4"/>
          <c:order val="4"/>
          <c:tx>
            <c:strRef>
              <c:f>'2. Result (2)'!$A$106:$B$106</c:f>
              <c:strCache>
                <c:ptCount val="1"/>
                <c:pt idx="0">
                  <c:v>G5 (80g scale, Joyang社)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 (2)'!$J$109:$J$122</c:f>
                <c:numCache>
                  <c:formatCode>General</c:formatCode>
                  <c:ptCount val="14"/>
                  <c:pt idx="0">
                    <c:v>0.30389713171839333</c:v>
                  </c:pt>
                  <c:pt idx="1">
                    <c:v>0.1391210504081499</c:v>
                  </c:pt>
                  <c:pt idx="2">
                    <c:v>0.27223151911562193</c:v>
                  </c:pt>
                  <c:pt idx="3">
                    <c:v>0.30776614498674304</c:v>
                  </c:pt>
                  <c:pt idx="4">
                    <c:v>0.39627010989979822</c:v>
                  </c:pt>
                  <c:pt idx="5">
                    <c:v>0.20480885397527651</c:v>
                  </c:pt>
                  <c:pt idx="6">
                    <c:v>0.43189890792483765</c:v>
                  </c:pt>
                  <c:pt idx="7">
                    <c:v>0.64703683563354131</c:v>
                  </c:pt>
                  <c:pt idx="8">
                    <c:v>1.1478922713681226</c:v>
                  </c:pt>
                  <c:pt idx="9">
                    <c:v>0.45780636372451899</c:v>
                  </c:pt>
                  <c:pt idx="10">
                    <c:v>0.20125845737922748</c:v>
                  </c:pt>
                  <c:pt idx="11">
                    <c:v>4.1877997405161217E-2</c:v>
                  </c:pt>
                  <c:pt idx="12">
                    <c:v>2.7386127875258293E-2</c:v>
                  </c:pt>
                  <c:pt idx="13">
                    <c:v>2.1470134295496768E-2</c:v>
                  </c:pt>
                </c:numCache>
              </c:numRef>
            </c:plus>
            <c:minus>
              <c:numRef>
                <c:f>'2. Result (2)'!$J$109:$J$122</c:f>
                <c:numCache>
                  <c:formatCode>General</c:formatCode>
                  <c:ptCount val="14"/>
                  <c:pt idx="0">
                    <c:v>0.30389713171839333</c:v>
                  </c:pt>
                  <c:pt idx="1">
                    <c:v>0.1391210504081499</c:v>
                  </c:pt>
                  <c:pt idx="2">
                    <c:v>0.27223151911562193</c:v>
                  </c:pt>
                  <c:pt idx="3">
                    <c:v>0.30776614498674304</c:v>
                  </c:pt>
                  <c:pt idx="4">
                    <c:v>0.39627010989979822</c:v>
                  </c:pt>
                  <c:pt idx="5">
                    <c:v>0.20480885397527651</c:v>
                  </c:pt>
                  <c:pt idx="6">
                    <c:v>0.43189890792483765</c:v>
                  </c:pt>
                  <c:pt idx="7">
                    <c:v>0.64703683563354131</c:v>
                  </c:pt>
                  <c:pt idx="8">
                    <c:v>1.1478922713681226</c:v>
                  </c:pt>
                  <c:pt idx="9">
                    <c:v>0.45780636372451899</c:v>
                  </c:pt>
                  <c:pt idx="10">
                    <c:v>0.20125845737922748</c:v>
                  </c:pt>
                  <c:pt idx="11">
                    <c:v>4.1877997405161217E-2</c:v>
                  </c:pt>
                  <c:pt idx="12">
                    <c:v>2.7386127875258293E-2</c:v>
                  </c:pt>
                  <c:pt idx="13">
                    <c:v>2.1470134295496768E-2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 (2)'!$A$109:$A$122</c:f>
              <c:numCache>
                <c:formatCode>General</c:formatCode>
                <c:ptCount val="14"/>
                <c:pt idx="0">
                  <c:v>1.0416666666666666E-2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0.125</c:v>
                </c:pt>
                <c:pt idx="4">
                  <c:v>0.25</c:v>
                </c:pt>
                <c:pt idx="5">
                  <c:v>1</c:v>
                </c:pt>
                <c:pt idx="6">
                  <c:v>3</c:v>
                </c:pt>
                <c:pt idx="7">
                  <c:v>7</c:v>
                </c:pt>
                <c:pt idx="8">
                  <c:v>14</c:v>
                </c:pt>
                <c:pt idx="9">
                  <c:v>21</c:v>
                </c:pt>
                <c:pt idx="10">
                  <c:v>28</c:v>
                </c:pt>
                <c:pt idx="11">
                  <c:v>35</c:v>
                </c:pt>
                <c:pt idx="12">
                  <c:v>42</c:v>
                </c:pt>
                <c:pt idx="13">
                  <c:v>49</c:v>
                </c:pt>
              </c:numCache>
            </c:numRef>
          </c:xVal>
          <c:yVal>
            <c:numRef>
              <c:f>'2. Result (2)'!$I$109:$I$122</c:f>
              <c:numCache>
                <c:formatCode>0.00</c:formatCode>
                <c:ptCount val="14"/>
                <c:pt idx="0">
                  <c:v>1.0166666666666668</c:v>
                </c:pt>
                <c:pt idx="1">
                  <c:v>1.1753333333333333</c:v>
                </c:pt>
                <c:pt idx="2">
                  <c:v>1.5350000000000001</c:v>
                </c:pt>
                <c:pt idx="3">
                  <c:v>2.42</c:v>
                </c:pt>
                <c:pt idx="4">
                  <c:v>1.9950000000000003</c:v>
                </c:pt>
                <c:pt idx="5">
                  <c:v>1.4966666666666668</c:v>
                </c:pt>
                <c:pt idx="6">
                  <c:v>2.5283333333333338</c:v>
                </c:pt>
                <c:pt idx="7">
                  <c:v>3.4683333333333337</c:v>
                </c:pt>
                <c:pt idx="8">
                  <c:v>4.1116666666666664</c:v>
                </c:pt>
                <c:pt idx="9">
                  <c:v>2.1533333333333333</c:v>
                </c:pt>
                <c:pt idx="10">
                  <c:v>0.90316666666666678</c:v>
                </c:pt>
                <c:pt idx="11">
                  <c:v>0.34916666666666663</c:v>
                </c:pt>
                <c:pt idx="12">
                  <c:v>0.27600000000000002</c:v>
                </c:pt>
                <c:pt idx="13">
                  <c:v>0.21583333333333332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01E-406D-A101-96F5ED3BA288}"/>
            </c:ext>
          </c:extLst>
        </c:ser>
        <c:ser>
          <c:idx val="5"/>
          <c:order val="5"/>
          <c:tx>
            <c:strRef>
              <c:f>'2. Result (2)'!$A$124:$B$124</c:f>
              <c:strCache>
                <c:ptCount val="1"/>
                <c:pt idx="0">
                  <c:v>G6 (80g scale, Teva社)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>
                  <a:alpha val="96000"/>
                </a:srgbClr>
              </a:solidFill>
              <a:ln w="9525">
                <a:solidFill>
                  <a:srgbClr val="FF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 (2)'!$J$127:$J$140</c:f>
                <c:numCache>
                  <c:formatCode>General</c:formatCode>
                  <c:ptCount val="14"/>
                  <c:pt idx="0">
                    <c:v>0.2416385730797139</c:v>
                  </c:pt>
                  <c:pt idx="1">
                    <c:v>0.33702561722614915</c:v>
                  </c:pt>
                  <c:pt idx="2">
                    <c:v>0.33855083320923401</c:v>
                  </c:pt>
                  <c:pt idx="3">
                    <c:v>0.19367498547824905</c:v>
                  </c:pt>
                  <c:pt idx="4">
                    <c:v>0.13317907743585952</c:v>
                  </c:pt>
                  <c:pt idx="5">
                    <c:v>0.18352111595127049</c:v>
                  </c:pt>
                  <c:pt idx="6">
                    <c:v>0.1694697613145188</c:v>
                  </c:pt>
                  <c:pt idx="7">
                    <c:v>0.47524379708384512</c:v>
                  </c:pt>
                  <c:pt idx="8">
                    <c:v>0.70932127182727489</c:v>
                  </c:pt>
                  <c:pt idx="9">
                    <c:v>0.32580669115289967</c:v>
                  </c:pt>
                  <c:pt idx="10">
                    <c:v>0.23249258052677688</c:v>
                  </c:pt>
                  <c:pt idx="11">
                    <c:v>9.5847274348309128E-2</c:v>
                  </c:pt>
                  <c:pt idx="12">
                    <c:v>8.7666793409287375E-2</c:v>
                  </c:pt>
                  <c:pt idx="13">
                    <c:v>7.5690598271295484E-2</c:v>
                  </c:pt>
                </c:numCache>
              </c:numRef>
            </c:plus>
            <c:minus>
              <c:numRef>
                <c:f>'2. Result (2)'!$J$127:$J$140</c:f>
                <c:numCache>
                  <c:formatCode>General</c:formatCode>
                  <c:ptCount val="14"/>
                  <c:pt idx="0">
                    <c:v>0.2416385730797139</c:v>
                  </c:pt>
                  <c:pt idx="1">
                    <c:v>0.33702561722614915</c:v>
                  </c:pt>
                  <c:pt idx="2">
                    <c:v>0.33855083320923401</c:v>
                  </c:pt>
                  <c:pt idx="3">
                    <c:v>0.19367498547824905</c:v>
                  </c:pt>
                  <c:pt idx="4">
                    <c:v>0.13317907743585952</c:v>
                  </c:pt>
                  <c:pt idx="5">
                    <c:v>0.18352111595127049</c:v>
                  </c:pt>
                  <c:pt idx="6">
                    <c:v>0.1694697613145188</c:v>
                  </c:pt>
                  <c:pt idx="7">
                    <c:v>0.47524379708384512</c:v>
                  </c:pt>
                  <c:pt idx="8">
                    <c:v>0.70932127182727489</c:v>
                  </c:pt>
                  <c:pt idx="9">
                    <c:v>0.32580669115289967</c:v>
                  </c:pt>
                  <c:pt idx="10">
                    <c:v>0.23249258052677688</c:v>
                  </c:pt>
                  <c:pt idx="11">
                    <c:v>9.5847274348309128E-2</c:v>
                  </c:pt>
                  <c:pt idx="12">
                    <c:v>8.7666793409287375E-2</c:v>
                  </c:pt>
                  <c:pt idx="13">
                    <c:v>7.5690598271295484E-2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 (2)'!$A$127:$A$140</c:f>
              <c:numCache>
                <c:formatCode>General</c:formatCode>
                <c:ptCount val="14"/>
                <c:pt idx="0">
                  <c:v>1.0416666666666666E-2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0.125</c:v>
                </c:pt>
                <c:pt idx="4">
                  <c:v>0.25</c:v>
                </c:pt>
                <c:pt idx="5">
                  <c:v>1</c:v>
                </c:pt>
                <c:pt idx="6">
                  <c:v>3</c:v>
                </c:pt>
                <c:pt idx="7">
                  <c:v>7</c:v>
                </c:pt>
                <c:pt idx="8">
                  <c:v>14</c:v>
                </c:pt>
                <c:pt idx="9">
                  <c:v>21</c:v>
                </c:pt>
                <c:pt idx="10">
                  <c:v>28</c:v>
                </c:pt>
                <c:pt idx="11">
                  <c:v>35</c:v>
                </c:pt>
                <c:pt idx="12">
                  <c:v>42</c:v>
                </c:pt>
                <c:pt idx="13">
                  <c:v>49</c:v>
                </c:pt>
              </c:numCache>
            </c:numRef>
          </c:xVal>
          <c:yVal>
            <c:numRef>
              <c:f>'2. Result (2)'!$I$127:$I$140</c:f>
              <c:numCache>
                <c:formatCode>0.00</c:formatCode>
                <c:ptCount val="14"/>
                <c:pt idx="0">
                  <c:v>0.92899999999999994</c:v>
                </c:pt>
                <c:pt idx="1">
                  <c:v>1.3196666666666665</c:v>
                </c:pt>
                <c:pt idx="2">
                  <c:v>1.6883333333333332</c:v>
                </c:pt>
                <c:pt idx="3">
                  <c:v>2.165</c:v>
                </c:pt>
                <c:pt idx="4">
                  <c:v>1.8383333333333332</c:v>
                </c:pt>
                <c:pt idx="5">
                  <c:v>1.5200000000000002</c:v>
                </c:pt>
                <c:pt idx="6">
                  <c:v>1.9400000000000002</c:v>
                </c:pt>
                <c:pt idx="7">
                  <c:v>2.8583333333333329</c:v>
                </c:pt>
                <c:pt idx="8">
                  <c:v>4.2283333333333335</c:v>
                </c:pt>
                <c:pt idx="9">
                  <c:v>2.1850000000000001</c:v>
                </c:pt>
                <c:pt idx="10">
                  <c:v>1.056</c:v>
                </c:pt>
                <c:pt idx="11">
                  <c:v>0.40149999999999997</c:v>
                </c:pt>
                <c:pt idx="12">
                  <c:v>0.33533333333333332</c:v>
                </c:pt>
                <c:pt idx="13">
                  <c:v>0.28133333333333338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01E-406D-A101-96F5ED3BA288}"/>
            </c:ext>
          </c:extLst>
        </c:ser>
        <c:ser>
          <c:idx val="6"/>
          <c:order val="6"/>
          <c:tx>
            <c:strRef>
              <c:f>'2. Result (2)'!$A$142:$B$142</c:f>
              <c:strCache>
                <c:ptCount val="1"/>
                <c:pt idx="0">
                  <c:v>DK_LAI (15.0 mpk)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 (2)'!$J$145:$J$158</c:f>
                <c:numCache>
                  <c:formatCode>General</c:formatCode>
                  <c:ptCount val="14"/>
                  <c:pt idx="0">
                    <c:v>0.12428193754524439</c:v>
                  </c:pt>
                  <c:pt idx="1">
                    <c:v>0.18584043334717842</c:v>
                  </c:pt>
                  <c:pt idx="2">
                    <c:v>1.3398022242107217</c:v>
                  </c:pt>
                  <c:pt idx="3">
                    <c:v>0.4590315893269285</c:v>
                  </c:pt>
                  <c:pt idx="4">
                    <c:v>0.75920133473714901</c:v>
                  </c:pt>
                  <c:pt idx="5">
                    <c:v>0.47622473686275518</c:v>
                  </c:pt>
                  <c:pt idx="6">
                    <c:v>0.42269374256073516</c:v>
                  </c:pt>
                  <c:pt idx="7">
                    <c:v>0.80995473124531159</c:v>
                  </c:pt>
                  <c:pt idx="8">
                    <c:v>1.1361279270692435</c:v>
                  </c:pt>
                  <c:pt idx="9">
                    <c:v>0.79228782648731766</c:v>
                  </c:pt>
                  <c:pt idx="10">
                    <c:v>0.72137831036611177</c:v>
                  </c:pt>
                  <c:pt idx="11">
                    <c:v>0.41638908086868331</c:v>
                  </c:pt>
                  <c:pt idx="12">
                    <c:v>0.37722217149402359</c:v>
                  </c:pt>
                  <c:pt idx="13">
                    <c:v>0.15999218730925599</c:v>
                  </c:pt>
                </c:numCache>
              </c:numRef>
            </c:plus>
            <c:minus>
              <c:numRef>
                <c:f>'2. Result (2)'!$J$145:$J$158</c:f>
                <c:numCache>
                  <c:formatCode>General</c:formatCode>
                  <c:ptCount val="14"/>
                  <c:pt idx="0">
                    <c:v>0.12428193754524439</c:v>
                  </c:pt>
                  <c:pt idx="1">
                    <c:v>0.18584043334717842</c:v>
                  </c:pt>
                  <c:pt idx="2">
                    <c:v>1.3398022242107217</c:v>
                  </c:pt>
                  <c:pt idx="3">
                    <c:v>0.4590315893269285</c:v>
                  </c:pt>
                  <c:pt idx="4">
                    <c:v>0.75920133473714901</c:v>
                  </c:pt>
                  <c:pt idx="5">
                    <c:v>0.47622473686275518</c:v>
                  </c:pt>
                  <c:pt idx="6">
                    <c:v>0.42269374256073516</c:v>
                  </c:pt>
                  <c:pt idx="7">
                    <c:v>0.80995473124531159</c:v>
                  </c:pt>
                  <c:pt idx="8">
                    <c:v>1.1361279270692435</c:v>
                  </c:pt>
                  <c:pt idx="9">
                    <c:v>0.79228782648731766</c:v>
                  </c:pt>
                  <c:pt idx="10">
                    <c:v>0.72137831036611177</c:v>
                  </c:pt>
                  <c:pt idx="11">
                    <c:v>0.41638908086868331</c:v>
                  </c:pt>
                  <c:pt idx="12">
                    <c:v>0.37722217149402359</c:v>
                  </c:pt>
                  <c:pt idx="13">
                    <c:v>0.15999218730925599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 (2)'!$A$145:$A$158</c:f>
              <c:numCache>
                <c:formatCode>General</c:formatCode>
                <c:ptCount val="14"/>
                <c:pt idx="0">
                  <c:v>1.0416666666666666E-2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0.125</c:v>
                </c:pt>
                <c:pt idx="4">
                  <c:v>0.25</c:v>
                </c:pt>
                <c:pt idx="5">
                  <c:v>1</c:v>
                </c:pt>
                <c:pt idx="6">
                  <c:v>3</c:v>
                </c:pt>
                <c:pt idx="7">
                  <c:v>7</c:v>
                </c:pt>
                <c:pt idx="8">
                  <c:v>14</c:v>
                </c:pt>
                <c:pt idx="9">
                  <c:v>21</c:v>
                </c:pt>
                <c:pt idx="10">
                  <c:v>28</c:v>
                </c:pt>
                <c:pt idx="11">
                  <c:v>35</c:v>
                </c:pt>
                <c:pt idx="12">
                  <c:v>42</c:v>
                </c:pt>
                <c:pt idx="13">
                  <c:v>49</c:v>
                </c:pt>
              </c:numCache>
            </c:numRef>
          </c:xVal>
          <c:yVal>
            <c:numRef>
              <c:f>'2. Result (2)'!$I$145:$I$158</c:f>
              <c:numCache>
                <c:formatCode>0.00</c:formatCode>
                <c:ptCount val="14"/>
                <c:pt idx="0">
                  <c:v>1.083</c:v>
                </c:pt>
                <c:pt idx="1">
                  <c:v>1.6616666666666664</c:v>
                </c:pt>
                <c:pt idx="2">
                  <c:v>2.7050000000000001</c:v>
                </c:pt>
                <c:pt idx="3">
                  <c:v>3.2049999999999996</c:v>
                </c:pt>
                <c:pt idx="4">
                  <c:v>3.1533333333333329</c:v>
                </c:pt>
                <c:pt idx="5">
                  <c:v>2.2949999999999999</c:v>
                </c:pt>
                <c:pt idx="6">
                  <c:v>3.105</c:v>
                </c:pt>
                <c:pt idx="7">
                  <c:v>4.1333333333333337</c:v>
                </c:pt>
                <c:pt idx="8">
                  <c:v>5.4733333333333336</c:v>
                </c:pt>
                <c:pt idx="9">
                  <c:v>3.0700000000000003</c:v>
                </c:pt>
                <c:pt idx="10">
                  <c:v>1.8233333333333335</c:v>
                </c:pt>
                <c:pt idx="11">
                  <c:v>0.90033333333333321</c:v>
                </c:pt>
                <c:pt idx="12">
                  <c:v>0.77483333333333337</c:v>
                </c:pt>
                <c:pt idx="13">
                  <c:v>0.84199999999999997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01E-406D-A101-96F5ED3BA288}"/>
            </c:ext>
          </c:extLst>
        </c:ser>
        <c:ser>
          <c:idx val="7"/>
          <c:order val="7"/>
          <c:tx>
            <c:strRef>
              <c:f>'2. Result (2)'!$A$160:$B$160</c:f>
              <c:strCache>
                <c:ptCount val="1"/>
                <c:pt idx="0">
                  <c:v>DK_LAI (30.0 mpk)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 (2)'!$J$163:$J$176</c:f>
                <c:numCache>
                  <c:formatCode>General</c:formatCode>
                  <c:ptCount val="14"/>
                  <c:pt idx="0">
                    <c:v>0.28104566651465407</c:v>
                  </c:pt>
                  <c:pt idx="1">
                    <c:v>0.5202563470700442</c:v>
                  </c:pt>
                  <c:pt idx="2">
                    <c:v>0.58629059916279491</c:v>
                  </c:pt>
                  <c:pt idx="3">
                    <c:v>0.70950687100267384</c:v>
                  </c:pt>
                  <c:pt idx="4">
                    <c:v>1.3271988045001624</c:v>
                  </c:pt>
                  <c:pt idx="5">
                    <c:v>1.0110473117845007</c:v>
                  </c:pt>
                  <c:pt idx="6">
                    <c:v>1.0211562074433072</c:v>
                  </c:pt>
                  <c:pt idx="7">
                    <c:v>1.400652229022844</c:v>
                  </c:pt>
                  <c:pt idx="8">
                    <c:v>1.5650899867632801</c:v>
                  </c:pt>
                  <c:pt idx="9">
                    <c:v>1.0866032701343551</c:v>
                  </c:pt>
                  <c:pt idx="10">
                    <c:v>1.3074708409750468</c:v>
                  </c:pt>
                  <c:pt idx="11">
                    <c:v>1.1864326360986539</c:v>
                  </c:pt>
                  <c:pt idx="12">
                    <c:v>0.97350767844943076</c:v>
                  </c:pt>
                  <c:pt idx="13">
                    <c:v>0.9410646453175604</c:v>
                  </c:pt>
                </c:numCache>
              </c:numRef>
            </c:plus>
            <c:minus>
              <c:numRef>
                <c:f>'2. Result (2)'!$J$163:$J$176</c:f>
                <c:numCache>
                  <c:formatCode>General</c:formatCode>
                  <c:ptCount val="14"/>
                  <c:pt idx="0">
                    <c:v>0.28104566651465407</c:v>
                  </c:pt>
                  <c:pt idx="1">
                    <c:v>0.5202563470700442</c:v>
                  </c:pt>
                  <c:pt idx="2">
                    <c:v>0.58629059916279491</c:v>
                  </c:pt>
                  <c:pt idx="3">
                    <c:v>0.70950687100267384</c:v>
                  </c:pt>
                  <c:pt idx="4">
                    <c:v>1.3271988045001624</c:v>
                  </c:pt>
                  <c:pt idx="5">
                    <c:v>1.0110473117845007</c:v>
                  </c:pt>
                  <c:pt idx="6">
                    <c:v>1.0211562074433072</c:v>
                  </c:pt>
                  <c:pt idx="7">
                    <c:v>1.400652229022844</c:v>
                  </c:pt>
                  <c:pt idx="8">
                    <c:v>1.5650899867632801</c:v>
                  </c:pt>
                  <c:pt idx="9">
                    <c:v>1.0866032701343551</c:v>
                  </c:pt>
                  <c:pt idx="10">
                    <c:v>1.3074708409750468</c:v>
                  </c:pt>
                  <c:pt idx="11">
                    <c:v>1.1864326360986539</c:v>
                  </c:pt>
                  <c:pt idx="12">
                    <c:v>0.97350767844943076</c:v>
                  </c:pt>
                  <c:pt idx="13">
                    <c:v>0.9410646453175604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 (2)'!$A$163:$A$176</c:f>
              <c:numCache>
                <c:formatCode>General</c:formatCode>
                <c:ptCount val="14"/>
                <c:pt idx="0">
                  <c:v>1.0416666666666666E-2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0.125</c:v>
                </c:pt>
                <c:pt idx="4">
                  <c:v>0.25</c:v>
                </c:pt>
                <c:pt idx="5">
                  <c:v>1</c:v>
                </c:pt>
                <c:pt idx="6">
                  <c:v>3</c:v>
                </c:pt>
                <c:pt idx="7">
                  <c:v>7</c:v>
                </c:pt>
                <c:pt idx="8">
                  <c:v>14</c:v>
                </c:pt>
                <c:pt idx="9">
                  <c:v>21</c:v>
                </c:pt>
                <c:pt idx="10">
                  <c:v>28</c:v>
                </c:pt>
                <c:pt idx="11">
                  <c:v>35</c:v>
                </c:pt>
                <c:pt idx="12">
                  <c:v>42</c:v>
                </c:pt>
                <c:pt idx="13">
                  <c:v>49</c:v>
                </c:pt>
              </c:numCache>
            </c:numRef>
          </c:xVal>
          <c:yVal>
            <c:numRef>
              <c:f>'2. Result (2)'!$I$163:$I$176</c:f>
              <c:numCache>
                <c:formatCode>0.00</c:formatCode>
                <c:ptCount val="14"/>
                <c:pt idx="0">
                  <c:v>1.6133333333333333</c:v>
                </c:pt>
                <c:pt idx="1">
                  <c:v>2.4566666666666666</c:v>
                </c:pt>
                <c:pt idx="2">
                  <c:v>3.4916666666666667</c:v>
                </c:pt>
                <c:pt idx="3">
                  <c:v>5.2399999999999993</c:v>
                </c:pt>
                <c:pt idx="4">
                  <c:v>4.578333333333334</c:v>
                </c:pt>
                <c:pt idx="5">
                  <c:v>3.7183333333333337</c:v>
                </c:pt>
                <c:pt idx="6">
                  <c:v>4.2600000000000007</c:v>
                </c:pt>
                <c:pt idx="7">
                  <c:v>5.873333333333334</c:v>
                </c:pt>
                <c:pt idx="8">
                  <c:v>7.6233333333333322</c:v>
                </c:pt>
                <c:pt idx="9">
                  <c:v>4.6233333333333331</c:v>
                </c:pt>
                <c:pt idx="10">
                  <c:v>3.3800000000000003</c:v>
                </c:pt>
                <c:pt idx="11">
                  <c:v>2.0109999999999997</c:v>
                </c:pt>
                <c:pt idx="12">
                  <c:v>1.7779999999999998</c:v>
                </c:pt>
                <c:pt idx="13">
                  <c:v>1.6773333333333333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01E-406D-A101-96F5ED3BA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853312"/>
        <c:axId val="949847904"/>
      </c:scatterChart>
      <c:valAx>
        <c:axId val="949853312"/>
        <c:scaling>
          <c:orientation val="minMax"/>
          <c:max val="4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Time</a:t>
                </a:r>
                <a:r>
                  <a:rPr lang="en-US" altLang="ko-KR" baseline="0"/>
                  <a:t> (hr)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47904"/>
        <c:crossesAt val="1.0000000000000002E-2"/>
        <c:crossBetween val="midCat"/>
      </c:valAx>
      <c:valAx>
        <c:axId val="9498479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Blood concentration (ng/mL)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9.6256866323130973E-4"/>
              <c:y val="0.283920717592592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53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86359627430810859"/>
          <c:y val="5.681428394218295E-2"/>
          <c:w val="0.12593320006694661"/>
          <c:h val="0.287018084607551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0.png"/><Relationship Id="rId18" Type="http://schemas.openxmlformats.org/officeDocument/2006/relationships/image" Target="../media/image15.png"/><Relationship Id="rId26" Type="http://schemas.openxmlformats.org/officeDocument/2006/relationships/image" Target="../media/image23.png"/><Relationship Id="rId39" Type="http://schemas.openxmlformats.org/officeDocument/2006/relationships/image" Target="../media/image36.png"/><Relationship Id="rId21" Type="http://schemas.openxmlformats.org/officeDocument/2006/relationships/image" Target="../media/image18.png"/><Relationship Id="rId34" Type="http://schemas.openxmlformats.org/officeDocument/2006/relationships/image" Target="../media/image31.png"/><Relationship Id="rId42" Type="http://schemas.openxmlformats.org/officeDocument/2006/relationships/image" Target="../media/image39.png"/><Relationship Id="rId47" Type="http://schemas.openxmlformats.org/officeDocument/2006/relationships/image" Target="../media/image44.png"/><Relationship Id="rId50" Type="http://schemas.openxmlformats.org/officeDocument/2006/relationships/image" Target="../media/image47.png"/><Relationship Id="rId7" Type="http://schemas.openxmlformats.org/officeDocument/2006/relationships/image" Target="../media/image4.png"/><Relationship Id="rId2" Type="http://schemas.openxmlformats.org/officeDocument/2006/relationships/chart" Target="../charts/chart3.xml"/><Relationship Id="rId16" Type="http://schemas.openxmlformats.org/officeDocument/2006/relationships/image" Target="../media/image13.png"/><Relationship Id="rId29" Type="http://schemas.openxmlformats.org/officeDocument/2006/relationships/image" Target="../media/image26.png"/><Relationship Id="rId11" Type="http://schemas.openxmlformats.org/officeDocument/2006/relationships/image" Target="../media/image8.png"/><Relationship Id="rId24" Type="http://schemas.openxmlformats.org/officeDocument/2006/relationships/image" Target="../media/image21.png"/><Relationship Id="rId32" Type="http://schemas.openxmlformats.org/officeDocument/2006/relationships/image" Target="../media/image29.png"/><Relationship Id="rId37" Type="http://schemas.openxmlformats.org/officeDocument/2006/relationships/image" Target="../media/image34.png"/><Relationship Id="rId40" Type="http://schemas.openxmlformats.org/officeDocument/2006/relationships/image" Target="../media/image37.png"/><Relationship Id="rId45" Type="http://schemas.openxmlformats.org/officeDocument/2006/relationships/image" Target="../media/image42.png"/><Relationship Id="rId5" Type="http://schemas.openxmlformats.org/officeDocument/2006/relationships/image" Target="../media/image2.png"/><Relationship Id="rId15" Type="http://schemas.openxmlformats.org/officeDocument/2006/relationships/image" Target="../media/image12.png"/><Relationship Id="rId23" Type="http://schemas.openxmlformats.org/officeDocument/2006/relationships/image" Target="../media/image20.png"/><Relationship Id="rId28" Type="http://schemas.openxmlformats.org/officeDocument/2006/relationships/image" Target="../media/image25.png"/><Relationship Id="rId36" Type="http://schemas.openxmlformats.org/officeDocument/2006/relationships/image" Target="../media/image33.png"/><Relationship Id="rId49" Type="http://schemas.openxmlformats.org/officeDocument/2006/relationships/image" Target="../media/image46.png"/><Relationship Id="rId10" Type="http://schemas.openxmlformats.org/officeDocument/2006/relationships/image" Target="../media/image7.png"/><Relationship Id="rId19" Type="http://schemas.openxmlformats.org/officeDocument/2006/relationships/image" Target="../media/image16.png"/><Relationship Id="rId31" Type="http://schemas.openxmlformats.org/officeDocument/2006/relationships/image" Target="../media/image28.png"/><Relationship Id="rId44" Type="http://schemas.openxmlformats.org/officeDocument/2006/relationships/image" Target="../media/image41.png"/><Relationship Id="rId4" Type="http://schemas.openxmlformats.org/officeDocument/2006/relationships/image" Target="../media/image1.png"/><Relationship Id="rId9" Type="http://schemas.openxmlformats.org/officeDocument/2006/relationships/image" Target="../media/image6.png"/><Relationship Id="rId14" Type="http://schemas.openxmlformats.org/officeDocument/2006/relationships/image" Target="../media/image11.png"/><Relationship Id="rId22" Type="http://schemas.openxmlformats.org/officeDocument/2006/relationships/image" Target="../media/image19.png"/><Relationship Id="rId27" Type="http://schemas.openxmlformats.org/officeDocument/2006/relationships/image" Target="../media/image24.png"/><Relationship Id="rId30" Type="http://schemas.openxmlformats.org/officeDocument/2006/relationships/image" Target="../media/image27.png"/><Relationship Id="rId35" Type="http://schemas.openxmlformats.org/officeDocument/2006/relationships/image" Target="../media/image32.png"/><Relationship Id="rId43" Type="http://schemas.openxmlformats.org/officeDocument/2006/relationships/image" Target="../media/image40.png"/><Relationship Id="rId48" Type="http://schemas.openxmlformats.org/officeDocument/2006/relationships/image" Target="../media/image45.png"/><Relationship Id="rId8" Type="http://schemas.openxmlformats.org/officeDocument/2006/relationships/image" Target="../media/image5.png"/><Relationship Id="rId51" Type="http://schemas.openxmlformats.org/officeDocument/2006/relationships/image" Target="../media/image48.png"/><Relationship Id="rId3" Type="http://schemas.openxmlformats.org/officeDocument/2006/relationships/chart" Target="../charts/chart4.xml"/><Relationship Id="rId12" Type="http://schemas.openxmlformats.org/officeDocument/2006/relationships/image" Target="../media/image9.png"/><Relationship Id="rId17" Type="http://schemas.openxmlformats.org/officeDocument/2006/relationships/image" Target="../media/image14.png"/><Relationship Id="rId25" Type="http://schemas.openxmlformats.org/officeDocument/2006/relationships/image" Target="../media/image22.png"/><Relationship Id="rId33" Type="http://schemas.openxmlformats.org/officeDocument/2006/relationships/image" Target="../media/image30.png"/><Relationship Id="rId38" Type="http://schemas.openxmlformats.org/officeDocument/2006/relationships/image" Target="../media/image35.png"/><Relationship Id="rId46" Type="http://schemas.openxmlformats.org/officeDocument/2006/relationships/image" Target="../media/image43.png"/><Relationship Id="rId20" Type="http://schemas.openxmlformats.org/officeDocument/2006/relationships/image" Target="../media/image17.png"/><Relationship Id="rId41" Type="http://schemas.openxmlformats.org/officeDocument/2006/relationships/image" Target="../media/image38.png"/><Relationship Id="rId1" Type="http://schemas.openxmlformats.org/officeDocument/2006/relationships/chart" Target="../charts/chart2.xml"/><Relationship Id="rId6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0.png"/><Relationship Id="rId1" Type="http://schemas.openxmlformats.org/officeDocument/2006/relationships/image" Target="../media/image4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1279075</xdr:colOff>
      <xdr:row>178</xdr:row>
      <xdr:rowOff>40823</xdr:rowOff>
    </xdr:from>
    <xdr:to>
      <xdr:col>7</xdr:col>
      <xdr:colOff>310755</xdr:colOff>
      <xdr:row>205</xdr:row>
      <xdr:rowOff>86590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FBC7394-4405-4955-B2A5-2EF46C7CEE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13608</xdr:colOff>
      <xdr:row>25</xdr:row>
      <xdr:rowOff>13606</xdr:rowOff>
    </xdr:from>
    <xdr:to>
      <xdr:col>5</xdr:col>
      <xdr:colOff>1494429</xdr:colOff>
      <xdr:row>43</xdr:row>
      <xdr:rowOff>163070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24A70A8-8B6C-45E0-9F9D-DEA0D3656E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13607</xdr:colOff>
      <xdr:row>25</xdr:row>
      <xdr:rowOff>13607</xdr:rowOff>
    </xdr:from>
    <xdr:to>
      <xdr:col>9</xdr:col>
      <xdr:colOff>1494428</xdr:colOff>
      <xdr:row>43</xdr:row>
      <xdr:rowOff>163071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D8BAB3AC-BD90-4D05-9689-5C4F385952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13607</xdr:colOff>
      <xdr:row>25</xdr:row>
      <xdr:rowOff>13607</xdr:rowOff>
    </xdr:from>
    <xdr:to>
      <xdr:col>13</xdr:col>
      <xdr:colOff>1494429</xdr:colOff>
      <xdr:row>43</xdr:row>
      <xdr:rowOff>163071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2BE6DDD8-E8E0-4C29-BFC7-5E6AE63A0E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108856</xdr:colOff>
      <xdr:row>48</xdr:row>
      <xdr:rowOff>77802</xdr:rowOff>
    </xdr:from>
    <xdr:to>
      <xdr:col>11</xdr:col>
      <xdr:colOff>1478463</xdr:colOff>
      <xdr:row>57</xdr:row>
      <xdr:rowOff>221645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3973FEA-2A1D-4F09-8DCA-A21BC3661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68499" y="8650302"/>
          <a:ext cx="2880000" cy="226655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12</xdr:col>
      <xdr:colOff>80985</xdr:colOff>
      <xdr:row>48</xdr:row>
      <xdr:rowOff>77802</xdr:rowOff>
    </xdr:from>
    <xdr:to>
      <xdr:col>13</xdr:col>
      <xdr:colOff>1450593</xdr:colOff>
      <xdr:row>57</xdr:row>
      <xdr:rowOff>225264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2CB788D-1E1D-4B8B-9A43-F313C1BEF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661414" y="8650302"/>
          <a:ext cx="2880000" cy="227017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14</xdr:col>
      <xdr:colOff>36707</xdr:colOff>
      <xdr:row>48</xdr:row>
      <xdr:rowOff>77802</xdr:rowOff>
    </xdr:from>
    <xdr:to>
      <xdr:col>15</xdr:col>
      <xdr:colOff>1406314</xdr:colOff>
      <xdr:row>57</xdr:row>
      <xdr:rowOff>220843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D4F9A7A0-2BBA-4982-95AD-528A997FC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637921" y="8650302"/>
          <a:ext cx="2880000" cy="226575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15</xdr:col>
      <xdr:colOff>1502821</xdr:colOff>
      <xdr:row>48</xdr:row>
      <xdr:rowOff>77802</xdr:rowOff>
    </xdr:from>
    <xdr:to>
      <xdr:col>17</xdr:col>
      <xdr:colOff>1362035</xdr:colOff>
      <xdr:row>57</xdr:row>
      <xdr:rowOff>229134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282CD5EC-920B-449B-A3CF-13857B1CB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614428" y="8650302"/>
          <a:ext cx="2880000" cy="227404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17</xdr:col>
      <xdr:colOff>1458542</xdr:colOff>
      <xdr:row>48</xdr:row>
      <xdr:rowOff>77802</xdr:rowOff>
    </xdr:from>
    <xdr:to>
      <xdr:col>21</xdr:col>
      <xdr:colOff>297221</xdr:colOff>
      <xdr:row>57</xdr:row>
      <xdr:rowOff>229133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DEEA24F8-486D-4652-977C-FB05188C4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6590935" y="8650302"/>
          <a:ext cx="2880000" cy="227404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21</xdr:col>
      <xdr:colOff>393728</xdr:colOff>
      <xdr:row>48</xdr:row>
      <xdr:rowOff>77802</xdr:rowOff>
    </xdr:from>
    <xdr:to>
      <xdr:col>24</xdr:col>
      <xdr:colOff>742799</xdr:colOff>
      <xdr:row>57</xdr:row>
      <xdr:rowOff>219006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AAF855F2-9C4A-48B5-964F-86910BDCC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9567442" y="8650302"/>
          <a:ext cx="2880000" cy="226391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10</xdr:col>
      <xdr:colOff>108856</xdr:colOff>
      <xdr:row>61</xdr:row>
      <xdr:rowOff>63954</xdr:rowOff>
    </xdr:from>
    <xdr:to>
      <xdr:col>11</xdr:col>
      <xdr:colOff>1478463</xdr:colOff>
      <xdr:row>70</xdr:row>
      <xdr:rowOff>211419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DA897891-B500-4C02-950B-FC517B127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668499" y="11561990"/>
          <a:ext cx="2880000" cy="227018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12</xdr:col>
      <xdr:colOff>80985</xdr:colOff>
      <xdr:row>61</xdr:row>
      <xdr:rowOff>63954</xdr:rowOff>
    </xdr:from>
    <xdr:to>
      <xdr:col>13</xdr:col>
      <xdr:colOff>1450593</xdr:colOff>
      <xdr:row>70</xdr:row>
      <xdr:rowOff>213251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2A5C7983-6CDC-40F0-AFE2-1B123ABA7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661414" y="11561990"/>
          <a:ext cx="2880000" cy="227201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14</xdr:col>
      <xdr:colOff>36707</xdr:colOff>
      <xdr:row>61</xdr:row>
      <xdr:rowOff>63954</xdr:rowOff>
    </xdr:from>
    <xdr:to>
      <xdr:col>15</xdr:col>
      <xdr:colOff>1406314</xdr:colOff>
      <xdr:row>70</xdr:row>
      <xdr:rowOff>214929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4CBD6DC1-DCAF-4464-AA8C-58E741C76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0637921" y="11561990"/>
          <a:ext cx="2880000" cy="227369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15</xdr:col>
      <xdr:colOff>1502821</xdr:colOff>
      <xdr:row>61</xdr:row>
      <xdr:rowOff>63954</xdr:rowOff>
    </xdr:from>
    <xdr:to>
      <xdr:col>17</xdr:col>
      <xdr:colOff>1362035</xdr:colOff>
      <xdr:row>70</xdr:row>
      <xdr:rowOff>211418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D16AF893-CF45-40D6-A126-F38B26749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3614428" y="11561990"/>
          <a:ext cx="2880000" cy="227017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17</xdr:col>
      <xdr:colOff>1458542</xdr:colOff>
      <xdr:row>61</xdr:row>
      <xdr:rowOff>63954</xdr:rowOff>
    </xdr:from>
    <xdr:to>
      <xdr:col>21</xdr:col>
      <xdr:colOff>297221</xdr:colOff>
      <xdr:row>70</xdr:row>
      <xdr:rowOff>209022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5367979-353D-4885-8308-E39BBEC8E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6590935" y="11561990"/>
          <a:ext cx="2880000" cy="226778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21</xdr:col>
      <xdr:colOff>393728</xdr:colOff>
      <xdr:row>61</xdr:row>
      <xdr:rowOff>63954</xdr:rowOff>
    </xdr:from>
    <xdr:to>
      <xdr:col>24</xdr:col>
      <xdr:colOff>742799</xdr:colOff>
      <xdr:row>70</xdr:row>
      <xdr:rowOff>206994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D8593911-9997-4CAF-9E31-0C4D74682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9567442" y="11561990"/>
          <a:ext cx="2880000" cy="226575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10</xdr:col>
      <xdr:colOff>108856</xdr:colOff>
      <xdr:row>74</xdr:row>
      <xdr:rowOff>59871</xdr:rowOff>
    </xdr:from>
    <xdr:to>
      <xdr:col>11</xdr:col>
      <xdr:colOff>1478463</xdr:colOff>
      <xdr:row>83</xdr:row>
      <xdr:rowOff>211202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EE32AEF-6CFA-4DC7-8031-66D73034B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668499" y="14483442"/>
          <a:ext cx="2880000" cy="227404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12</xdr:col>
      <xdr:colOff>80985</xdr:colOff>
      <xdr:row>74</xdr:row>
      <xdr:rowOff>59871</xdr:rowOff>
    </xdr:from>
    <xdr:to>
      <xdr:col>13</xdr:col>
      <xdr:colOff>1450593</xdr:colOff>
      <xdr:row>83</xdr:row>
      <xdr:rowOff>209369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12721349-40D1-43A2-8414-58916735B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7661414" y="14483442"/>
          <a:ext cx="2880000" cy="227221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14</xdr:col>
      <xdr:colOff>36707</xdr:colOff>
      <xdr:row>74</xdr:row>
      <xdr:rowOff>59871</xdr:rowOff>
    </xdr:from>
    <xdr:to>
      <xdr:col>15</xdr:col>
      <xdr:colOff>1406314</xdr:colOff>
      <xdr:row>83</xdr:row>
      <xdr:rowOff>204943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384F3900-7668-40E0-A1D5-9651C85F3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0637921" y="14483442"/>
          <a:ext cx="2880000" cy="226778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15</xdr:col>
      <xdr:colOff>1502821</xdr:colOff>
      <xdr:row>74</xdr:row>
      <xdr:rowOff>59871</xdr:rowOff>
    </xdr:from>
    <xdr:to>
      <xdr:col>17</xdr:col>
      <xdr:colOff>1362035</xdr:colOff>
      <xdr:row>83</xdr:row>
      <xdr:rowOff>215070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BB035B9C-D237-46E1-A67C-2BF051AEE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3614428" y="14483442"/>
          <a:ext cx="2880000" cy="227791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17</xdr:col>
      <xdr:colOff>1458542</xdr:colOff>
      <xdr:row>74</xdr:row>
      <xdr:rowOff>59871</xdr:rowOff>
    </xdr:from>
    <xdr:to>
      <xdr:col>21</xdr:col>
      <xdr:colOff>297221</xdr:colOff>
      <xdr:row>83</xdr:row>
      <xdr:rowOff>215423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53366AA7-5B0D-4E5C-B36E-0A9FD9D1E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6590935" y="14483442"/>
          <a:ext cx="2880000" cy="227826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21</xdr:col>
      <xdr:colOff>393728</xdr:colOff>
      <xdr:row>74</xdr:row>
      <xdr:rowOff>59871</xdr:rowOff>
    </xdr:from>
    <xdr:to>
      <xdr:col>24</xdr:col>
      <xdr:colOff>742799</xdr:colOff>
      <xdr:row>83</xdr:row>
      <xdr:rowOff>203103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2A2EE21A-787E-49DE-BF78-BDC29AC5D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9567442" y="14483442"/>
          <a:ext cx="2880000" cy="226594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10</xdr:col>
      <xdr:colOff>108856</xdr:colOff>
      <xdr:row>87</xdr:row>
      <xdr:rowOff>81642</xdr:rowOff>
    </xdr:from>
    <xdr:to>
      <xdr:col>11</xdr:col>
      <xdr:colOff>1478463</xdr:colOff>
      <xdr:row>97</xdr:row>
      <xdr:rowOff>3624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EC4F17DD-9924-44EE-8549-062FC1054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668499" y="17430749"/>
          <a:ext cx="2880000" cy="22896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12</xdr:col>
      <xdr:colOff>80985</xdr:colOff>
      <xdr:row>87</xdr:row>
      <xdr:rowOff>81642</xdr:rowOff>
    </xdr:from>
    <xdr:to>
      <xdr:col>13</xdr:col>
      <xdr:colOff>1450593</xdr:colOff>
      <xdr:row>96</xdr:row>
      <xdr:rowOff>222442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ED4ADFD0-A110-4B9A-A3F0-A3D84C29B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7661414" y="17430749"/>
          <a:ext cx="2880000" cy="226351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14</xdr:col>
      <xdr:colOff>36707</xdr:colOff>
      <xdr:row>87</xdr:row>
      <xdr:rowOff>81642</xdr:rowOff>
    </xdr:from>
    <xdr:to>
      <xdr:col>15</xdr:col>
      <xdr:colOff>1406314</xdr:colOff>
      <xdr:row>96</xdr:row>
      <xdr:rowOff>219795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0A96667A-782B-45BA-B365-D8E9AFE84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0637921" y="17430749"/>
          <a:ext cx="2880000" cy="226086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15</xdr:col>
      <xdr:colOff>1502821</xdr:colOff>
      <xdr:row>87</xdr:row>
      <xdr:rowOff>81642</xdr:rowOff>
    </xdr:from>
    <xdr:to>
      <xdr:col>17</xdr:col>
      <xdr:colOff>1362035</xdr:colOff>
      <xdr:row>96</xdr:row>
      <xdr:rowOff>232979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9E79009E-AF3A-4197-85BF-5FFAD68E1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3614428" y="17430749"/>
          <a:ext cx="2880000" cy="227405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17</xdr:col>
      <xdr:colOff>1458542</xdr:colOff>
      <xdr:row>87</xdr:row>
      <xdr:rowOff>81642</xdr:rowOff>
    </xdr:from>
    <xdr:to>
      <xdr:col>21</xdr:col>
      <xdr:colOff>297221</xdr:colOff>
      <xdr:row>96</xdr:row>
      <xdr:rowOff>218704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F0FAD241-E4A5-492F-A7CB-91A308CCF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6590935" y="17430749"/>
          <a:ext cx="2880000" cy="225977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21</xdr:col>
      <xdr:colOff>393728</xdr:colOff>
      <xdr:row>87</xdr:row>
      <xdr:rowOff>81642</xdr:rowOff>
    </xdr:from>
    <xdr:to>
      <xdr:col>24</xdr:col>
      <xdr:colOff>742799</xdr:colOff>
      <xdr:row>96</xdr:row>
      <xdr:rowOff>233682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EACFE0DE-DFD8-4354-823F-C664AD99B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9567442" y="17430749"/>
          <a:ext cx="2880000" cy="227475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10</xdr:col>
      <xdr:colOff>108856</xdr:colOff>
      <xdr:row>100</xdr:row>
      <xdr:rowOff>57745</xdr:rowOff>
    </xdr:from>
    <xdr:to>
      <xdr:col>11</xdr:col>
      <xdr:colOff>1478463</xdr:colOff>
      <xdr:row>109</xdr:row>
      <xdr:rowOff>209428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E6C2A4D1-64AD-48E0-BBA8-47F095825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4668499" y="20332388"/>
          <a:ext cx="2880000" cy="227439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12</xdr:col>
      <xdr:colOff>80985</xdr:colOff>
      <xdr:row>100</xdr:row>
      <xdr:rowOff>57745</xdr:rowOff>
    </xdr:from>
    <xdr:to>
      <xdr:col>13</xdr:col>
      <xdr:colOff>1450593</xdr:colOff>
      <xdr:row>109</xdr:row>
      <xdr:rowOff>204439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ECAF0419-F6F2-4F30-BF95-081968214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7661414" y="20332388"/>
          <a:ext cx="2880000" cy="226940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14</xdr:col>
      <xdr:colOff>36707</xdr:colOff>
      <xdr:row>100</xdr:row>
      <xdr:rowOff>57745</xdr:rowOff>
    </xdr:from>
    <xdr:to>
      <xdr:col>15</xdr:col>
      <xdr:colOff>1406314</xdr:colOff>
      <xdr:row>109</xdr:row>
      <xdr:rowOff>204847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13A3871D-A7C2-4757-94C6-518BB55C7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0637921" y="20332388"/>
          <a:ext cx="2880000" cy="226981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15</xdr:col>
      <xdr:colOff>1502821</xdr:colOff>
      <xdr:row>100</xdr:row>
      <xdr:rowOff>57745</xdr:rowOff>
    </xdr:from>
    <xdr:to>
      <xdr:col>17</xdr:col>
      <xdr:colOff>1362035</xdr:colOff>
      <xdr:row>109</xdr:row>
      <xdr:rowOff>208254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E06E9C47-3A3E-4EEE-BE7D-9D7D185DB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3614428" y="20332388"/>
          <a:ext cx="2880000" cy="227322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17</xdr:col>
      <xdr:colOff>1458542</xdr:colOff>
      <xdr:row>100</xdr:row>
      <xdr:rowOff>57745</xdr:rowOff>
    </xdr:from>
    <xdr:to>
      <xdr:col>21</xdr:col>
      <xdr:colOff>297221</xdr:colOff>
      <xdr:row>109</xdr:row>
      <xdr:rowOff>208581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DFD982BE-3AED-475C-86D5-59811930F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6590935" y="20332388"/>
          <a:ext cx="2880000" cy="227354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21</xdr:col>
      <xdr:colOff>393728</xdr:colOff>
      <xdr:row>100</xdr:row>
      <xdr:rowOff>57745</xdr:rowOff>
    </xdr:from>
    <xdr:to>
      <xdr:col>24</xdr:col>
      <xdr:colOff>742799</xdr:colOff>
      <xdr:row>109</xdr:row>
      <xdr:rowOff>207759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C5E53E5F-D0F0-4622-A4A6-6B3D8CD93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9567442" y="20332388"/>
          <a:ext cx="2880000" cy="227272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10</xdr:col>
      <xdr:colOff>108856</xdr:colOff>
      <xdr:row>113</xdr:row>
      <xdr:rowOff>76084</xdr:rowOff>
    </xdr:from>
    <xdr:to>
      <xdr:col>11</xdr:col>
      <xdr:colOff>1478463</xdr:colOff>
      <xdr:row>122</xdr:row>
      <xdr:rowOff>219655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890CF91D-095B-4D46-9ED4-F5D373859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4668499" y="23276263"/>
          <a:ext cx="2880000" cy="226628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12</xdr:col>
      <xdr:colOff>80985</xdr:colOff>
      <xdr:row>113</xdr:row>
      <xdr:rowOff>76084</xdr:rowOff>
    </xdr:from>
    <xdr:to>
      <xdr:col>13</xdr:col>
      <xdr:colOff>1450593</xdr:colOff>
      <xdr:row>122</xdr:row>
      <xdr:rowOff>225913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2C5B653B-C768-48BD-B5F9-42974E294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7661414" y="23276263"/>
          <a:ext cx="2880000" cy="227254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14</xdr:col>
      <xdr:colOff>36707</xdr:colOff>
      <xdr:row>113</xdr:row>
      <xdr:rowOff>76084</xdr:rowOff>
    </xdr:from>
    <xdr:to>
      <xdr:col>15</xdr:col>
      <xdr:colOff>1406314</xdr:colOff>
      <xdr:row>122</xdr:row>
      <xdr:rowOff>214742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C9F63575-5776-446C-BA5A-51CFA3459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0637921" y="23276263"/>
          <a:ext cx="2880000" cy="226137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15</xdr:col>
      <xdr:colOff>1502821</xdr:colOff>
      <xdr:row>113</xdr:row>
      <xdr:rowOff>76084</xdr:rowOff>
    </xdr:from>
    <xdr:to>
      <xdr:col>17</xdr:col>
      <xdr:colOff>1362035</xdr:colOff>
      <xdr:row>122</xdr:row>
      <xdr:rowOff>224558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4E709060-EDB9-45F1-8605-D80AD0022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3614428" y="23276263"/>
          <a:ext cx="2880000" cy="227118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17</xdr:col>
      <xdr:colOff>1458542</xdr:colOff>
      <xdr:row>113</xdr:row>
      <xdr:rowOff>76084</xdr:rowOff>
    </xdr:from>
    <xdr:to>
      <xdr:col>21</xdr:col>
      <xdr:colOff>297221</xdr:colOff>
      <xdr:row>122</xdr:row>
      <xdr:rowOff>211704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66EB60F6-0ED6-4CD7-B7EA-1CEF64FF8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6590935" y="23276263"/>
          <a:ext cx="2880000" cy="225833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21</xdr:col>
      <xdr:colOff>393728</xdr:colOff>
      <xdr:row>113</xdr:row>
      <xdr:rowOff>76084</xdr:rowOff>
    </xdr:from>
    <xdr:to>
      <xdr:col>24</xdr:col>
      <xdr:colOff>742799</xdr:colOff>
      <xdr:row>122</xdr:row>
      <xdr:rowOff>225911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310FF632-E730-4282-8DCE-F192D21B4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9567442" y="23276263"/>
          <a:ext cx="2880000" cy="227254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10</xdr:col>
      <xdr:colOff>108856</xdr:colOff>
      <xdr:row>126</xdr:row>
      <xdr:rowOff>73004</xdr:rowOff>
    </xdr:from>
    <xdr:to>
      <xdr:col>11</xdr:col>
      <xdr:colOff>1478463</xdr:colOff>
      <xdr:row>135</xdr:row>
      <xdr:rowOff>232698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38935219-52AF-4123-B509-27AAAC24E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4668499" y="26198718"/>
          <a:ext cx="2880000" cy="228240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12</xdr:col>
      <xdr:colOff>80985</xdr:colOff>
      <xdr:row>126</xdr:row>
      <xdr:rowOff>73004</xdr:rowOff>
    </xdr:from>
    <xdr:to>
      <xdr:col>13</xdr:col>
      <xdr:colOff>1450593</xdr:colOff>
      <xdr:row>135</xdr:row>
      <xdr:rowOff>226233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1DCF4724-1A0D-4157-8805-10C0654A5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7661414" y="26198718"/>
          <a:ext cx="2880000" cy="227594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14</xdr:col>
      <xdr:colOff>36707</xdr:colOff>
      <xdr:row>126</xdr:row>
      <xdr:rowOff>73004</xdr:rowOff>
    </xdr:from>
    <xdr:to>
      <xdr:col>15</xdr:col>
      <xdr:colOff>1406314</xdr:colOff>
      <xdr:row>135</xdr:row>
      <xdr:rowOff>213176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FDD2C1E7-8FB0-439E-A222-C7A839EC8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0637921" y="26198718"/>
          <a:ext cx="2880000" cy="226288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15</xdr:col>
      <xdr:colOff>1502821</xdr:colOff>
      <xdr:row>126</xdr:row>
      <xdr:rowOff>73004</xdr:rowOff>
    </xdr:from>
    <xdr:to>
      <xdr:col>17</xdr:col>
      <xdr:colOff>1362035</xdr:colOff>
      <xdr:row>135</xdr:row>
      <xdr:rowOff>221479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FEDBFDDD-A5B2-4A3A-8884-4C2191203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3614428" y="26198718"/>
          <a:ext cx="2880000" cy="227118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17</xdr:col>
      <xdr:colOff>1458542</xdr:colOff>
      <xdr:row>126</xdr:row>
      <xdr:rowOff>73004</xdr:rowOff>
    </xdr:from>
    <xdr:to>
      <xdr:col>21</xdr:col>
      <xdr:colOff>297221</xdr:colOff>
      <xdr:row>135</xdr:row>
      <xdr:rowOff>229290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25F54919-95A2-4991-B2DB-A7A23F7AA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6590935" y="26198718"/>
          <a:ext cx="2880000" cy="22790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21</xdr:col>
      <xdr:colOff>393728</xdr:colOff>
      <xdr:row>126</xdr:row>
      <xdr:rowOff>73004</xdr:rowOff>
    </xdr:from>
    <xdr:to>
      <xdr:col>24</xdr:col>
      <xdr:colOff>742799</xdr:colOff>
      <xdr:row>135</xdr:row>
      <xdr:rowOff>223015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A3AFC4C1-2AFA-4B24-A080-E02FC0847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9567442" y="26198718"/>
          <a:ext cx="2880000" cy="22727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10</xdr:col>
      <xdr:colOff>108856</xdr:colOff>
      <xdr:row>139</xdr:row>
      <xdr:rowOff>81642</xdr:rowOff>
    </xdr:from>
    <xdr:to>
      <xdr:col>11</xdr:col>
      <xdr:colOff>1478463</xdr:colOff>
      <xdr:row>148</xdr:row>
      <xdr:rowOff>229932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774A4B80-1B58-4827-8BC3-E61755C9F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4668499" y="29132892"/>
          <a:ext cx="2880000" cy="227100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12</xdr:col>
      <xdr:colOff>80985</xdr:colOff>
      <xdr:row>139</xdr:row>
      <xdr:rowOff>81642</xdr:rowOff>
    </xdr:from>
    <xdr:to>
      <xdr:col>13</xdr:col>
      <xdr:colOff>1450593</xdr:colOff>
      <xdr:row>148</xdr:row>
      <xdr:rowOff>220298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AB203708-A358-4180-B003-243601622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7661414" y="29132892"/>
          <a:ext cx="2880000" cy="226137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14</xdr:col>
      <xdr:colOff>36707</xdr:colOff>
      <xdr:row>139</xdr:row>
      <xdr:rowOff>81642</xdr:rowOff>
    </xdr:from>
    <xdr:to>
      <xdr:col>15</xdr:col>
      <xdr:colOff>1406314</xdr:colOff>
      <xdr:row>148</xdr:row>
      <xdr:rowOff>221812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EE6AA877-14AC-49D9-8CC0-BD96DBA8C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0637921" y="29132892"/>
          <a:ext cx="2880000" cy="226288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15</xdr:col>
      <xdr:colOff>1502821</xdr:colOff>
      <xdr:row>139</xdr:row>
      <xdr:rowOff>81642</xdr:rowOff>
    </xdr:from>
    <xdr:to>
      <xdr:col>17</xdr:col>
      <xdr:colOff>1362035</xdr:colOff>
      <xdr:row>149</xdr:row>
      <xdr:rowOff>6014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1F241240-9B75-41EF-9C11-08E695D7F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3614428" y="29132892"/>
          <a:ext cx="2880000" cy="228240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17</xdr:col>
      <xdr:colOff>1458542</xdr:colOff>
      <xdr:row>139</xdr:row>
      <xdr:rowOff>81642</xdr:rowOff>
    </xdr:from>
    <xdr:to>
      <xdr:col>21</xdr:col>
      <xdr:colOff>297221</xdr:colOff>
      <xdr:row>148</xdr:row>
      <xdr:rowOff>225213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1A13CEA6-7B63-4F30-87F9-AB3F3FFE5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6590935" y="29132892"/>
          <a:ext cx="2880000" cy="226628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21</xdr:col>
      <xdr:colOff>393728</xdr:colOff>
      <xdr:row>139</xdr:row>
      <xdr:rowOff>81642</xdr:rowOff>
    </xdr:from>
    <xdr:to>
      <xdr:col>24</xdr:col>
      <xdr:colOff>742799</xdr:colOff>
      <xdr:row>148</xdr:row>
      <xdr:rowOff>220298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D1726226-E96C-45CC-A293-01EDDDF9C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9567442" y="29132892"/>
          <a:ext cx="2880000" cy="226137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</xdr:col>
      <xdr:colOff>307640</xdr:colOff>
      <xdr:row>71</xdr:row>
      <xdr:rowOff>65668</xdr:rowOff>
    </xdr:from>
    <xdr:to>
      <xdr:col>5</xdr:col>
      <xdr:colOff>356152</xdr:colOff>
      <xdr:row>74</xdr:row>
      <xdr:rowOff>115365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10F57835-7E7B-2020-104F-8A10671F2A8A}"/>
            </a:ext>
          </a:extLst>
        </xdr:cNvPr>
        <xdr:cNvSpPr txBox="1"/>
      </xdr:nvSpPr>
      <xdr:spPr>
        <a:xfrm>
          <a:off x="2792423" y="13864494"/>
          <a:ext cx="4595664" cy="6129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>
              <a:solidFill>
                <a:srgbClr val="FF0000"/>
              </a:solidFill>
            </a:rPr>
            <a:t>혈중농도 패턴을 참고하여</a:t>
          </a:r>
          <a:r>
            <a:rPr lang="ko-KR" altLang="en-US" sz="1100" baseline="0">
              <a:solidFill>
                <a:srgbClr val="FF0000"/>
              </a:solidFill>
            </a:rPr>
            <a:t> 외삽의 영향이 크게 나타난 경우 </a:t>
          </a:r>
          <a:r>
            <a:rPr lang="en-US" altLang="ko-KR" sz="1100" baseline="0">
              <a:solidFill>
                <a:srgbClr val="FF0000"/>
              </a:solidFill>
            </a:rPr>
            <a:t>( </a:t>
          </a:r>
          <a:r>
            <a:rPr lang="ko-KR" altLang="en-US" sz="1100" baseline="0">
              <a:solidFill>
                <a:srgbClr val="FF0000"/>
              </a:solidFill>
            </a:rPr>
            <a:t>기준</a:t>
          </a:r>
          <a:r>
            <a:rPr lang="en-US" altLang="ko-KR" sz="1100" baseline="0">
              <a:solidFill>
                <a:srgbClr val="FF0000"/>
              </a:solidFill>
            </a:rPr>
            <a:t>: %AUC</a:t>
          </a:r>
          <a:r>
            <a:rPr lang="en-US" altLang="ko-KR" sz="1100" baseline="-25000">
              <a:solidFill>
                <a:srgbClr val="FF0000"/>
              </a:solidFill>
            </a:rPr>
            <a:t>extrapol</a:t>
          </a:r>
          <a:r>
            <a:rPr lang="en-US" altLang="ko-KR" sz="1100" baseline="0">
              <a:solidFill>
                <a:srgbClr val="FF0000"/>
              </a:solidFill>
            </a:rPr>
            <a:t> &gt; 15% ) t1/2</a:t>
          </a:r>
          <a:r>
            <a:rPr lang="ko-KR" altLang="en-US" sz="1100" baseline="0">
              <a:solidFill>
                <a:srgbClr val="FF0000"/>
              </a:solidFill>
            </a:rPr>
            <a:t>와 </a:t>
          </a:r>
          <a:r>
            <a:rPr lang="en-US" altLang="ko-KR" sz="1100" baseline="0">
              <a:solidFill>
                <a:srgbClr val="FF0000"/>
              </a:solidFill>
            </a:rPr>
            <a:t>AUCinf</a:t>
          </a:r>
          <a:r>
            <a:rPr lang="ko-KR" altLang="en-US" sz="1100" baseline="0">
              <a:solidFill>
                <a:srgbClr val="FF0000"/>
              </a:solidFill>
            </a:rPr>
            <a:t>를 붉은색으로 표기했습니다</a:t>
          </a:r>
          <a:r>
            <a:rPr lang="en-US" altLang="ko-KR" sz="1100" baseline="0">
              <a:solidFill>
                <a:srgbClr val="FF0000"/>
              </a:solidFill>
            </a:rPr>
            <a:t>.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281608</xdr:colOff>
      <xdr:row>84</xdr:row>
      <xdr:rowOff>99391</xdr:rowOff>
    </xdr:from>
    <xdr:to>
      <xdr:col>5</xdr:col>
      <xdr:colOff>330120</xdr:colOff>
      <xdr:row>87</xdr:row>
      <xdr:rowOff>149088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63518E9E-91FA-4BD5-962D-9DA8E4F0F03C}"/>
            </a:ext>
          </a:extLst>
        </xdr:cNvPr>
        <xdr:cNvSpPr txBox="1"/>
      </xdr:nvSpPr>
      <xdr:spPr>
        <a:xfrm>
          <a:off x="2766391" y="16780565"/>
          <a:ext cx="4595664" cy="6129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>
              <a:solidFill>
                <a:srgbClr val="FF0000"/>
              </a:solidFill>
            </a:rPr>
            <a:t>혈중농도 패턴을 참고하여</a:t>
          </a:r>
          <a:r>
            <a:rPr lang="ko-KR" altLang="en-US" sz="1100" baseline="0">
              <a:solidFill>
                <a:srgbClr val="FF0000"/>
              </a:solidFill>
            </a:rPr>
            <a:t> 외삽의 영향이 크게 나타난 경우 </a:t>
          </a:r>
          <a:r>
            <a:rPr lang="en-US" altLang="ko-KR" sz="1100" baseline="0">
              <a:solidFill>
                <a:srgbClr val="FF0000"/>
              </a:solidFill>
            </a:rPr>
            <a:t>( </a:t>
          </a:r>
          <a:r>
            <a:rPr lang="ko-KR" altLang="en-US" sz="1100" baseline="0">
              <a:solidFill>
                <a:srgbClr val="FF0000"/>
              </a:solidFill>
            </a:rPr>
            <a:t>기준</a:t>
          </a:r>
          <a:r>
            <a:rPr lang="en-US" altLang="ko-KR" sz="1100" baseline="0">
              <a:solidFill>
                <a:srgbClr val="FF0000"/>
              </a:solidFill>
            </a:rPr>
            <a:t>: %AUC</a:t>
          </a:r>
          <a:r>
            <a:rPr lang="en-US" altLang="ko-KR" sz="1100" baseline="-25000">
              <a:solidFill>
                <a:srgbClr val="FF0000"/>
              </a:solidFill>
            </a:rPr>
            <a:t>extrapol</a:t>
          </a:r>
          <a:r>
            <a:rPr lang="en-US" altLang="ko-KR" sz="1100" baseline="0">
              <a:solidFill>
                <a:srgbClr val="FF0000"/>
              </a:solidFill>
            </a:rPr>
            <a:t> &gt; 15% ) t1/2</a:t>
          </a:r>
          <a:r>
            <a:rPr lang="ko-KR" altLang="en-US" sz="1100" baseline="0">
              <a:solidFill>
                <a:srgbClr val="FF0000"/>
              </a:solidFill>
            </a:rPr>
            <a:t>와 </a:t>
          </a:r>
          <a:r>
            <a:rPr lang="en-US" altLang="ko-KR" sz="1100" baseline="0">
              <a:solidFill>
                <a:srgbClr val="FF0000"/>
              </a:solidFill>
            </a:rPr>
            <a:t>AUCinf</a:t>
          </a:r>
          <a:r>
            <a:rPr lang="ko-KR" altLang="en-US" sz="1100" baseline="0">
              <a:solidFill>
                <a:srgbClr val="FF0000"/>
              </a:solidFill>
            </a:rPr>
            <a:t>를 붉은색으로 표기했습니다</a:t>
          </a:r>
          <a:r>
            <a:rPr lang="en-US" altLang="ko-KR" sz="1100" baseline="0">
              <a:solidFill>
                <a:srgbClr val="FF0000"/>
              </a:solidFill>
            </a:rPr>
            <a:t>.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173934</xdr:colOff>
      <xdr:row>110</xdr:row>
      <xdr:rowOff>115956</xdr:rowOff>
    </xdr:from>
    <xdr:to>
      <xdr:col>5</xdr:col>
      <xdr:colOff>222446</xdr:colOff>
      <xdr:row>113</xdr:row>
      <xdr:rowOff>165653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EBEA5F4D-2019-4385-AE38-F9ECB200FE63}"/>
            </a:ext>
          </a:extLst>
        </xdr:cNvPr>
        <xdr:cNvSpPr txBox="1"/>
      </xdr:nvSpPr>
      <xdr:spPr>
        <a:xfrm>
          <a:off x="2658717" y="22561826"/>
          <a:ext cx="4595664" cy="6129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>
              <a:solidFill>
                <a:srgbClr val="FF0000"/>
              </a:solidFill>
            </a:rPr>
            <a:t>혈중농도 패턴을 참고하여</a:t>
          </a:r>
          <a:r>
            <a:rPr lang="ko-KR" altLang="en-US" sz="1100" baseline="0">
              <a:solidFill>
                <a:srgbClr val="FF0000"/>
              </a:solidFill>
            </a:rPr>
            <a:t> 외삽의 영향이 크게 나타난 경우 </a:t>
          </a:r>
          <a:r>
            <a:rPr lang="en-US" altLang="ko-KR" sz="1100" baseline="0">
              <a:solidFill>
                <a:srgbClr val="FF0000"/>
              </a:solidFill>
            </a:rPr>
            <a:t>( </a:t>
          </a:r>
          <a:r>
            <a:rPr lang="ko-KR" altLang="en-US" sz="1100" baseline="0">
              <a:solidFill>
                <a:srgbClr val="FF0000"/>
              </a:solidFill>
            </a:rPr>
            <a:t>기준</a:t>
          </a:r>
          <a:r>
            <a:rPr lang="en-US" altLang="ko-KR" sz="1100" baseline="0">
              <a:solidFill>
                <a:srgbClr val="FF0000"/>
              </a:solidFill>
            </a:rPr>
            <a:t>: %AUC</a:t>
          </a:r>
          <a:r>
            <a:rPr lang="en-US" altLang="ko-KR" sz="1100" baseline="-25000">
              <a:solidFill>
                <a:srgbClr val="FF0000"/>
              </a:solidFill>
            </a:rPr>
            <a:t>extrapol</a:t>
          </a:r>
          <a:r>
            <a:rPr lang="en-US" altLang="ko-KR" sz="1100" baseline="0">
              <a:solidFill>
                <a:srgbClr val="FF0000"/>
              </a:solidFill>
            </a:rPr>
            <a:t> &gt; 15% ) t1/2</a:t>
          </a:r>
          <a:r>
            <a:rPr lang="ko-KR" altLang="en-US" sz="1100" baseline="0">
              <a:solidFill>
                <a:srgbClr val="FF0000"/>
              </a:solidFill>
            </a:rPr>
            <a:t>와 </a:t>
          </a:r>
          <a:r>
            <a:rPr lang="en-US" altLang="ko-KR" sz="1100" baseline="0">
              <a:solidFill>
                <a:srgbClr val="FF0000"/>
              </a:solidFill>
            </a:rPr>
            <a:t>AUCinf</a:t>
          </a:r>
          <a:r>
            <a:rPr lang="ko-KR" altLang="en-US" sz="1100" baseline="0">
              <a:solidFill>
                <a:srgbClr val="FF0000"/>
              </a:solidFill>
            </a:rPr>
            <a:t>를 붉은색으로 표기했습니다</a:t>
          </a:r>
          <a:r>
            <a:rPr lang="en-US" altLang="ko-KR" sz="1100" baseline="0">
              <a:solidFill>
                <a:srgbClr val="FF0000"/>
              </a:solidFill>
            </a:rPr>
            <a:t>.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198782</xdr:colOff>
      <xdr:row>123</xdr:row>
      <xdr:rowOff>82826</xdr:rowOff>
    </xdr:from>
    <xdr:to>
      <xdr:col>5</xdr:col>
      <xdr:colOff>247294</xdr:colOff>
      <xdr:row>126</xdr:row>
      <xdr:rowOff>132522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E9C1B9B0-DB0A-4F56-B2F9-41F73246D2E7}"/>
            </a:ext>
          </a:extLst>
        </xdr:cNvPr>
        <xdr:cNvSpPr txBox="1"/>
      </xdr:nvSpPr>
      <xdr:spPr>
        <a:xfrm>
          <a:off x="2683565" y="25411043"/>
          <a:ext cx="4595664" cy="6129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>
              <a:solidFill>
                <a:srgbClr val="FF0000"/>
              </a:solidFill>
            </a:rPr>
            <a:t>혈중농도 패턴을 참고하여</a:t>
          </a:r>
          <a:r>
            <a:rPr lang="ko-KR" altLang="en-US" sz="1100" baseline="0">
              <a:solidFill>
                <a:srgbClr val="FF0000"/>
              </a:solidFill>
            </a:rPr>
            <a:t> 외삽의 영향이 크게 나타난 경우 </a:t>
          </a:r>
          <a:r>
            <a:rPr lang="en-US" altLang="ko-KR" sz="1100" baseline="0">
              <a:solidFill>
                <a:srgbClr val="FF0000"/>
              </a:solidFill>
            </a:rPr>
            <a:t>( </a:t>
          </a:r>
          <a:r>
            <a:rPr lang="ko-KR" altLang="en-US" sz="1100" baseline="0">
              <a:solidFill>
                <a:srgbClr val="FF0000"/>
              </a:solidFill>
            </a:rPr>
            <a:t>기준</a:t>
          </a:r>
          <a:r>
            <a:rPr lang="en-US" altLang="ko-KR" sz="1100" baseline="0">
              <a:solidFill>
                <a:srgbClr val="FF0000"/>
              </a:solidFill>
            </a:rPr>
            <a:t>: %AUC</a:t>
          </a:r>
          <a:r>
            <a:rPr lang="en-US" altLang="ko-KR" sz="1100" baseline="-25000">
              <a:solidFill>
                <a:srgbClr val="FF0000"/>
              </a:solidFill>
            </a:rPr>
            <a:t>extrapol</a:t>
          </a:r>
          <a:r>
            <a:rPr lang="en-US" altLang="ko-KR" sz="1100" baseline="0">
              <a:solidFill>
                <a:srgbClr val="FF0000"/>
              </a:solidFill>
            </a:rPr>
            <a:t> &gt; 15% ) t1/2</a:t>
          </a:r>
          <a:r>
            <a:rPr lang="ko-KR" altLang="en-US" sz="1100" baseline="0">
              <a:solidFill>
                <a:srgbClr val="FF0000"/>
              </a:solidFill>
            </a:rPr>
            <a:t>와 </a:t>
          </a:r>
          <a:r>
            <a:rPr lang="en-US" altLang="ko-KR" sz="1100" baseline="0">
              <a:solidFill>
                <a:srgbClr val="FF0000"/>
              </a:solidFill>
            </a:rPr>
            <a:t>AUCinf</a:t>
          </a:r>
          <a:r>
            <a:rPr lang="ko-KR" altLang="en-US" sz="1100" baseline="0">
              <a:solidFill>
                <a:srgbClr val="FF0000"/>
              </a:solidFill>
            </a:rPr>
            <a:t>를 붉은색으로 표기했습니다</a:t>
          </a:r>
          <a:r>
            <a:rPr lang="en-US" altLang="ko-KR" sz="1100" baseline="0">
              <a:solidFill>
                <a:srgbClr val="FF0000"/>
              </a:solidFill>
            </a:rPr>
            <a:t>.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215348</xdr:colOff>
      <xdr:row>136</xdr:row>
      <xdr:rowOff>66261</xdr:rowOff>
    </xdr:from>
    <xdr:to>
      <xdr:col>5</xdr:col>
      <xdr:colOff>263860</xdr:colOff>
      <xdr:row>139</xdr:row>
      <xdr:rowOff>115957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D402883D-9880-4243-B50D-755619ED3565}"/>
            </a:ext>
          </a:extLst>
        </xdr:cNvPr>
        <xdr:cNvSpPr txBox="1"/>
      </xdr:nvSpPr>
      <xdr:spPr>
        <a:xfrm>
          <a:off x="2700131" y="28276826"/>
          <a:ext cx="4595664" cy="6129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>
              <a:solidFill>
                <a:srgbClr val="FF0000"/>
              </a:solidFill>
            </a:rPr>
            <a:t>혈중농도 패턴을 참고하여</a:t>
          </a:r>
          <a:r>
            <a:rPr lang="ko-KR" altLang="en-US" sz="1100" baseline="0">
              <a:solidFill>
                <a:srgbClr val="FF0000"/>
              </a:solidFill>
            </a:rPr>
            <a:t> 외삽의 영향이 크게 나타난 경우 </a:t>
          </a:r>
          <a:r>
            <a:rPr lang="en-US" altLang="ko-KR" sz="1100" baseline="0">
              <a:solidFill>
                <a:srgbClr val="FF0000"/>
              </a:solidFill>
            </a:rPr>
            <a:t>( </a:t>
          </a:r>
          <a:r>
            <a:rPr lang="ko-KR" altLang="en-US" sz="1100" baseline="0">
              <a:solidFill>
                <a:srgbClr val="FF0000"/>
              </a:solidFill>
            </a:rPr>
            <a:t>기준</a:t>
          </a:r>
          <a:r>
            <a:rPr lang="en-US" altLang="ko-KR" sz="1100" baseline="0">
              <a:solidFill>
                <a:srgbClr val="FF0000"/>
              </a:solidFill>
            </a:rPr>
            <a:t>: %AUC</a:t>
          </a:r>
          <a:r>
            <a:rPr lang="en-US" altLang="ko-KR" sz="1100" baseline="-25000">
              <a:solidFill>
                <a:srgbClr val="FF0000"/>
              </a:solidFill>
            </a:rPr>
            <a:t>extrapol</a:t>
          </a:r>
          <a:r>
            <a:rPr lang="en-US" altLang="ko-KR" sz="1100" baseline="0">
              <a:solidFill>
                <a:srgbClr val="FF0000"/>
              </a:solidFill>
            </a:rPr>
            <a:t> &gt; 15% ) t1/2</a:t>
          </a:r>
          <a:r>
            <a:rPr lang="ko-KR" altLang="en-US" sz="1100" baseline="0">
              <a:solidFill>
                <a:srgbClr val="FF0000"/>
              </a:solidFill>
            </a:rPr>
            <a:t>와 </a:t>
          </a:r>
          <a:r>
            <a:rPr lang="en-US" altLang="ko-KR" sz="1100" baseline="0">
              <a:solidFill>
                <a:srgbClr val="FF0000"/>
              </a:solidFill>
            </a:rPr>
            <a:t>AUCinf</a:t>
          </a:r>
          <a:r>
            <a:rPr lang="ko-KR" altLang="en-US" sz="1100" baseline="0">
              <a:solidFill>
                <a:srgbClr val="FF0000"/>
              </a:solidFill>
            </a:rPr>
            <a:t>를 붉은색으로 표기했습니다</a:t>
          </a:r>
          <a:r>
            <a:rPr lang="en-US" altLang="ko-KR" sz="1100" baseline="0">
              <a:solidFill>
                <a:srgbClr val="FF0000"/>
              </a:solidFill>
            </a:rPr>
            <a:t>.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1279075</xdr:colOff>
      <xdr:row>178</xdr:row>
      <xdr:rowOff>40823</xdr:rowOff>
    </xdr:from>
    <xdr:to>
      <xdr:col>7</xdr:col>
      <xdr:colOff>310755</xdr:colOff>
      <xdr:row>205</xdr:row>
      <xdr:rowOff>86590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F0A2AD9-FF84-44C8-BFDA-C35FF8FD90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89645</xdr:colOff>
      <xdr:row>44</xdr:row>
      <xdr:rowOff>100852</xdr:rowOff>
    </xdr:from>
    <xdr:to>
      <xdr:col>8</xdr:col>
      <xdr:colOff>74091</xdr:colOff>
      <xdr:row>61</xdr:row>
      <xdr:rowOff>148909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437C7B1-9F47-2B69-4BE0-452386881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645" y="8807823"/>
          <a:ext cx="4982270" cy="309605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10</xdr:col>
      <xdr:colOff>235323</xdr:colOff>
      <xdr:row>44</xdr:row>
      <xdr:rowOff>89647</xdr:rowOff>
    </xdr:from>
    <xdr:to>
      <xdr:col>18</xdr:col>
      <xdr:colOff>286455</xdr:colOff>
      <xdr:row>62</xdr:row>
      <xdr:rowOff>34621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967B5D8-9202-03E5-B7AF-7960E3986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3235" y="8729382"/>
          <a:ext cx="5048955" cy="317226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13610</xdr:colOff>
      <xdr:row>177</xdr:row>
      <xdr:rowOff>163287</xdr:rowOff>
    </xdr:from>
    <xdr:to>
      <xdr:col>9</xdr:col>
      <xdr:colOff>1306285</xdr:colOff>
      <xdr:row>211</xdr:row>
      <xdr:rowOff>122463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D5CAEB8-F570-45D0-ACE2-7B6982966A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KRIBB\PK%20&#51032;&#47280;\KRICT\FBN1264_mous_PK_080105_PKSolutions_I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it"/>
      <sheetName val="Data Setup"/>
      <sheetName val="Data Analysis"/>
      <sheetName val="Curve Fit"/>
      <sheetName val="Curve Areas"/>
      <sheetName val="Single Dose PK"/>
      <sheetName val="Multiple Dose PK"/>
      <sheetName val="Report"/>
      <sheetName val="Test Data"/>
      <sheetName val="dbReportSelection"/>
      <sheetName val="Module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F0862-C46B-43AD-A0D6-7615443FA0FE}">
  <sheetPr>
    <tabColor theme="9"/>
  </sheetPr>
  <dimension ref="A1:V177"/>
  <sheetViews>
    <sheetView tabSelected="1" topLeftCell="A139" zoomScale="55" zoomScaleNormal="55" workbookViewId="0">
      <selection activeCell="I175" sqref="I175"/>
    </sheetView>
  </sheetViews>
  <sheetFormatPr defaultColWidth="9" defaultRowHeight="14"/>
  <cols>
    <col min="1" max="10" width="17.5" style="26" customWidth="1"/>
    <col min="11" max="11" width="6.08203125" style="42" customWidth="1"/>
    <col min="12" max="21" width="17.5" style="26" customWidth="1"/>
    <col min="22" max="22" width="6.08203125" style="42" customWidth="1"/>
    <col min="23" max="16384" width="9" style="26"/>
  </cols>
  <sheetData>
    <row r="1" spans="1:22">
      <c r="A1" s="175" t="s">
        <v>128</v>
      </c>
      <c r="B1" s="175"/>
      <c r="C1" s="175"/>
      <c r="D1" s="175"/>
      <c r="E1" s="175"/>
      <c r="F1" s="175"/>
      <c r="G1" s="175"/>
      <c r="H1" s="175"/>
      <c r="I1" s="175"/>
      <c r="J1" s="175"/>
      <c r="L1" s="175" t="s">
        <v>128</v>
      </c>
      <c r="M1" s="175"/>
      <c r="N1" s="175"/>
      <c r="O1" s="175"/>
      <c r="P1" s="175"/>
      <c r="Q1" s="175"/>
      <c r="R1" s="175"/>
      <c r="S1" s="175"/>
      <c r="T1" s="175"/>
      <c r="U1" s="175"/>
    </row>
    <row r="2" spans="1:22" ht="30" customHeight="1">
      <c r="A2" s="43" t="s">
        <v>129</v>
      </c>
      <c r="B2" s="176" t="s">
        <v>130</v>
      </c>
      <c r="C2" s="177"/>
      <c r="D2" s="177"/>
      <c r="E2" s="177"/>
      <c r="F2" s="177"/>
      <c r="G2" s="177"/>
      <c r="H2" s="177"/>
      <c r="I2" s="177"/>
      <c r="J2" s="177"/>
      <c r="L2" s="43" t="s">
        <v>129</v>
      </c>
      <c r="M2" s="176" t="s">
        <v>130</v>
      </c>
      <c r="N2" s="177"/>
      <c r="O2" s="177"/>
      <c r="P2" s="177"/>
      <c r="Q2" s="177"/>
      <c r="R2" s="177"/>
      <c r="S2" s="177"/>
      <c r="T2" s="177"/>
      <c r="U2" s="177"/>
    </row>
    <row r="3" spans="1:22" ht="17.25" customHeight="1">
      <c r="A3" s="43" t="s">
        <v>131</v>
      </c>
      <c r="B3" s="45" t="s">
        <v>132</v>
      </c>
      <c r="C3" s="44"/>
      <c r="D3" s="44"/>
      <c r="E3" s="44"/>
      <c r="F3" s="44"/>
      <c r="G3" s="44"/>
      <c r="H3" s="44"/>
      <c r="I3" s="44"/>
      <c r="J3" s="44"/>
      <c r="L3" s="43" t="s">
        <v>131</v>
      </c>
      <c r="M3" s="45" t="s">
        <v>132</v>
      </c>
      <c r="N3" s="44"/>
      <c r="O3" s="44"/>
      <c r="P3" s="44"/>
      <c r="Q3" s="44"/>
      <c r="R3" s="44"/>
      <c r="S3" s="44"/>
      <c r="T3" s="44"/>
      <c r="U3" s="44"/>
    </row>
    <row r="4" spans="1:22" ht="17.25" customHeight="1">
      <c r="A4" s="43"/>
      <c r="B4" s="45"/>
      <c r="C4" s="44"/>
      <c r="D4" s="44"/>
      <c r="E4" s="44"/>
      <c r="F4" s="44"/>
      <c r="G4" s="44"/>
      <c r="H4" s="44"/>
      <c r="I4" s="44"/>
      <c r="J4" s="44"/>
      <c r="L4" s="43"/>
      <c r="M4" s="45"/>
      <c r="N4" s="44"/>
      <c r="O4" s="44"/>
      <c r="P4" s="44"/>
      <c r="Q4" s="44"/>
      <c r="R4" s="44"/>
      <c r="S4" s="44"/>
      <c r="T4" s="44"/>
      <c r="U4" s="44"/>
    </row>
    <row r="5" spans="1:22" ht="17.25" customHeight="1">
      <c r="A5" s="43" t="s">
        <v>133</v>
      </c>
      <c r="B5" s="46" t="s">
        <v>134</v>
      </c>
      <c r="C5" s="44" t="s">
        <v>135</v>
      </c>
      <c r="D5" s="44"/>
      <c r="E5" s="44"/>
      <c r="F5" s="44"/>
      <c r="G5" s="44"/>
      <c r="H5" s="44"/>
      <c r="I5" s="44"/>
      <c r="J5" s="44"/>
      <c r="L5" s="43" t="s">
        <v>133</v>
      </c>
      <c r="M5" s="46" t="s">
        <v>134</v>
      </c>
      <c r="N5" s="44" t="s">
        <v>135</v>
      </c>
      <c r="O5" s="44"/>
      <c r="P5" s="44"/>
      <c r="Q5" s="44"/>
      <c r="R5" s="44"/>
      <c r="S5" s="44"/>
      <c r="T5" s="44"/>
      <c r="U5" s="44"/>
    </row>
    <row r="6" spans="1:22" s="49" customFormat="1" ht="17.25" customHeight="1">
      <c r="A6" s="47" t="s">
        <v>136</v>
      </c>
      <c r="B6" s="47"/>
      <c r="C6" s="47"/>
      <c r="D6" s="47"/>
      <c r="E6" s="47"/>
      <c r="F6" s="47"/>
      <c r="G6" s="47"/>
      <c r="H6" s="47"/>
      <c r="I6" s="47"/>
      <c r="J6" s="47"/>
      <c r="K6" s="48"/>
      <c r="L6" s="98" t="s">
        <v>137</v>
      </c>
      <c r="M6" s="98"/>
      <c r="N6" s="98"/>
      <c r="O6" s="98"/>
      <c r="P6" s="98"/>
      <c r="Q6" s="98"/>
      <c r="R6" s="98"/>
      <c r="S6" s="98"/>
      <c r="T6" s="98"/>
      <c r="U6" s="98"/>
      <c r="V6" s="48"/>
    </row>
    <row r="7" spans="1:22" ht="17.25" customHeight="1">
      <c r="A7" s="49" t="s">
        <v>138</v>
      </c>
      <c r="L7" s="49" t="s">
        <v>138</v>
      </c>
    </row>
    <row r="8" spans="1:22" ht="17.25" customHeight="1">
      <c r="A8" s="50"/>
      <c r="B8" s="178" t="str">
        <f>B3</f>
        <v>Tacrolimus</v>
      </c>
      <c r="C8" s="179"/>
      <c r="D8" s="179"/>
      <c r="E8" s="179"/>
      <c r="F8" s="179"/>
      <c r="G8" s="179"/>
      <c r="H8" s="179"/>
      <c r="I8" s="179"/>
      <c r="J8" s="180"/>
      <c r="L8" s="50"/>
      <c r="M8" s="178" t="str">
        <f>M3</f>
        <v>Tacrolimus</v>
      </c>
      <c r="N8" s="179"/>
      <c r="O8" s="179"/>
      <c r="P8" s="179"/>
      <c r="Q8" s="179"/>
      <c r="R8" s="179"/>
      <c r="S8" s="179"/>
      <c r="T8" s="179"/>
      <c r="U8" s="180"/>
    </row>
    <row r="9" spans="1:22" ht="17.25" customHeight="1">
      <c r="A9" s="181" t="s">
        <v>139</v>
      </c>
      <c r="B9" s="40" t="s">
        <v>140</v>
      </c>
      <c r="C9" s="40" t="s">
        <v>140</v>
      </c>
      <c r="D9" s="40" t="s">
        <v>140</v>
      </c>
      <c r="E9" s="40" t="s">
        <v>140</v>
      </c>
      <c r="F9" s="40" t="s">
        <v>140</v>
      </c>
      <c r="G9" s="40" t="s">
        <v>140</v>
      </c>
      <c r="H9" s="40" t="s">
        <v>140</v>
      </c>
      <c r="I9" s="40" t="s">
        <v>140</v>
      </c>
      <c r="J9" s="40" t="s">
        <v>140</v>
      </c>
      <c r="L9" s="181" t="s">
        <v>139</v>
      </c>
      <c r="M9" s="40" t="s">
        <v>140</v>
      </c>
      <c r="N9" s="40" t="s">
        <v>140</v>
      </c>
      <c r="O9" s="40" t="s">
        <v>140</v>
      </c>
      <c r="P9" s="40" t="s">
        <v>140</v>
      </c>
      <c r="Q9" s="40" t="s">
        <v>140</v>
      </c>
      <c r="R9" s="40" t="s">
        <v>140</v>
      </c>
      <c r="S9" s="40" t="s">
        <v>140</v>
      </c>
      <c r="T9" s="40" t="s">
        <v>140</v>
      </c>
      <c r="U9" s="40" t="s">
        <v>140</v>
      </c>
    </row>
    <row r="10" spans="1:22" ht="17.25" customHeight="1">
      <c r="A10" s="182"/>
      <c r="B10" s="40">
        <v>1</v>
      </c>
      <c r="C10" s="40">
        <v>2</v>
      </c>
      <c r="D10" s="40">
        <v>3</v>
      </c>
      <c r="E10" s="40">
        <v>4</v>
      </c>
      <c r="F10" s="40">
        <v>5</v>
      </c>
      <c r="G10" s="40">
        <v>6</v>
      </c>
      <c r="H10" s="40">
        <v>7</v>
      </c>
      <c r="I10" s="40">
        <v>8</v>
      </c>
      <c r="J10" s="40">
        <v>9</v>
      </c>
      <c r="L10" s="182"/>
      <c r="M10" s="40">
        <v>1</v>
      </c>
      <c r="N10" s="40">
        <v>2</v>
      </c>
      <c r="O10" s="40">
        <v>3</v>
      </c>
      <c r="P10" s="40">
        <v>4</v>
      </c>
      <c r="Q10" s="40">
        <v>5</v>
      </c>
      <c r="R10" s="40">
        <v>6</v>
      </c>
      <c r="S10" s="40">
        <v>7</v>
      </c>
      <c r="T10" s="40">
        <v>8</v>
      </c>
      <c r="U10" s="40">
        <v>9</v>
      </c>
    </row>
    <row r="11" spans="1:22" ht="17.25" customHeight="1">
      <c r="A11" s="51" t="s">
        <v>141</v>
      </c>
      <c r="B11" s="52">
        <v>0</v>
      </c>
      <c r="C11" s="52"/>
      <c r="D11" s="52"/>
      <c r="E11" s="52"/>
      <c r="F11" s="52"/>
      <c r="G11" s="52"/>
      <c r="H11" s="52"/>
      <c r="I11" s="52"/>
      <c r="J11" s="52"/>
      <c r="L11" s="51" t="s">
        <v>141</v>
      </c>
      <c r="M11" s="52">
        <v>0</v>
      </c>
      <c r="N11" s="52"/>
      <c r="O11" s="52"/>
      <c r="P11" s="52"/>
      <c r="Q11" s="52"/>
      <c r="R11" s="52"/>
      <c r="S11" s="52"/>
      <c r="T11" s="52"/>
      <c r="U11" s="52"/>
    </row>
    <row r="12" spans="1:22" ht="17.25" customHeight="1">
      <c r="A12" s="40" t="s">
        <v>142</v>
      </c>
      <c r="B12" s="52">
        <v>0</v>
      </c>
      <c r="C12" s="52"/>
      <c r="D12" s="52"/>
      <c r="E12" s="52"/>
      <c r="F12" s="52"/>
      <c r="G12" s="52"/>
      <c r="H12" s="52"/>
      <c r="I12" s="52"/>
      <c r="J12" s="52"/>
      <c r="L12" s="40" t="s">
        <v>142</v>
      </c>
      <c r="M12" s="52">
        <v>0</v>
      </c>
      <c r="N12" s="52"/>
      <c r="O12" s="52"/>
      <c r="P12" s="52"/>
      <c r="Q12" s="52"/>
      <c r="R12" s="52"/>
      <c r="S12" s="52"/>
      <c r="T12" s="52"/>
      <c r="U12" s="52"/>
    </row>
    <row r="13" spans="1:22" ht="17.25" customHeight="1">
      <c r="A13" s="40">
        <v>0.1</v>
      </c>
      <c r="B13" s="52">
        <v>3.8800000000000001E-2</v>
      </c>
      <c r="C13" s="52"/>
      <c r="D13" s="52"/>
      <c r="E13" s="52"/>
      <c r="F13" s="52"/>
      <c r="G13" s="52"/>
      <c r="H13" s="52"/>
      <c r="I13" s="52"/>
      <c r="J13" s="52"/>
      <c r="L13" s="40">
        <v>0.1</v>
      </c>
      <c r="M13" s="52">
        <v>4.2700000000000002E-2</v>
      </c>
      <c r="N13" s="52"/>
      <c r="O13" s="52"/>
      <c r="P13" s="52"/>
      <c r="Q13" s="52"/>
      <c r="R13" s="52"/>
      <c r="S13" s="52"/>
      <c r="T13" s="52"/>
      <c r="U13" s="52"/>
    </row>
    <row r="14" spans="1:22" ht="17.25" customHeight="1">
      <c r="A14" s="40">
        <v>0.2</v>
      </c>
      <c r="B14" s="52">
        <v>7.1099999999999997E-2</v>
      </c>
      <c r="C14" s="52"/>
      <c r="D14" s="52"/>
      <c r="E14" s="52"/>
      <c r="F14" s="52"/>
      <c r="G14" s="52"/>
      <c r="H14" s="52"/>
      <c r="I14" s="52"/>
      <c r="J14" s="52"/>
      <c r="L14" s="40">
        <v>0.2</v>
      </c>
      <c r="M14" s="52">
        <v>8.4099999999999994E-2</v>
      </c>
      <c r="N14" s="52"/>
      <c r="O14" s="52"/>
      <c r="P14" s="52"/>
      <c r="Q14" s="52"/>
      <c r="R14" s="52"/>
      <c r="S14" s="52"/>
      <c r="T14" s="52"/>
      <c r="U14" s="52"/>
    </row>
    <row r="15" spans="1:22" ht="17.25" customHeight="1">
      <c r="A15" s="40">
        <v>0.5</v>
      </c>
      <c r="B15" s="52">
        <v>0.17499999999999999</v>
      </c>
      <c r="C15" s="52"/>
      <c r="D15" s="52"/>
      <c r="E15" s="52"/>
      <c r="F15" s="52"/>
      <c r="G15" s="52"/>
      <c r="H15" s="52"/>
      <c r="I15" s="52"/>
      <c r="J15" s="52"/>
      <c r="L15" s="40">
        <v>0.5</v>
      </c>
      <c r="M15" s="52">
        <v>0.19600000000000001</v>
      </c>
      <c r="N15" s="52"/>
      <c r="O15" s="52"/>
      <c r="P15" s="52"/>
      <c r="Q15" s="52"/>
      <c r="R15" s="52"/>
      <c r="S15" s="52"/>
      <c r="T15" s="52"/>
      <c r="U15" s="52"/>
    </row>
    <row r="16" spans="1:22" ht="17.25" customHeight="1">
      <c r="A16" s="40">
        <v>1</v>
      </c>
      <c r="B16" s="52">
        <v>0.32400000000000001</v>
      </c>
      <c r="C16" s="52"/>
      <c r="D16" s="52"/>
      <c r="E16" s="52"/>
      <c r="F16" s="52"/>
      <c r="G16" s="52"/>
      <c r="H16" s="52"/>
      <c r="I16" s="52"/>
      <c r="J16" s="52"/>
      <c r="L16" s="40">
        <v>1</v>
      </c>
      <c r="M16" s="52">
        <v>0.35599999999999998</v>
      </c>
      <c r="N16" s="52"/>
      <c r="O16" s="52"/>
      <c r="P16" s="52"/>
      <c r="Q16" s="52"/>
      <c r="R16" s="52"/>
      <c r="S16" s="52"/>
      <c r="T16" s="52"/>
      <c r="U16" s="52"/>
    </row>
    <row r="17" spans="1:22" ht="17.25" customHeight="1">
      <c r="A17" s="40">
        <v>3</v>
      </c>
      <c r="B17" s="52">
        <v>0.89400000000000002</v>
      </c>
      <c r="C17" s="52"/>
      <c r="D17" s="52"/>
      <c r="E17" s="52"/>
      <c r="F17" s="52"/>
      <c r="G17" s="52"/>
      <c r="H17" s="52"/>
      <c r="I17" s="52"/>
      <c r="J17" s="52"/>
      <c r="L17" s="40">
        <v>3</v>
      </c>
      <c r="M17" s="52">
        <v>1.1399999999999999</v>
      </c>
      <c r="N17" s="52"/>
      <c r="O17" s="52"/>
      <c r="P17" s="52"/>
      <c r="Q17" s="52"/>
      <c r="R17" s="52"/>
      <c r="S17" s="52"/>
      <c r="T17" s="52"/>
      <c r="U17" s="52"/>
    </row>
    <row r="18" spans="1:22" ht="17.25" customHeight="1">
      <c r="A18" s="40">
        <v>10</v>
      </c>
      <c r="B18" s="52">
        <v>2.99</v>
      </c>
      <c r="C18" s="52"/>
      <c r="D18" s="52"/>
      <c r="E18" s="52"/>
      <c r="F18" s="52"/>
      <c r="G18" s="52"/>
      <c r="H18" s="52"/>
      <c r="I18" s="52"/>
      <c r="J18" s="52"/>
      <c r="L18" s="40">
        <v>10</v>
      </c>
      <c r="M18" s="52">
        <v>3.7</v>
      </c>
      <c r="N18" s="52"/>
      <c r="O18" s="52"/>
      <c r="P18" s="52"/>
      <c r="Q18" s="52"/>
      <c r="R18" s="52"/>
      <c r="S18" s="52"/>
      <c r="T18" s="52"/>
      <c r="U18" s="52"/>
    </row>
    <row r="19" spans="1:22" ht="17.25" customHeight="1">
      <c r="A19" s="40">
        <v>30</v>
      </c>
      <c r="B19" s="52">
        <v>9.18</v>
      </c>
      <c r="C19" s="52"/>
      <c r="D19" s="52"/>
      <c r="E19" s="52"/>
      <c r="F19" s="52"/>
      <c r="G19" s="52"/>
      <c r="H19" s="52"/>
      <c r="I19" s="52"/>
      <c r="J19" s="52"/>
      <c r="L19" s="40">
        <v>30</v>
      </c>
      <c r="M19" s="52">
        <v>10.4</v>
      </c>
      <c r="N19" s="52"/>
      <c r="O19" s="52"/>
      <c r="P19" s="52"/>
      <c r="Q19" s="52"/>
      <c r="R19" s="52"/>
      <c r="S19" s="52"/>
      <c r="T19" s="52"/>
      <c r="U19" s="52"/>
    </row>
    <row r="20" spans="1:22" ht="17.25" customHeight="1">
      <c r="A20" s="40">
        <v>100</v>
      </c>
      <c r="B20" s="52">
        <v>32</v>
      </c>
      <c r="C20" s="52"/>
      <c r="D20" s="52"/>
      <c r="E20" s="52"/>
      <c r="F20" s="52"/>
      <c r="G20" s="52"/>
      <c r="H20" s="52"/>
      <c r="I20" s="52"/>
      <c r="J20" s="52"/>
      <c r="L20" s="40">
        <v>100</v>
      </c>
      <c r="M20" s="52">
        <v>36.299999999999997</v>
      </c>
      <c r="N20" s="52"/>
      <c r="O20" s="52"/>
      <c r="P20" s="52"/>
      <c r="Q20" s="52"/>
      <c r="R20" s="52"/>
      <c r="S20" s="52"/>
      <c r="T20" s="52"/>
      <c r="U20" s="52"/>
    </row>
    <row r="21" spans="1:22" ht="17.25" customHeight="1">
      <c r="A21" s="40">
        <v>300</v>
      </c>
      <c r="B21" s="52">
        <v>95.3</v>
      </c>
      <c r="C21" s="52"/>
      <c r="D21" s="52"/>
      <c r="E21" s="52"/>
      <c r="F21" s="52"/>
      <c r="G21" s="52"/>
      <c r="H21" s="52"/>
      <c r="I21" s="52"/>
      <c r="J21" s="52"/>
      <c r="L21" s="40">
        <v>300</v>
      </c>
      <c r="M21" s="52">
        <v>107</v>
      </c>
      <c r="N21" s="52"/>
      <c r="O21" s="52"/>
      <c r="P21" s="52"/>
      <c r="Q21" s="52"/>
      <c r="R21" s="52"/>
      <c r="S21" s="52"/>
      <c r="T21" s="52"/>
      <c r="U21" s="52"/>
    </row>
    <row r="22" spans="1:22" ht="17.25" customHeight="1">
      <c r="A22" s="40">
        <v>1000</v>
      </c>
      <c r="B22" s="52">
        <v>305</v>
      </c>
      <c r="C22" s="52"/>
      <c r="D22" s="52"/>
      <c r="E22" s="52"/>
      <c r="F22" s="52"/>
      <c r="G22" s="52"/>
      <c r="H22" s="52"/>
      <c r="I22" s="52"/>
      <c r="J22" s="52"/>
      <c r="L22" s="40">
        <v>1000</v>
      </c>
      <c r="M22" s="52">
        <v>340</v>
      </c>
      <c r="N22" s="52"/>
      <c r="O22" s="52"/>
      <c r="P22" s="52"/>
      <c r="Q22" s="52"/>
      <c r="R22" s="52"/>
      <c r="S22" s="52"/>
      <c r="T22" s="52"/>
      <c r="U22" s="52"/>
    </row>
    <row r="23" spans="1:22" ht="17.25" customHeight="1">
      <c r="A23" s="40"/>
      <c r="B23" s="52"/>
      <c r="C23" s="52"/>
      <c r="D23" s="52"/>
      <c r="E23" s="52"/>
      <c r="F23" s="52"/>
      <c r="G23" s="52"/>
      <c r="H23" s="52"/>
      <c r="I23" s="52"/>
      <c r="J23" s="52"/>
      <c r="L23" s="40"/>
      <c r="M23" s="52"/>
      <c r="N23" s="52"/>
      <c r="O23" s="52"/>
      <c r="P23" s="52"/>
      <c r="Q23" s="52"/>
      <c r="R23" s="52"/>
      <c r="S23" s="52"/>
      <c r="T23" s="52"/>
      <c r="U23" s="52"/>
    </row>
    <row r="24" spans="1:22" ht="17.25" customHeight="1">
      <c r="A24" s="40" t="s">
        <v>143</v>
      </c>
      <c r="B24" s="52">
        <v>3.8800000000000001E-2</v>
      </c>
      <c r="C24" s="52">
        <v>4.0399999999999998E-2</v>
      </c>
      <c r="D24" s="52">
        <v>3.9100000000000003E-2</v>
      </c>
      <c r="E24" s="52">
        <v>3.7499999999999999E-2</v>
      </c>
      <c r="F24" s="52">
        <v>4.41E-2</v>
      </c>
      <c r="G24" s="52">
        <v>3.9100000000000003E-2</v>
      </c>
      <c r="H24" s="52">
        <v>4.07E-2</v>
      </c>
      <c r="I24" s="52">
        <v>3.7100000000000001E-2</v>
      </c>
      <c r="J24" s="52">
        <v>4.2099999999999999E-2</v>
      </c>
      <c r="L24" s="40" t="s">
        <v>143</v>
      </c>
      <c r="M24" s="52">
        <v>4.2700000000000002E-2</v>
      </c>
      <c r="N24" s="52">
        <v>4.5400000000000003E-2</v>
      </c>
      <c r="O24" s="52">
        <v>4.1399999999999999E-2</v>
      </c>
      <c r="P24" s="52">
        <v>3.8699999999999998E-2</v>
      </c>
      <c r="Q24" s="52">
        <v>4.8399999999999999E-2</v>
      </c>
      <c r="R24" s="52">
        <v>3.9899999999999998E-2</v>
      </c>
      <c r="S24" s="52">
        <v>4.2099999999999999E-2</v>
      </c>
      <c r="T24" s="52">
        <v>4.3200000000000002E-2</v>
      </c>
      <c r="U24" s="52">
        <v>4.5699999999999998E-2</v>
      </c>
    </row>
    <row r="25" spans="1:22" ht="17.25" customHeight="1">
      <c r="A25" s="40" t="s">
        <v>144</v>
      </c>
      <c r="B25" s="52">
        <v>9.5799999999999996E-2</v>
      </c>
      <c r="C25" s="52">
        <v>9.4600000000000004E-2</v>
      </c>
      <c r="D25" s="52">
        <v>9.1499999999999998E-2</v>
      </c>
      <c r="E25" s="52">
        <v>8.8499999999999995E-2</v>
      </c>
      <c r="F25" s="52">
        <v>9.8000000000000004E-2</v>
      </c>
      <c r="G25" s="52">
        <v>9.4500000000000001E-2</v>
      </c>
      <c r="H25" s="52">
        <v>9.9400000000000002E-2</v>
      </c>
      <c r="I25" s="52">
        <v>9.11E-2</v>
      </c>
      <c r="J25" s="52">
        <v>9.4E-2</v>
      </c>
      <c r="L25" s="40" t="s">
        <v>144</v>
      </c>
      <c r="M25" s="52">
        <v>0.10199999999999999</v>
      </c>
      <c r="N25" s="52">
        <v>0.11</v>
      </c>
      <c r="O25" s="52">
        <v>0.11</v>
      </c>
      <c r="P25" s="52">
        <v>0.115</v>
      </c>
      <c r="Q25" s="52">
        <v>0.123</v>
      </c>
      <c r="R25" s="52">
        <v>0.105</v>
      </c>
      <c r="S25" s="52">
        <v>0.108</v>
      </c>
      <c r="T25" s="52">
        <v>0.106</v>
      </c>
      <c r="U25" s="52">
        <v>0.12</v>
      </c>
    </row>
    <row r="26" spans="1:22" ht="17.25" customHeight="1">
      <c r="A26" s="40" t="s">
        <v>145</v>
      </c>
      <c r="B26" s="52">
        <v>25.7</v>
      </c>
      <c r="C26" s="52">
        <v>23.8</v>
      </c>
      <c r="D26" s="52">
        <v>23.4</v>
      </c>
      <c r="E26" s="52">
        <v>22.5</v>
      </c>
      <c r="F26" s="52">
        <v>26.3</v>
      </c>
      <c r="G26" s="52">
        <v>24.3</v>
      </c>
      <c r="H26" s="52">
        <v>24.8</v>
      </c>
      <c r="I26" s="52">
        <v>23.5</v>
      </c>
      <c r="J26" s="52">
        <v>23.5</v>
      </c>
      <c r="L26" s="40" t="s">
        <v>145</v>
      </c>
      <c r="M26" s="52">
        <v>28.8</v>
      </c>
      <c r="N26" s="52">
        <v>28.1</v>
      </c>
      <c r="O26" s="52">
        <v>28.6</v>
      </c>
      <c r="P26" s="52">
        <v>27.4</v>
      </c>
      <c r="Q26" s="52">
        <v>29.9</v>
      </c>
      <c r="R26" s="52">
        <v>30.2</v>
      </c>
      <c r="S26" s="52">
        <v>30.9</v>
      </c>
      <c r="T26" s="52">
        <v>29.4</v>
      </c>
      <c r="U26" s="52">
        <v>29.3</v>
      </c>
    </row>
    <row r="27" spans="1:22" ht="17.25" customHeight="1">
      <c r="A27" s="40" t="s">
        <v>146</v>
      </c>
      <c r="B27" s="52">
        <v>245</v>
      </c>
      <c r="C27" s="52">
        <v>220</v>
      </c>
      <c r="D27" s="52">
        <v>224</v>
      </c>
      <c r="E27" s="52">
        <v>218</v>
      </c>
      <c r="F27" s="52">
        <v>248</v>
      </c>
      <c r="G27" s="52">
        <v>222</v>
      </c>
      <c r="H27" s="52">
        <v>224</v>
      </c>
      <c r="I27" s="52">
        <v>216</v>
      </c>
      <c r="J27" s="52">
        <v>225</v>
      </c>
      <c r="L27" s="40" t="s">
        <v>146</v>
      </c>
      <c r="M27" s="52">
        <v>291</v>
      </c>
      <c r="N27" s="52">
        <v>293</v>
      </c>
      <c r="O27" s="52">
        <v>283</v>
      </c>
      <c r="P27" s="52">
        <v>289</v>
      </c>
      <c r="Q27" s="52">
        <v>307</v>
      </c>
      <c r="R27" s="52">
        <v>302</v>
      </c>
      <c r="S27" s="52">
        <v>287</v>
      </c>
      <c r="T27" s="52">
        <v>291</v>
      </c>
      <c r="U27" s="52">
        <v>295</v>
      </c>
    </row>
    <row r="28" spans="1:22" ht="17.25" customHeight="1">
      <c r="A28" s="53"/>
      <c r="B28" s="54"/>
      <c r="C28" s="54"/>
      <c r="D28" s="54"/>
      <c r="E28" s="54"/>
      <c r="H28" s="49"/>
      <c r="I28" s="49"/>
      <c r="L28" s="53"/>
      <c r="M28" s="54"/>
      <c r="N28" s="54"/>
      <c r="O28" s="54"/>
      <c r="P28" s="54"/>
      <c r="S28" s="49"/>
      <c r="T28" s="49"/>
    </row>
    <row r="29" spans="1:22" ht="17.25" customHeight="1">
      <c r="A29" s="49" t="s">
        <v>147</v>
      </c>
      <c r="B29" s="39"/>
      <c r="C29" s="39"/>
      <c r="D29" s="39"/>
      <c r="E29" s="39"/>
      <c r="F29" s="39"/>
      <c r="G29" s="39"/>
      <c r="H29" s="39"/>
      <c r="I29" s="39"/>
      <c r="L29" s="49" t="s">
        <v>147</v>
      </c>
      <c r="M29" s="39"/>
      <c r="N29" s="39"/>
      <c r="O29" s="39"/>
      <c r="P29" s="39"/>
      <c r="Q29" s="39"/>
      <c r="R29" s="39"/>
      <c r="S29" s="39"/>
      <c r="T29" s="39"/>
    </row>
    <row r="30" spans="1:22" ht="17.25" customHeight="1">
      <c r="A30" s="55" t="s">
        <v>148</v>
      </c>
      <c r="B30" s="55" t="s">
        <v>149</v>
      </c>
      <c r="C30" s="55" t="s">
        <v>150</v>
      </c>
      <c r="D30" s="55" t="s">
        <v>151</v>
      </c>
      <c r="E30" s="51" t="s">
        <v>152</v>
      </c>
      <c r="F30" s="51" t="s">
        <v>153</v>
      </c>
      <c r="G30" s="51" t="s">
        <v>154</v>
      </c>
      <c r="I30"/>
      <c r="K30" s="56"/>
      <c r="L30" s="55" t="s">
        <v>148</v>
      </c>
      <c r="M30" s="55" t="s">
        <v>149</v>
      </c>
      <c r="N30" s="55" t="s">
        <v>150</v>
      </c>
      <c r="O30" s="55" t="s">
        <v>151</v>
      </c>
      <c r="P30" s="51" t="s">
        <v>152</v>
      </c>
      <c r="Q30" s="51" t="s">
        <v>153</v>
      </c>
      <c r="R30" s="51" t="s">
        <v>154</v>
      </c>
      <c r="T30"/>
      <c r="V30" s="56"/>
    </row>
    <row r="31" spans="1:22" ht="17.25" customHeight="1">
      <c r="A31" s="81" t="str">
        <f>B3</f>
        <v>Tacrolimus</v>
      </c>
      <c r="B31" s="51" t="s">
        <v>155</v>
      </c>
      <c r="C31" s="51" t="s">
        <v>156</v>
      </c>
      <c r="D31" s="51" t="s">
        <v>157</v>
      </c>
      <c r="E31" s="82">
        <v>0.311</v>
      </c>
      <c r="F31" s="82">
        <v>8.2900000000000005E-3</v>
      </c>
      <c r="G31" s="82">
        <v>0.99919999999999998</v>
      </c>
      <c r="I31"/>
      <c r="K31" s="56"/>
      <c r="L31" s="81" t="str">
        <f>M3</f>
        <v>Tacrolimus</v>
      </c>
      <c r="M31" s="51" t="s">
        <v>155</v>
      </c>
      <c r="N31" s="51" t="s">
        <v>156</v>
      </c>
      <c r="O31" s="51" t="s">
        <v>157</v>
      </c>
      <c r="P31" s="82">
        <v>0.36099999999999999</v>
      </c>
      <c r="Q31" s="82">
        <v>7.9000000000000008E-3</v>
      </c>
      <c r="R31" s="82">
        <v>0.999</v>
      </c>
      <c r="T31"/>
      <c r="V31" s="56"/>
    </row>
    <row r="32" spans="1:22" ht="17.25" customHeight="1">
      <c r="H32" s="39"/>
      <c r="I32"/>
      <c r="K32" s="56"/>
      <c r="S32" s="39"/>
      <c r="T32"/>
      <c r="V32" s="56"/>
    </row>
    <row r="33" spans="1:22" ht="17.25" customHeight="1">
      <c r="A33" s="57" t="s">
        <v>158</v>
      </c>
      <c r="B33" s="58"/>
      <c r="C33" s="58"/>
      <c r="D33" s="58"/>
      <c r="E33" s="58"/>
      <c r="F33" s="58"/>
      <c r="G33" s="58"/>
      <c r="H33" s="59"/>
      <c r="I33" s="59"/>
      <c r="J33" s="59"/>
      <c r="K33" s="56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56"/>
    </row>
    <row r="34" spans="1:22" ht="17.25" customHeight="1">
      <c r="A34" s="60" t="s">
        <v>12</v>
      </c>
      <c r="B34" s="75" t="s">
        <v>159</v>
      </c>
      <c r="F34" s="49"/>
      <c r="G34" s="49"/>
      <c r="H34" s="49"/>
      <c r="I34" s="49"/>
      <c r="J34" s="49"/>
      <c r="L34" s="49"/>
      <c r="M34" s="49"/>
      <c r="N34" s="49"/>
      <c r="O34" s="49"/>
      <c r="P34" s="49"/>
      <c r="Q34" s="49"/>
      <c r="R34" s="49"/>
      <c r="S34" s="49"/>
      <c r="T34" s="49"/>
      <c r="U34" s="49"/>
    </row>
    <row r="35" spans="1:22" ht="17.25" customHeight="1">
      <c r="A35" s="44"/>
      <c r="B35" s="183" t="s">
        <v>160</v>
      </c>
      <c r="C35" s="184" t="s">
        <v>161</v>
      </c>
      <c r="D35" s="185"/>
      <c r="E35" s="185"/>
      <c r="F35" s="185"/>
      <c r="G35" s="185"/>
      <c r="H35" s="185"/>
      <c r="I35" s="185"/>
      <c r="J35" s="186"/>
      <c r="L35" s="49"/>
      <c r="M35" s="49"/>
      <c r="N35" s="49"/>
      <c r="O35" s="49"/>
      <c r="P35" s="97"/>
      <c r="Q35" s="49"/>
      <c r="R35" s="49"/>
      <c r="S35" s="49"/>
      <c r="T35" s="49"/>
      <c r="U35" s="49"/>
    </row>
    <row r="36" spans="1:22" ht="17.25" customHeight="1">
      <c r="A36" s="44"/>
      <c r="B36" s="183"/>
      <c r="C36" s="76" t="s">
        <v>162</v>
      </c>
      <c r="D36" s="76" t="s">
        <v>163</v>
      </c>
      <c r="E36" s="76" t="s">
        <v>164</v>
      </c>
      <c r="F36" s="76" t="s">
        <v>165</v>
      </c>
      <c r="G36" s="76" t="s">
        <v>166</v>
      </c>
      <c r="H36" s="76" t="s">
        <v>167</v>
      </c>
      <c r="I36" s="76" t="s">
        <v>168</v>
      </c>
      <c r="J36" s="76" t="s">
        <v>169</v>
      </c>
      <c r="L36" s="49"/>
      <c r="M36" s="49"/>
      <c r="N36" s="49"/>
      <c r="O36" s="49"/>
      <c r="P36" s="49"/>
      <c r="Q36" s="49"/>
      <c r="R36" s="49"/>
      <c r="S36" s="49"/>
      <c r="T36" s="49"/>
      <c r="U36" s="49"/>
    </row>
    <row r="37" spans="1:22" ht="17.25" customHeight="1">
      <c r="A37" s="44"/>
      <c r="B37" s="76">
        <v>0.25</v>
      </c>
      <c r="C37" s="77">
        <v>0.78900000000000003</v>
      </c>
      <c r="D37" s="77">
        <v>0.35699999999999998</v>
      </c>
      <c r="E37" s="77">
        <v>0.56200000000000006</v>
      </c>
      <c r="F37" s="77">
        <v>0.47899999999999998</v>
      </c>
      <c r="G37" s="77">
        <v>0.48399999999999999</v>
      </c>
      <c r="H37" s="77">
        <v>0.55000000000000004</v>
      </c>
      <c r="I37" s="78">
        <f t="shared" ref="I37:I50" si="0">AVERAGE(C37:H37)</f>
        <v>0.53683333333333338</v>
      </c>
      <c r="J37" s="78">
        <f t="shared" ref="J37:J50" si="1">STDEV(C37:H37)</f>
        <v>0.14343697803100389</v>
      </c>
      <c r="L37" s="49"/>
      <c r="M37" s="49"/>
      <c r="N37" s="49"/>
      <c r="O37"/>
      <c r="P37" s="80"/>
      <c r="Q37" s="49"/>
      <c r="R37"/>
      <c r="S37" s="49"/>
      <c r="T37" s="49"/>
      <c r="U37" s="49"/>
    </row>
    <row r="38" spans="1:22" ht="17.25" customHeight="1">
      <c r="A38" s="44"/>
      <c r="B38" s="76">
        <v>0.5</v>
      </c>
      <c r="C38" s="77">
        <v>1.03</v>
      </c>
      <c r="D38" s="77">
        <v>0.61</v>
      </c>
      <c r="E38" s="77">
        <v>0.85499999999999998</v>
      </c>
      <c r="F38" s="77">
        <v>0.78900000000000003</v>
      </c>
      <c r="G38" s="77">
        <v>0.80300000000000005</v>
      </c>
      <c r="H38" s="77">
        <v>0.70099999999999996</v>
      </c>
      <c r="I38" s="78">
        <f t="shared" si="0"/>
        <v>0.79800000000000004</v>
      </c>
      <c r="J38" s="78">
        <f t="shared" si="1"/>
        <v>0.14278095111043265</v>
      </c>
      <c r="L38" s="49"/>
      <c r="M38" s="49"/>
      <c r="N38" s="49"/>
      <c r="O38"/>
      <c r="P38" s="80"/>
      <c r="Q38" s="49"/>
      <c r="R38"/>
      <c r="S38" s="49"/>
      <c r="T38" s="49"/>
      <c r="U38" s="49"/>
    </row>
    <row r="39" spans="1:22" ht="17.25" customHeight="1">
      <c r="A39" s="44"/>
      <c r="B39" s="76">
        <v>1</v>
      </c>
      <c r="C39" s="77">
        <v>2.0099999999999998</v>
      </c>
      <c r="D39" s="77">
        <v>0.84499999999999997</v>
      </c>
      <c r="E39" s="77">
        <v>1.35</v>
      </c>
      <c r="F39" s="77">
        <v>0.86599999999999999</v>
      </c>
      <c r="G39" s="77">
        <v>1.29</v>
      </c>
      <c r="H39" s="77">
        <v>0.89500000000000002</v>
      </c>
      <c r="I39" s="78">
        <f t="shared" si="0"/>
        <v>1.2093333333333334</v>
      </c>
      <c r="J39" s="78">
        <f t="shared" si="1"/>
        <v>0.45095084728456403</v>
      </c>
      <c r="L39" s="49"/>
      <c r="M39" s="49"/>
      <c r="N39" s="49"/>
      <c r="O39"/>
      <c r="P39" s="80"/>
      <c r="Q39" s="49"/>
      <c r="R39"/>
      <c r="S39" s="49"/>
      <c r="T39" s="49"/>
      <c r="U39" s="49"/>
    </row>
    <row r="40" spans="1:22" ht="17.25" customHeight="1">
      <c r="A40" s="44"/>
      <c r="B40" s="76">
        <v>3</v>
      </c>
      <c r="C40" s="77">
        <v>2.0299999999999998</v>
      </c>
      <c r="D40" s="77">
        <v>1.22</v>
      </c>
      <c r="E40" s="77">
        <v>1.73</v>
      </c>
      <c r="F40" s="77">
        <v>1.6</v>
      </c>
      <c r="G40" s="77">
        <v>1.2</v>
      </c>
      <c r="H40" s="77">
        <v>1.1200000000000001</v>
      </c>
      <c r="I40" s="78">
        <f t="shared" si="0"/>
        <v>1.4833333333333334</v>
      </c>
      <c r="J40" s="78">
        <f t="shared" si="1"/>
        <v>0.36192080164956869</v>
      </c>
      <c r="L40" s="49"/>
      <c r="M40" s="49"/>
      <c r="N40" s="49"/>
      <c r="O40"/>
      <c r="P40" s="80"/>
      <c r="Q40" s="49"/>
      <c r="R40" s="49"/>
      <c r="S40" s="49"/>
      <c r="T40" s="49"/>
      <c r="U40" s="49"/>
    </row>
    <row r="41" spans="1:22" ht="17.25" customHeight="1">
      <c r="A41" s="44"/>
      <c r="B41" s="76">
        <v>6</v>
      </c>
      <c r="C41" s="77">
        <v>1.44</v>
      </c>
      <c r="D41" s="77">
        <v>1.39</v>
      </c>
      <c r="E41" s="77">
        <v>1.79</v>
      </c>
      <c r="F41" s="77">
        <v>1.24</v>
      </c>
      <c r="G41" s="77">
        <v>1.0900000000000001</v>
      </c>
      <c r="H41" s="77">
        <v>1.06</v>
      </c>
      <c r="I41" s="78">
        <f t="shared" si="0"/>
        <v>1.335</v>
      </c>
      <c r="J41" s="78">
        <f t="shared" si="1"/>
        <v>0.27046256672596986</v>
      </c>
      <c r="L41" s="49"/>
      <c r="M41" s="49"/>
      <c r="N41" s="49"/>
      <c r="O41"/>
      <c r="P41" s="80"/>
      <c r="Q41" s="49"/>
      <c r="R41" s="49"/>
      <c r="S41" s="49"/>
      <c r="T41" s="49"/>
      <c r="U41" s="49"/>
    </row>
    <row r="42" spans="1:22" ht="17.25" customHeight="1">
      <c r="A42" s="44"/>
      <c r="B42" s="76">
        <v>24</v>
      </c>
      <c r="C42" s="77">
        <v>1.32</v>
      </c>
      <c r="D42" s="77">
        <v>1.06</v>
      </c>
      <c r="E42" s="77">
        <v>1.6</v>
      </c>
      <c r="F42" s="77">
        <v>1.24</v>
      </c>
      <c r="G42" s="77">
        <v>0.94</v>
      </c>
      <c r="H42" s="77">
        <v>1.28</v>
      </c>
      <c r="I42" s="78">
        <f t="shared" si="0"/>
        <v>1.24</v>
      </c>
      <c r="J42" s="78">
        <f t="shared" si="1"/>
        <v>0.2280350850198275</v>
      </c>
      <c r="L42" s="49"/>
      <c r="M42" s="49"/>
      <c r="N42" s="49"/>
      <c r="O42"/>
      <c r="P42" s="80"/>
      <c r="Q42" s="49"/>
      <c r="R42" s="49"/>
      <c r="S42" s="49"/>
      <c r="T42" s="49"/>
      <c r="U42" s="49"/>
    </row>
    <row r="43" spans="1:22" ht="17.25" customHeight="1">
      <c r="A43" s="44"/>
      <c r="B43" s="76">
        <f>3*24</f>
        <v>72</v>
      </c>
      <c r="C43" s="77">
        <v>2.99</v>
      </c>
      <c r="D43" s="77">
        <v>1.92</v>
      </c>
      <c r="E43" s="77">
        <v>2.98</v>
      </c>
      <c r="F43" s="77">
        <v>1.97</v>
      </c>
      <c r="G43" s="77">
        <v>1.54</v>
      </c>
      <c r="H43" s="77">
        <v>3.24</v>
      </c>
      <c r="I43" s="78">
        <f t="shared" si="0"/>
        <v>2.4400000000000004</v>
      </c>
      <c r="J43" s="78">
        <f t="shared" si="1"/>
        <v>0.71209549921341242</v>
      </c>
      <c r="L43" s="49"/>
      <c r="M43" s="49"/>
      <c r="N43" s="49"/>
      <c r="O43"/>
      <c r="P43" s="80"/>
      <c r="Q43" s="49"/>
      <c r="R43" s="49"/>
      <c r="S43" s="49"/>
      <c r="T43" s="49"/>
      <c r="U43" s="49"/>
    </row>
    <row r="44" spans="1:22" ht="17.25" customHeight="1">
      <c r="A44" s="44"/>
      <c r="B44" s="76">
        <f>7*24</f>
        <v>168</v>
      </c>
      <c r="C44" s="77">
        <v>3.44</v>
      </c>
      <c r="D44" s="77">
        <v>1.74</v>
      </c>
      <c r="E44" s="77">
        <v>2.46</v>
      </c>
      <c r="F44" s="77">
        <v>2.1</v>
      </c>
      <c r="G44" s="77">
        <v>2.78</v>
      </c>
      <c r="H44" s="77">
        <v>2.65</v>
      </c>
      <c r="I44" s="78">
        <f t="shared" si="0"/>
        <v>2.5283333333333333</v>
      </c>
      <c r="J44" s="78">
        <f t="shared" si="1"/>
        <v>0.5863247109466444</v>
      </c>
      <c r="L44" s="49"/>
      <c r="M44" s="49"/>
      <c r="N44" s="49"/>
      <c r="O44"/>
      <c r="P44" s="80"/>
      <c r="Q44" s="49"/>
      <c r="R44" s="49"/>
      <c r="S44" s="49"/>
      <c r="T44" s="49"/>
      <c r="U44" s="49"/>
    </row>
    <row r="45" spans="1:22" ht="17.25" customHeight="1" thickBot="1">
      <c r="A45" s="44"/>
      <c r="B45" s="96">
        <f>14*24</f>
        <v>336</v>
      </c>
      <c r="C45" s="99">
        <v>2.94</v>
      </c>
      <c r="D45" s="99">
        <v>1.23</v>
      </c>
      <c r="E45" s="99">
        <v>3.27</v>
      </c>
      <c r="F45" s="99">
        <v>2.2400000000000002</v>
      </c>
      <c r="G45" s="99">
        <v>2.0299999999999998</v>
      </c>
      <c r="H45" s="99">
        <v>2.27</v>
      </c>
      <c r="I45" s="100">
        <f t="shared" si="0"/>
        <v>2.3299999999999996</v>
      </c>
      <c r="J45" s="100">
        <f t="shared" si="1"/>
        <v>0.71657518796006414</v>
      </c>
      <c r="L45" s="49"/>
      <c r="M45" s="49"/>
      <c r="N45" s="49"/>
      <c r="O45"/>
      <c r="P45" s="80"/>
      <c r="Q45" s="49"/>
      <c r="R45" s="49"/>
      <c r="S45" s="49"/>
      <c r="T45" s="49"/>
      <c r="U45" s="49"/>
    </row>
    <row r="46" spans="1:22" ht="17.25" customHeight="1">
      <c r="A46" s="44"/>
      <c r="B46" s="101">
        <f>21*24</f>
        <v>504</v>
      </c>
      <c r="C46" s="102">
        <v>2.29</v>
      </c>
      <c r="D46" s="102">
        <v>0.83499999999999996</v>
      </c>
      <c r="E46" s="102">
        <v>2.83</v>
      </c>
      <c r="F46" s="102">
        <v>2.0499999999999998</v>
      </c>
      <c r="G46" s="102">
        <v>1.47</v>
      </c>
      <c r="H46" s="102">
        <v>2.39</v>
      </c>
      <c r="I46" s="103">
        <f t="shared" si="0"/>
        <v>1.9775</v>
      </c>
      <c r="J46" s="104">
        <f t="shared" si="1"/>
        <v>0.71591724382082078</v>
      </c>
      <c r="L46" s="49"/>
      <c r="M46" s="49"/>
      <c r="N46" s="49"/>
      <c r="O46"/>
      <c r="P46" s="80"/>
      <c r="Q46" s="49"/>
      <c r="R46" s="49"/>
      <c r="S46" s="49"/>
      <c r="T46" s="49"/>
      <c r="U46" s="49"/>
    </row>
    <row r="47" spans="1:22" ht="17.25" customHeight="1">
      <c r="A47" s="44"/>
      <c r="B47" s="105">
        <f>28*24</f>
        <v>672</v>
      </c>
      <c r="C47" s="77">
        <v>0.753</v>
      </c>
      <c r="D47" s="77">
        <v>0.35199999999999998</v>
      </c>
      <c r="E47" s="77">
        <v>1.0900000000000001</v>
      </c>
      <c r="F47" s="77">
        <v>0.745</v>
      </c>
      <c r="G47" s="77">
        <v>0.53600000000000003</v>
      </c>
      <c r="H47" s="77">
        <v>0.72099999999999997</v>
      </c>
      <c r="I47" s="78">
        <f t="shared" si="0"/>
        <v>0.69950000000000001</v>
      </c>
      <c r="J47" s="106">
        <f t="shared" si="1"/>
        <v>0.247132960165171</v>
      </c>
      <c r="L47" s="49"/>
      <c r="M47" s="49"/>
      <c r="N47" s="49"/>
      <c r="O47"/>
      <c r="P47" s="80"/>
      <c r="Q47" s="49"/>
      <c r="R47" s="49"/>
      <c r="S47" s="49"/>
      <c r="T47" s="49"/>
      <c r="U47" s="49"/>
    </row>
    <row r="48" spans="1:22" ht="17.25" customHeight="1">
      <c r="A48" s="44"/>
      <c r="B48" s="105">
        <f>35*24</f>
        <v>840</v>
      </c>
      <c r="C48" s="77">
        <v>0.48099999999999998</v>
      </c>
      <c r="D48" s="77">
        <v>0.28599999999999998</v>
      </c>
      <c r="E48" s="77">
        <v>0.67600000000000005</v>
      </c>
      <c r="F48" s="77">
        <v>0.46200000000000002</v>
      </c>
      <c r="G48" s="77">
        <v>0.28100000000000003</v>
      </c>
      <c r="H48" s="77">
        <v>0.48899999999999999</v>
      </c>
      <c r="I48" s="78">
        <f t="shared" si="0"/>
        <v>0.4458333333333333</v>
      </c>
      <c r="J48" s="106">
        <f t="shared" si="1"/>
        <v>0.14768536375235933</v>
      </c>
      <c r="L48" s="49"/>
      <c r="M48" s="49"/>
      <c r="N48" s="49"/>
      <c r="O48"/>
      <c r="P48" s="80"/>
      <c r="Q48" s="49"/>
      <c r="R48" s="49"/>
      <c r="S48" s="49"/>
      <c r="T48" s="49"/>
      <c r="U48" s="49"/>
    </row>
    <row r="49" spans="1:21" ht="17.25" customHeight="1">
      <c r="A49" s="44"/>
      <c r="B49" s="105">
        <f>42*24</f>
        <v>1008</v>
      </c>
      <c r="C49" s="77">
        <v>0.39300000000000002</v>
      </c>
      <c r="D49" s="77">
        <v>0.26700000000000002</v>
      </c>
      <c r="E49" s="77">
        <v>0.42699999999999999</v>
      </c>
      <c r="F49" s="77">
        <v>0.36799999999999999</v>
      </c>
      <c r="G49" s="77">
        <v>0.151</v>
      </c>
      <c r="H49" s="77">
        <v>0.443</v>
      </c>
      <c r="I49" s="78">
        <f t="shared" si="0"/>
        <v>0.34149999999999997</v>
      </c>
      <c r="J49" s="106">
        <f t="shared" si="1"/>
        <v>0.11207809777115244</v>
      </c>
      <c r="L49" s="49"/>
      <c r="M49" s="49"/>
      <c r="N49" s="49"/>
      <c r="O49"/>
      <c r="P49" s="80"/>
      <c r="Q49" s="49"/>
      <c r="R49" s="49"/>
      <c r="S49" s="49"/>
      <c r="T49" s="49"/>
      <c r="U49" s="49"/>
    </row>
    <row r="50" spans="1:21" ht="17.25" customHeight="1" thickBot="1">
      <c r="A50" s="44"/>
      <c r="B50" s="107">
        <f>49*24</f>
        <v>1176</v>
      </c>
      <c r="C50" s="108">
        <v>0.38800000000000001</v>
      </c>
      <c r="D50" s="108">
        <v>0.28999999999999998</v>
      </c>
      <c r="E50" s="108">
        <v>0.41099999999999998</v>
      </c>
      <c r="F50" s="108">
        <v>0.308</v>
      </c>
      <c r="G50" s="108">
        <v>0.11700000000000001</v>
      </c>
      <c r="H50" s="108">
        <v>0.107</v>
      </c>
      <c r="I50" s="109">
        <f t="shared" si="0"/>
        <v>0.27016666666666667</v>
      </c>
      <c r="J50" s="110">
        <f t="shared" si="1"/>
        <v>0.13086392423684481</v>
      </c>
      <c r="L50" s="49"/>
      <c r="M50" s="49"/>
      <c r="N50" s="49"/>
      <c r="O50" s="49"/>
      <c r="P50" s="49"/>
      <c r="Q50" s="49"/>
      <c r="R50" s="49"/>
      <c r="S50" s="49"/>
      <c r="T50" s="49"/>
      <c r="U50" s="49"/>
    </row>
    <row r="51" spans="1:21" ht="17.25" customHeight="1">
      <c r="I51" s="41"/>
      <c r="J51" s="79" t="s">
        <v>170</v>
      </c>
      <c r="L51" s="49"/>
      <c r="M51" s="49"/>
      <c r="N51" s="49"/>
      <c r="O51" s="49"/>
      <c r="P51" s="49"/>
      <c r="Q51" s="49"/>
      <c r="R51" s="49"/>
      <c r="S51" s="49"/>
      <c r="T51" s="49"/>
      <c r="U51" s="49"/>
    </row>
    <row r="52" spans="1:21" ht="17.25" customHeight="1">
      <c r="A52" s="60" t="s">
        <v>43</v>
      </c>
      <c r="B52" s="75" t="s">
        <v>171</v>
      </c>
      <c r="F52" s="49"/>
      <c r="G52" s="49"/>
      <c r="H52" s="49"/>
      <c r="I52" s="49"/>
      <c r="J52" s="49"/>
      <c r="L52" s="49"/>
      <c r="M52" s="49"/>
      <c r="N52" s="49"/>
      <c r="O52" s="49"/>
      <c r="P52" s="49"/>
      <c r="Q52" s="49"/>
      <c r="R52" s="49"/>
      <c r="S52" s="49"/>
      <c r="T52" s="49"/>
      <c r="U52" s="49"/>
    </row>
    <row r="53" spans="1:21" ht="17.25" customHeight="1">
      <c r="A53" s="44"/>
      <c r="B53" s="183" t="s">
        <v>160</v>
      </c>
      <c r="C53" s="184" t="s">
        <v>161</v>
      </c>
      <c r="D53" s="185"/>
      <c r="E53" s="185"/>
      <c r="F53" s="185"/>
      <c r="G53" s="185"/>
      <c r="H53" s="185"/>
      <c r="I53" s="185"/>
      <c r="J53" s="186"/>
      <c r="L53" s="49"/>
      <c r="M53" s="49"/>
      <c r="N53" s="49"/>
      <c r="O53" s="49"/>
      <c r="P53" s="49"/>
      <c r="Q53" s="49"/>
      <c r="R53" s="49"/>
      <c r="S53" s="49"/>
      <c r="T53" s="49"/>
      <c r="U53" s="49"/>
    </row>
    <row r="54" spans="1:21" ht="17.25" customHeight="1">
      <c r="A54" s="44"/>
      <c r="B54" s="183"/>
      <c r="C54" s="76" t="s">
        <v>172</v>
      </c>
      <c r="D54" s="76" t="s">
        <v>81</v>
      </c>
      <c r="E54" s="76" t="s">
        <v>82</v>
      </c>
      <c r="F54" s="76" t="s">
        <v>83</v>
      </c>
      <c r="G54" s="76" t="s">
        <v>84</v>
      </c>
      <c r="H54" s="76" t="s">
        <v>85</v>
      </c>
      <c r="I54" s="76" t="s">
        <v>168</v>
      </c>
      <c r="J54" s="76" t="s">
        <v>169</v>
      </c>
      <c r="L54" s="49"/>
      <c r="M54" s="49"/>
      <c r="N54" s="49"/>
      <c r="O54" s="49"/>
      <c r="P54" s="49"/>
      <c r="Q54" s="49"/>
      <c r="R54" s="49"/>
      <c r="S54" s="49"/>
      <c r="T54" s="49"/>
      <c r="U54" s="49"/>
    </row>
    <row r="55" spans="1:21" ht="17.25" customHeight="1">
      <c r="A55" s="44"/>
      <c r="B55" s="76">
        <v>0.25</v>
      </c>
      <c r="C55" s="77">
        <v>0.53700000000000003</v>
      </c>
      <c r="D55" s="77">
        <v>0.34599999999999997</v>
      </c>
      <c r="E55" s="77">
        <v>0.44900000000000001</v>
      </c>
      <c r="F55" s="77">
        <v>0.55400000000000005</v>
      </c>
      <c r="G55" s="77">
        <v>0.34200000000000003</v>
      </c>
      <c r="H55" s="77">
        <v>0.52400000000000002</v>
      </c>
      <c r="I55" s="78">
        <f t="shared" ref="I55:I68" si="2">AVERAGE(C55:H55)</f>
        <v>0.45866666666666672</v>
      </c>
      <c r="J55" s="78">
        <f t="shared" ref="J55:J68" si="3">STDEV(C55:H55)</f>
        <v>9.580327064702257E-2</v>
      </c>
      <c r="L55" s="49"/>
      <c r="M55" s="49"/>
      <c r="N55" s="49"/>
      <c r="O55" s="49"/>
      <c r="P55" s="49"/>
      <c r="Q55" s="49"/>
      <c r="R55" s="49"/>
      <c r="S55" s="49"/>
      <c r="T55" s="49"/>
      <c r="U55" s="49"/>
    </row>
    <row r="56" spans="1:21" ht="17.25" customHeight="1">
      <c r="A56" s="44"/>
      <c r="B56" s="76">
        <v>0.5</v>
      </c>
      <c r="C56" s="77">
        <v>0.78400000000000003</v>
      </c>
      <c r="D56" s="77">
        <v>0.50800000000000001</v>
      </c>
      <c r="E56" s="77">
        <v>0.65</v>
      </c>
      <c r="F56" s="77">
        <v>0.69</v>
      </c>
      <c r="G56" s="77">
        <v>0.52300000000000002</v>
      </c>
      <c r="H56" s="77">
        <v>0.64500000000000002</v>
      </c>
      <c r="I56" s="78">
        <f t="shared" si="2"/>
        <v>0.63333333333333341</v>
      </c>
      <c r="J56" s="78">
        <f t="shared" si="3"/>
        <v>0.10412236391220983</v>
      </c>
      <c r="L56" s="49"/>
      <c r="M56" s="49"/>
      <c r="N56" s="49"/>
      <c r="O56" s="49"/>
      <c r="P56" s="49"/>
      <c r="Q56" s="49"/>
      <c r="R56" s="49"/>
      <c r="S56" s="49"/>
      <c r="T56" s="49"/>
      <c r="U56" s="49"/>
    </row>
    <row r="57" spans="1:21" ht="17.25" customHeight="1">
      <c r="A57" s="44"/>
      <c r="B57" s="76">
        <v>1</v>
      </c>
      <c r="C57" s="77">
        <v>1.02</v>
      </c>
      <c r="D57" s="77">
        <v>0.58399999999999996</v>
      </c>
      <c r="E57" s="77">
        <v>0.83799999999999997</v>
      </c>
      <c r="F57" s="77">
        <v>0.86299999999999999</v>
      </c>
      <c r="G57" s="77">
        <v>0.61799999999999999</v>
      </c>
      <c r="H57" s="77">
        <v>0.80500000000000005</v>
      </c>
      <c r="I57" s="78">
        <f t="shared" si="2"/>
        <v>0.78799999999999992</v>
      </c>
      <c r="J57" s="78">
        <f t="shared" si="3"/>
        <v>0.16294416221515928</v>
      </c>
      <c r="L57" s="49"/>
      <c r="M57" s="49"/>
      <c r="N57" s="49"/>
      <c r="O57" s="49"/>
      <c r="P57" s="49"/>
      <c r="Q57" s="49"/>
      <c r="R57" s="49"/>
      <c r="S57" s="49"/>
      <c r="T57" s="49"/>
      <c r="U57" s="49"/>
    </row>
    <row r="58" spans="1:21" ht="17.25" customHeight="1">
      <c r="A58" s="44"/>
      <c r="B58" s="76">
        <v>3</v>
      </c>
      <c r="C58" s="77">
        <v>1.42</v>
      </c>
      <c r="D58" s="77">
        <v>0.92800000000000005</v>
      </c>
      <c r="E58" s="77">
        <v>1.58</v>
      </c>
      <c r="F58" s="77">
        <v>1.62</v>
      </c>
      <c r="G58" s="77">
        <v>1.02</v>
      </c>
      <c r="H58" s="77">
        <v>1.23</v>
      </c>
      <c r="I58" s="78">
        <f t="shared" si="2"/>
        <v>1.2996666666666667</v>
      </c>
      <c r="J58" s="78">
        <f t="shared" si="3"/>
        <v>0.2887501803751239</v>
      </c>
      <c r="L58" s="49"/>
      <c r="M58" s="49"/>
      <c r="N58" s="49"/>
      <c r="O58" s="49"/>
      <c r="P58" s="49"/>
      <c r="Q58" s="49"/>
      <c r="R58" s="49"/>
      <c r="S58" s="49"/>
      <c r="T58" s="49"/>
      <c r="U58" s="49"/>
    </row>
    <row r="59" spans="1:21" ht="17.25" customHeight="1">
      <c r="A59" s="44"/>
      <c r="B59" s="76">
        <v>6</v>
      </c>
      <c r="C59" s="77">
        <v>1.05</v>
      </c>
      <c r="D59" s="77">
        <v>0.82199999999999995</v>
      </c>
      <c r="E59" s="77">
        <v>1.1100000000000001</v>
      </c>
      <c r="F59" s="77">
        <v>1.23</v>
      </c>
      <c r="G59" s="77">
        <v>0.83299999999999996</v>
      </c>
      <c r="H59" s="77">
        <v>1.05</v>
      </c>
      <c r="I59" s="78">
        <f t="shared" si="2"/>
        <v>1.0158333333333334</v>
      </c>
      <c r="J59" s="78">
        <f t="shared" si="3"/>
        <v>0.160043015051164</v>
      </c>
      <c r="L59" s="49"/>
      <c r="M59" s="49"/>
      <c r="N59" s="49"/>
      <c r="O59" s="49"/>
      <c r="P59" s="49"/>
      <c r="Q59" s="49"/>
      <c r="R59" s="49"/>
      <c r="S59" s="49"/>
      <c r="T59" s="49"/>
      <c r="U59" s="49"/>
    </row>
    <row r="60" spans="1:21" ht="17.25" customHeight="1">
      <c r="A60" s="44"/>
      <c r="B60" s="76">
        <v>24</v>
      </c>
      <c r="C60" s="77">
        <v>0.88600000000000001</v>
      </c>
      <c r="D60" s="77">
        <v>0.64900000000000002</v>
      </c>
      <c r="E60" s="77">
        <v>0.88300000000000001</v>
      </c>
      <c r="F60" s="77">
        <v>1</v>
      </c>
      <c r="G60" s="77">
        <v>0.66200000000000003</v>
      </c>
      <c r="H60" s="77">
        <v>0.997</v>
      </c>
      <c r="I60" s="78">
        <f t="shared" si="2"/>
        <v>0.84616666666666662</v>
      </c>
      <c r="J60" s="78">
        <f t="shared" si="3"/>
        <v>0.15630152483794485</v>
      </c>
      <c r="L60" s="49"/>
      <c r="M60" s="49"/>
      <c r="N60" s="49"/>
      <c r="O60" s="49"/>
      <c r="P60" s="49"/>
      <c r="Q60" s="49"/>
      <c r="R60" s="49"/>
      <c r="S60" s="49"/>
      <c r="T60" s="49"/>
      <c r="U60" s="49"/>
    </row>
    <row r="61" spans="1:21" ht="17.25" customHeight="1">
      <c r="A61" s="44"/>
      <c r="B61" s="76">
        <f>3*24</f>
        <v>72</v>
      </c>
      <c r="C61" s="77">
        <v>1.56</v>
      </c>
      <c r="D61" s="77">
        <v>0.78100000000000003</v>
      </c>
      <c r="E61" s="77">
        <v>1.28</v>
      </c>
      <c r="F61" s="77">
        <v>1.57</v>
      </c>
      <c r="G61" s="77">
        <v>0.85399999999999998</v>
      </c>
      <c r="H61" s="77">
        <v>1.52</v>
      </c>
      <c r="I61" s="78">
        <f t="shared" si="2"/>
        <v>1.2608333333333335</v>
      </c>
      <c r="J61" s="78">
        <f t="shared" si="3"/>
        <v>0.36010354992233268</v>
      </c>
      <c r="L61" s="49"/>
      <c r="M61" s="49"/>
      <c r="N61" s="49"/>
      <c r="O61" s="49"/>
      <c r="P61" s="49"/>
      <c r="Q61" s="49"/>
      <c r="R61" s="49"/>
      <c r="S61" s="49"/>
      <c r="T61" s="49"/>
      <c r="U61" s="49"/>
    </row>
    <row r="62" spans="1:21" ht="17.25" customHeight="1">
      <c r="A62" s="44"/>
      <c r="B62" s="76">
        <f>7*24</f>
        <v>168</v>
      </c>
      <c r="C62" s="77">
        <v>2.08</v>
      </c>
      <c r="D62" s="77">
        <v>1.32</v>
      </c>
      <c r="E62" s="77">
        <v>2.12</v>
      </c>
      <c r="F62" s="77">
        <v>2.42</v>
      </c>
      <c r="G62" s="77">
        <v>1.26</v>
      </c>
      <c r="H62" s="77">
        <v>1.89</v>
      </c>
      <c r="I62" s="78">
        <f t="shared" si="2"/>
        <v>1.8483333333333336</v>
      </c>
      <c r="J62" s="78">
        <f t="shared" si="3"/>
        <v>0.4650340489326199</v>
      </c>
      <c r="L62" s="49"/>
      <c r="M62" s="49"/>
      <c r="N62" s="49"/>
      <c r="O62" s="49"/>
      <c r="P62" s="49"/>
      <c r="Q62" s="49"/>
      <c r="R62" s="49"/>
      <c r="S62" s="49"/>
      <c r="T62" s="49"/>
      <c r="U62" s="49"/>
    </row>
    <row r="63" spans="1:21" ht="17.25" customHeight="1" thickBot="1">
      <c r="A63" s="44"/>
      <c r="B63" s="76">
        <f>14*24</f>
        <v>336</v>
      </c>
      <c r="C63" s="77">
        <v>4.07</v>
      </c>
      <c r="D63" s="77">
        <v>2.0299999999999998</v>
      </c>
      <c r="E63" s="77">
        <v>3.07</v>
      </c>
      <c r="F63" s="77">
        <v>3.59</v>
      </c>
      <c r="G63" s="77">
        <v>1.94</v>
      </c>
      <c r="H63" s="77">
        <v>3.19</v>
      </c>
      <c r="I63" s="78">
        <f t="shared" si="2"/>
        <v>2.9816666666666669</v>
      </c>
      <c r="J63" s="78">
        <f t="shared" si="3"/>
        <v>0.84811359302080891</v>
      </c>
      <c r="L63" s="49"/>
      <c r="M63" s="49"/>
      <c r="N63" s="49"/>
      <c r="O63" s="49"/>
      <c r="P63" s="49"/>
      <c r="Q63" s="49"/>
      <c r="R63" s="49"/>
      <c r="S63" s="49"/>
      <c r="T63" s="49"/>
      <c r="U63" s="49"/>
    </row>
    <row r="64" spans="1:21" ht="17.25" customHeight="1">
      <c r="A64" s="44"/>
      <c r="B64" s="101">
        <f>21*24</f>
        <v>504</v>
      </c>
      <c r="C64" s="102">
        <v>3.72</v>
      </c>
      <c r="D64" s="102">
        <v>1.81</v>
      </c>
      <c r="E64" s="102">
        <v>2.59</v>
      </c>
      <c r="F64" s="102">
        <v>3.13</v>
      </c>
      <c r="G64" s="102">
        <v>1.78</v>
      </c>
      <c r="H64" s="102">
        <v>2.89</v>
      </c>
      <c r="I64" s="103">
        <f t="shared" si="2"/>
        <v>2.6533333333333333</v>
      </c>
      <c r="J64" s="104">
        <f t="shared" si="3"/>
        <v>0.7614372375098728</v>
      </c>
      <c r="L64" s="49"/>
      <c r="M64" s="49"/>
      <c r="N64" s="49"/>
      <c r="O64" s="49"/>
      <c r="P64" s="49"/>
      <c r="Q64" s="49"/>
      <c r="R64" s="49"/>
      <c r="S64" s="49"/>
      <c r="T64" s="49"/>
      <c r="U64" s="49"/>
    </row>
    <row r="65" spans="1:21" ht="17.25" customHeight="1">
      <c r="A65" s="44"/>
      <c r="B65" s="105">
        <f>28*24</f>
        <v>672</v>
      </c>
      <c r="C65" s="77">
        <v>2.4700000000000002</v>
      </c>
      <c r="D65" s="77">
        <v>1.05</v>
      </c>
      <c r="E65" s="77">
        <v>1.82</v>
      </c>
      <c r="F65" s="77">
        <v>2.64</v>
      </c>
      <c r="G65" s="77">
        <v>1.1599999999999999</v>
      </c>
      <c r="H65" s="77">
        <v>2.11</v>
      </c>
      <c r="I65" s="78">
        <f t="shared" si="2"/>
        <v>1.875</v>
      </c>
      <c r="J65" s="106">
        <f t="shared" si="3"/>
        <v>0.66171746236592621</v>
      </c>
      <c r="L65" s="49"/>
      <c r="M65" s="49"/>
      <c r="N65" s="49"/>
      <c r="O65" s="49"/>
      <c r="P65" s="49"/>
      <c r="Q65" s="49"/>
      <c r="R65" s="49"/>
      <c r="S65" s="49"/>
      <c r="T65" s="49"/>
      <c r="U65" s="49"/>
    </row>
    <row r="66" spans="1:21" ht="17.25" customHeight="1">
      <c r="A66" s="44"/>
      <c r="B66" s="105">
        <f>35*24</f>
        <v>840</v>
      </c>
      <c r="C66" s="77">
        <v>0.41699999999999998</v>
      </c>
      <c r="D66" s="77">
        <v>0.23200000000000001</v>
      </c>
      <c r="E66" s="77">
        <v>0.35799999999999998</v>
      </c>
      <c r="F66" s="77">
        <v>0.504</v>
      </c>
      <c r="G66" s="77">
        <v>0.14499999999999999</v>
      </c>
      <c r="H66" s="77">
        <v>0.69799999999999995</v>
      </c>
      <c r="I66" s="78">
        <f t="shared" si="2"/>
        <v>0.39233333333333337</v>
      </c>
      <c r="J66" s="106">
        <f t="shared" si="3"/>
        <v>0.19726597949638106</v>
      </c>
      <c r="L66" s="49"/>
      <c r="M66" s="49"/>
      <c r="N66" s="49"/>
      <c r="O66" s="49"/>
      <c r="P66" s="49"/>
      <c r="Q66" s="49"/>
      <c r="R66" s="49"/>
      <c r="S66" s="49"/>
      <c r="T66" s="49"/>
      <c r="U66" s="49"/>
    </row>
    <row r="67" spans="1:21" ht="17.25" customHeight="1">
      <c r="A67" s="44"/>
      <c r="B67" s="105">
        <f>42*24</f>
        <v>1008</v>
      </c>
      <c r="C67" s="77">
        <v>0.22600000000000001</v>
      </c>
      <c r="D67" s="77">
        <v>0.184</v>
      </c>
      <c r="E67" s="77">
        <v>0.26600000000000001</v>
      </c>
      <c r="F67" s="77">
        <v>0.27600000000000002</v>
      </c>
      <c r="G67" s="77" t="s">
        <v>173</v>
      </c>
      <c r="H67" s="77">
        <v>0.47499999999999998</v>
      </c>
      <c r="I67" s="78">
        <f t="shared" si="2"/>
        <v>0.28539999999999999</v>
      </c>
      <c r="J67" s="106">
        <f t="shared" si="3"/>
        <v>0.11205266618871677</v>
      </c>
      <c r="L67" s="49"/>
      <c r="M67" s="49"/>
      <c r="N67" s="49"/>
      <c r="O67" s="49"/>
      <c r="P67" s="49"/>
      <c r="Q67" s="49"/>
      <c r="R67" s="49"/>
      <c r="S67" s="49"/>
      <c r="T67" s="49"/>
      <c r="U67" s="49"/>
    </row>
    <row r="68" spans="1:21" ht="17.25" customHeight="1" thickBot="1">
      <c r="A68" s="44"/>
      <c r="B68" s="107">
        <f>49*24</f>
        <v>1176</v>
      </c>
      <c r="C68" s="108">
        <v>0.193</v>
      </c>
      <c r="D68" s="108">
        <v>0.17499999999999999</v>
      </c>
      <c r="E68" s="108">
        <v>0.26</v>
      </c>
      <c r="F68" s="108">
        <v>0.222</v>
      </c>
      <c r="G68" s="108" t="s">
        <v>173</v>
      </c>
      <c r="H68" s="108">
        <v>0.42799999999999999</v>
      </c>
      <c r="I68" s="109">
        <f t="shared" si="2"/>
        <v>0.25559999999999999</v>
      </c>
      <c r="J68" s="110">
        <f t="shared" si="3"/>
        <v>0.10159379902336563</v>
      </c>
      <c r="L68" s="49"/>
      <c r="M68" s="49"/>
      <c r="N68" s="49"/>
      <c r="O68" s="49"/>
      <c r="P68" s="49"/>
      <c r="Q68" s="49"/>
      <c r="R68" s="49"/>
      <c r="S68" s="49"/>
      <c r="T68" s="49"/>
      <c r="U68" s="49"/>
    </row>
    <row r="69" spans="1:21" ht="17.25" customHeight="1">
      <c r="I69" s="41"/>
      <c r="J69" s="79" t="s">
        <v>170</v>
      </c>
      <c r="L69" s="49"/>
      <c r="M69" s="49"/>
      <c r="N69" s="49"/>
      <c r="O69" s="49"/>
      <c r="P69" s="49"/>
      <c r="Q69" s="49"/>
      <c r="R69" s="49"/>
      <c r="S69" s="49"/>
      <c r="T69" s="49"/>
      <c r="U69" s="49"/>
    </row>
    <row r="70" spans="1:21" ht="17.25" customHeight="1">
      <c r="A70" s="60" t="s">
        <v>86</v>
      </c>
      <c r="B70" s="75" t="s">
        <v>174</v>
      </c>
      <c r="F70" s="49"/>
      <c r="G70" s="49"/>
      <c r="H70" s="49"/>
      <c r="I70" s="49"/>
      <c r="J70" s="49"/>
      <c r="L70" s="49"/>
      <c r="M70" s="49"/>
      <c r="N70" s="49"/>
      <c r="O70" s="49"/>
      <c r="P70" s="49"/>
      <c r="Q70" s="49"/>
      <c r="R70" s="49"/>
      <c r="S70" s="49"/>
      <c r="T70" s="49"/>
      <c r="U70" s="49"/>
    </row>
    <row r="71" spans="1:21" ht="17.25" customHeight="1">
      <c r="A71" s="44"/>
      <c r="B71" s="187" t="s">
        <v>160</v>
      </c>
      <c r="C71" s="184" t="s">
        <v>161</v>
      </c>
      <c r="D71" s="185"/>
      <c r="E71" s="185"/>
      <c r="F71" s="185"/>
      <c r="G71" s="185"/>
      <c r="H71" s="185"/>
      <c r="I71" s="185"/>
      <c r="J71" s="186"/>
      <c r="L71" s="49"/>
      <c r="M71" s="49"/>
      <c r="N71" s="49"/>
      <c r="O71" s="49"/>
      <c r="P71" s="49"/>
      <c r="Q71" s="49"/>
      <c r="R71" s="49"/>
      <c r="S71" s="49"/>
      <c r="T71" s="49"/>
      <c r="U71" s="49"/>
    </row>
    <row r="72" spans="1:21" ht="17.25" customHeight="1">
      <c r="A72" s="44"/>
      <c r="B72" s="188"/>
      <c r="C72" s="76" t="s">
        <v>87</v>
      </c>
      <c r="D72" s="76" t="s">
        <v>175</v>
      </c>
      <c r="E72" s="76" t="s">
        <v>89</v>
      </c>
      <c r="F72" s="76" t="s">
        <v>90</v>
      </c>
      <c r="G72" s="76" t="s">
        <v>91</v>
      </c>
      <c r="H72" s="76" t="s">
        <v>92</v>
      </c>
      <c r="I72" s="76" t="s">
        <v>168</v>
      </c>
      <c r="J72" s="76" t="s">
        <v>169</v>
      </c>
      <c r="L72" s="49"/>
      <c r="M72" s="49"/>
      <c r="N72" s="49"/>
      <c r="O72" s="49"/>
      <c r="P72" s="49"/>
      <c r="Q72" s="49"/>
      <c r="R72" s="49"/>
      <c r="S72" s="49"/>
      <c r="T72" s="49"/>
      <c r="U72" s="49"/>
    </row>
    <row r="73" spans="1:21" ht="17.25" customHeight="1">
      <c r="A73" s="44"/>
      <c r="B73" s="76">
        <v>0.25</v>
      </c>
      <c r="C73" s="77">
        <v>0.443</v>
      </c>
      <c r="D73" s="77">
        <v>0.41</v>
      </c>
      <c r="E73" s="77">
        <v>0.45800000000000002</v>
      </c>
      <c r="F73" s="77">
        <v>0.81799999999999995</v>
      </c>
      <c r="G73" s="77">
        <v>0.46300000000000002</v>
      </c>
      <c r="H73" s="77">
        <v>0.38</v>
      </c>
      <c r="I73" s="78">
        <f t="shared" ref="I73:I86" si="4">AVERAGE(C73:H73)</f>
        <v>0.49533333333333335</v>
      </c>
      <c r="J73" s="78">
        <f t="shared" ref="J73:J86" si="5">STDEV(C73:H73)</f>
        <v>0.16116782143674546</v>
      </c>
      <c r="L73" s="49"/>
      <c r="M73" s="49"/>
      <c r="N73" s="49"/>
      <c r="O73" s="49"/>
      <c r="P73" s="49"/>
      <c r="Q73" s="49"/>
      <c r="R73" s="49"/>
      <c r="S73" s="49"/>
      <c r="T73" s="49"/>
      <c r="U73" s="49"/>
    </row>
    <row r="74" spans="1:21" ht="17.25" customHeight="1">
      <c r="A74" s="44"/>
      <c r="B74" s="76">
        <v>0.5</v>
      </c>
      <c r="C74" s="77">
        <v>1.03</v>
      </c>
      <c r="D74" s="77">
        <v>0.73599999999999999</v>
      </c>
      <c r="E74" s="77">
        <v>0.70299999999999996</v>
      </c>
      <c r="F74" s="77">
        <v>1.06</v>
      </c>
      <c r="G74" s="77">
        <v>0.94599999999999995</v>
      </c>
      <c r="H74" s="77">
        <v>0.95599999999999996</v>
      </c>
      <c r="I74" s="78">
        <f t="shared" si="4"/>
        <v>0.90516666666666656</v>
      </c>
      <c r="J74" s="78">
        <f t="shared" si="5"/>
        <v>0.1505302848820356</v>
      </c>
      <c r="L74" s="49"/>
      <c r="M74" s="49"/>
      <c r="N74" s="49"/>
      <c r="O74" s="49"/>
      <c r="P74" s="49"/>
      <c r="Q74" s="49"/>
      <c r="R74" s="49"/>
      <c r="S74" s="49"/>
      <c r="T74" s="49"/>
      <c r="U74" s="49"/>
    </row>
    <row r="75" spans="1:21" ht="17.25" customHeight="1">
      <c r="A75" s="44"/>
      <c r="B75" s="76">
        <v>1</v>
      </c>
      <c r="C75" s="77">
        <v>0.97099999999999997</v>
      </c>
      <c r="D75" s="77">
        <v>1.68</v>
      </c>
      <c r="E75" s="77">
        <v>1.1299999999999999</v>
      </c>
      <c r="F75" s="77">
        <v>1.62</v>
      </c>
      <c r="G75" s="77">
        <v>1.86</v>
      </c>
      <c r="H75" s="77">
        <v>1.83</v>
      </c>
      <c r="I75" s="78">
        <f t="shared" si="4"/>
        <v>1.5151666666666668</v>
      </c>
      <c r="J75" s="78">
        <f t="shared" si="5"/>
        <v>0.37434231215114655</v>
      </c>
      <c r="L75" s="49"/>
      <c r="M75" s="49"/>
      <c r="N75" s="49"/>
      <c r="O75" s="49"/>
      <c r="P75" s="49"/>
      <c r="Q75" s="49"/>
      <c r="R75" s="49"/>
      <c r="S75" s="49"/>
      <c r="T75" s="49"/>
      <c r="U75" s="49"/>
    </row>
    <row r="76" spans="1:21" ht="17.25" customHeight="1">
      <c r="A76" s="44"/>
      <c r="B76" s="76">
        <v>3</v>
      </c>
      <c r="C76" s="77">
        <v>2.09</v>
      </c>
      <c r="D76" s="77">
        <v>2.97</v>
      </c>
      <c r="E76" s="77">
        <v>2.16</v>
      </c>
      <c r="F76" s="77">
        <v>3.23</v>
      </c>
      <c r="G76" s="77">
        <v>3.44</v>
      </c>
      <c r="H76" s="77">
        <v>2.27</v>
      </c>
      <c r="I76" s="78">
        <f t="shared" si="4"/>
        <v>2.6933333333333334</v>
      </c>
      <c r="J76" s="78">
        <f t="shared" si="5"/>
        <v>0.59156290169910608</v>
      </c>
      <c r="L76" s="49"/>
      <c r="M76" s="49"/>
      <c r="N76" s="49"/>
      <c r="O76" s="49"/>
      <c r="P76" s="49"/>
      <c r="Q76" s="49"/>
      <c r="R76" s="49"/>
      <c r="S76" s="49"/>
      <c r="T76" s="49"/>
      <c r="U76" s="49"/>
    </row>
    <row r="77" spans="1:21" ht="17.25" customHeight="1">
      <c r="A77" s="44"/>
      <c r="B77" s="76">
        <v>6</v>
      </c>
      <c r="C77" s="77">
        <v>1.75</v>
      </c>
      <c r="D77" s="77">
        <v>2.57</v>
      </c>
      <c r="E77" s="77">
        <v>1.32</v>
      </c>
      <c r="F77" s="77">
        <v>2.39</v>
      </c>
      <c r="G77" s="77">
        <v>2.25</v>
      </c>
      <c r="H77" s="77">
        <v>1.77</v>
      </c>
      <c r="I77" s="78">
        <f t="shared" si="4"/>
        <v>2.0083333333333333</v>
      </c>
      <c r="J77" s="78">
        <f t="shared" si="5"/>
        <v>0.47262740786656254</v>
      </c>
      <c r="L77" s="49"/>
      <c r="M77" s="49"/>
      <c r="N77" s="49"/>
      <c r="O77" s="49"/>
      <c r="P77" s="49"/>
      <c r="Q77" s="49"/>
      <c r="R77" s="49"/>
      <c r="S77" s="49"/>
      <c r="T77" s="49"/>
      <c r="U77" s="49"/>
    </row>
    <row r="78" spans="1:21" ht="17.25" customHeight="1">
      <c r="A78" s="44"/>
      <c r="B78" s="76">
        <v>24</v>
      </c>
      <c r="C78" s="77">
        <v>1.32</v>
      </c>
      <c r="D78" s="77">
        <v>1.6</v>
      </c>
      <c r="E78" s="77">
        <v>0.76400000000000001</v>
      </c>
      <c r="F78" s="77">
        <v>1.81</v>
      </c>
      <c r="G78" s="77">
        <v>1.6</v>
      </c>
      <c r="H78" s="77">
        <v>1.1499999999999999</v>
      </c>
      <c r="I78" s="78">
        <f t="shared" si="4"/>
        <v>1.3739999999999999</v>
      </c>
      <c r="J78" s="78">
        <f t="shared" si="5"/>
        <v>0.37879809925605534</v>
      </c>
      <c r="L78" s="49"/>
      <c r="M78" s="49"/>
      <c r="N78" s="49"/>
      <c r="O78" s="49"/>
      <c r="P78" s="49"/>
      <c r="Q78" s="49"/>
      <c r="R78" s="49"/>
      <c r="S78" s="49"/>
      <c r="T78" s="49"/>
      <c r="U78" s="49"/>
    </row>
    <row r="79" spans="1:21" ht="17.25" customHeight="1">
      <c r="A79" s="44"/>
      <c r="B79" s="76">
        <f>3*24</f>
        <v>72</v>
      </c>
      <c r="C79" s="77">
        <v>1.74</v>
      </c>
      <c r="D79" s="77">
        <v>2.2999999999999998</v>
      </c>
      <c r="E79" s="77">
        <v>1.0900000000000001</v>
      </c>
      <c r="F79" s="77">
        <v>1.75</v>
      </c>
      <c r="G79" s="77">
        <v>2.2400000000000002</v>
      </c>
      <c r="H79" s="77">
        <v>1.28</v>
      </c>
      <c r="I79" s="78">
        <f t="shared" si="4"/>
        <v>1.7333333333333334</v>
      </c>
      <c r="J79" s="78">
        <f t="shared" si="5"/>
        <v>0.48939418331919976</v>
      </c>
      <c r="L79" s="49"/>
      <c r="M79" s="49"/>
      <c r="N79" s="49"/>
      <c r="O79" s="49"/>
      <c r="P79" s="49"/>
      <c r="Q79" s="49"/>
      <c r="R79" s="49"/>
      <c r="S79" s="49"/>
      <c r="T79" s="49"/>
      <c r="U79" s="49"/>
    </row>
    <row r="80" spans="1:21" ht="17.25" customHeight="1">
      <c r="A80" s="44"/>
      <c r="B80" s="76">
        <f>7*24</f>
        <v>168</v>
      </c>
      <c r="C80" s="77">
        <v>2.95</v>
      </c>
      <c r="D80" s="77">
        <v>3.63</v>
      </c>
      <c r="E80" s="77">
        <v>2.4500000000000002</v>
      </c>
      <c r="F80" s="77">
        <v>3.16</v>
      </c>
      <c r="G80" s="77">
        <v>2.74</v>
      </c>
      <c r="H80" s="77">
        <v>1.64</v>
      </c>
      <c r="I80" s="78">
        <f t="shared" si="4"/>
        <v>2.7616666666666667</v>
      </c>
      <c r="J80" s="78">
        <f t="shared" si="5"/>
        <v>0.67880532309835917</v>
      </c>
      <c r="L80" s="49"/>
      <c r="M80" s="49"/>
      <c r="N80" s="49"/>
      <c r="O80" s="49"/>
      <c r="P80" s="49"/>
      <c r="Q80" s="49"/>
      <c r="R80" s="49"/>
      <c r="S80" s="49"/>
      <c r="T80" s="49"/>
      <c r="U80" s="49"/>
    </row>
    <row r="81" spans="1:21" ht="17.25" customHeight="1" thickBot="1">
      <c r="A81" s="44"/>
      <c r="B81" s="76">
        <f>14*24</f>
        <v>336</v>
      </c>
      <c r="C81" s="77">
        <v>2.2799999999999998</v>
      </c>
      <c r="D81" s="77">
        <v>3.31</v>
      </c>
      <c r="E81" s="77">
        <v>1.63</v>
      </c>
      <c r="F81" s="77">
        <v>3.7</v>
      </c>
      <c r="G81" s="77">
        <v>3.73</v>
      </c>
      <c r="H81" s="77">
        <v>2.38</v>
      </c>
      <c r="I81" s="78">
        <f t="shared" si="4"/>
        <v>2.8383333333333334</v>
      </c>
      <c r="J81" s="78">
        <f t="shared" si="5"/>
        <v>0.86508766415125049</v>
      </c>
      <c r="L81" s="49"/>
      <c r="M81" s="49"/>
      <c r="N81" s="49"/>
      <c r="O81" s="49"/>
      <c r="P81" s="49"/>
      <c r="Q81" s="49"/>
      <c r="R81" s="49"/>
      <c r="S81" s="49"/>
      <c r="T81" s="49"/>
      <c r="U81" s="49"/>
    </row>
    <row r="82" spans="1:21" ht="17.25" customHeight="1">
      <c r="A82" s="44"/>
      <c r="B82" s="101">
        <f>21*24</f>
        <v>504</v>
      </c>
      <c r="C82" s="102">
        <v>1.37</v>
      </c>
      <c r="D82" s="102">
        <v>1.58</v>
      </c>
      <c r="E82" s="102">
        <v>0.90300000000000002</v>
      </c>
      <c r="F82" s="102">
        <v>1.8</v>
      </c>
      <c r="G82" s="102">
        <v>2.19</v>
      </c>
      <c r="H82" s="102">
        <v>1.2</v>
      </c>
      <c r="I82" s="103">
        <f t="shared" si="4"/>
        <v>1.5071666666666665</v>
      </c>
      <c r="J82" s="104">
        <f t="shared" si="5"/>
        <v>0.45508259323629097</v>
      </c>
      <c r="L82" s="49"/>
      <c r="M82" s="49"/>
      <c r="N82" s="49"/>
      <c r="O82" s="49"/>
      <c r="P82" s="49"/>
      <c r="Q82" s="49"/>
      <c r="R82" s="49"/>
      <c r="S82" s="49"/>
      <c r="T82" s="49"/>
      <c r="U82" s="49"/>
    </row>
    <row r="83" spans="1:21" ht="17.25" customHeight="1">
      <c r="A83" s="44"/>
      <c r="B83" s="105">
        <f>28*24</f>
        <v>672</v>
      </c>
      <c r="C83" s="77">
        <v>0.59899999999999998</v>
      </c>
      <c r="D83" s="77">
        <v>0.89100000000000001</v>
      </c>
      <c r="E83" s="77">
        <v>0.34200000000000003</v>
      </c>
      <c r="F83" s="77">
        <v>0.82199999999999995</v>
      </c>
      <c r="G83" s="77">
        <v>0.75600000000000001</v>
      </c>
      <c r="H83" s="77">
        <v>0.58099999999999996</v>
      </c>
      <c r="I83" s="78">
        <f t="shared" si="4"/>
        <v>0.66516666666666668</v>
      </c>
      <c r="J83" s="106">
        <f t="shared" si="5"/>
        <v>0.19987337658294246</v>
      </c>
      <c r="L83" s="49"/>
      <c r="M83" s="49"/>
      <c r="N83" s="49"/>
      <c r="O83" s="49"/>
      <c r="P83" s="49"/>
      <c r="Q83" s="49"/>
      <c r="R83" s="49"/>
      <c r="S83" s="49"/>
      <c r="T83" s="49"/>
      <c r="U83" s="49"/>
    </row>
    <row r="84" spans="1:21" ht="17.25" customHeight="1">
      <c r="A84" s="44"/>
      <c r="B84" s="105">
        <f>35*24</f>
        <v>840</v>
      </c>
      <c r="C84" s="77">
        <v>0.441</v>
      </c>
      <c r="D84" s="77">
        <v>0.64</v>
      </c>
      <c r="E84" s="77">
        <v>0.185</v>
      </c>
      <c r="F84" s="77">
        <v>0.35099999999999998</v>
      </c>
      <c r="G84" s="77">
        <v>0.58199999999999996</v>
      </c>
      <c r="H84" s="77">
        <v>0.27</v>
      </c>
      <c r="I84" s="78">
        <f t="shared" si="4"/>
        <v>0.41149999999999998</v>
      </c>
      <c r="J84" s="106">
        <f t="shared" si="5"/>
        <v>0.17727803022371394</v>
      </c>
      <c r="L84" s="49"/>
      <c r="M84" s="49"/>
      <c r="N84" s="49"/>
      <c r="O84" s="49"/>
      <c r="P84" s="49"/>
      <c r="Q84" s="49"/>
      <c r="R84" s="49"/>
      <c r="S84" s="49"/>
      <c r="T84" s="49"/>
      <c r="U84" s="49"/>
    </row>
    <row r="85" spans="1:21" ht="17.25" customHeight="1">
      <c r="A85" s="44"/>
      <c r="B85" s="105">
        <f>42*24</f>
        <v>1008</v>
      </c>
      <c r="C85" s="77">
        <v>0.42299999999999999</v>
      </c>
      <c r="D85" s="77">
        <v>0.63900000000000001</v>
      </c>
      <c r="E85" s="77">
        <v>0.14000000000000001</v>
      </c>
      <c r="F85" s="77">
        <v>0.33600000000000002</v>
      </c>
      <c r="G85" s="77">
        <v>0.497</v>
      </c>
      <c r="H85" s="77">
        <v>0.22700000000000001</v>
      </c>
      <c r="I85" s="78">
        <f t="shared" si="4"/>
        <v>0.377</v>
      </c>
      <c r="J85" s="106">
        <f t="shared" si="5"/>
        <v>0.18193955040067564</v>
      </c>
      <c r="L85" s="49"/>
      <c r="M85" s="49"/>
      <c r="N85" s="49"/>
      <c r="O85" s="49"/>
      <c r="P85" s="49"/>
      <c r="Q85" s="49"/>
      <c r="R85" s="49"/>
      <c r="S85" s="49"/>
      <c r="T85" s="49"/>
      <c r="U85" s="49"/>
    </row>
    <row r="86" spans="1:21" ht="17.25" customHeight="1" thickBot="1">
      <c r="A86" s="44"/>
      <c r="B86" s="107">
        <f>49*24</f>
        <v>1176</v>
      </c>
      <c r="C86" s="108">
        <v>0.35</v>
      </c>
      <c r="D86" s="108">
        <v>0.628</v>
      </c>
      <c r="E86" s="108">
        <v>0.11899999999999999</v>
      </c>
      <c r="F86" s="108">
        <v>0.30399999999999999</v>
      </c>
      <c r="G86" s="108">
        <v>0.41199999999999998</v>
      </c>
      <c r="H86" s="108">
        <v>0.20599999999999999</v>
      </c>
      <c r="I86" s="109">
        <f t="shared" si="4"/>
        <v>0.33650000000000002</v>
      </c>
      <c r="J86" s="110">
        <f t="shared" si="5"/>
        <v>0.17677528107741761</v>
      </c>
      <c r="L86" s="49"/>
      <c r="M86" s="49"/>
      <c r="N86" s="49"/>
      <c r="O86" s="49"/>
      <c r="P86" s="49"/>
      <c r="Q86" s="49"/>
      <c r="R86" s="49"/>
      <c r="S86" s="49"/>
      <c r="T86" s="49"/>
      <c r="U86" s="49"/>
    </row>
    <row r="87" spans="1:21" ht="17.25" customHeight="1">
      <c r="I87" s="41"/>
      <c r="J87" s="79" t="s">
        <v>170</v>
      </c>
      <c r="L87" s="49"/>
      <c r="M87" s="49"/>
      <c r="N87" s="49"/>
      <c r="O87" s="49"/>
      <c r="P87" s="49"/>
      <c r="Q87" s="49"/>
      <c r="R87" s="49"/>
      <c r="S87" s="49"/>
      <c r="T87" s="49"/>
      <c r="U87" s="49"/>
    </row>
    <row r="88" spans="1:21" ht="17.25" customHeight="1">
      <c r="A88" s="60" t="s">
        <v>93</v>
      </c>
      <c r="B88" s="75" t="s">
        <v>176</v>
      </c>
      <c r="F88" s="49"/>
      <c r="G88" s="49"/>
      <c r="H88" s="49"/>
      <c r="I88" s="49"/>
      <c r="J88" s="49"/>
      <c r="L88" s="49"/>
      <c r="M88" s="49"/>
      <c r="N88" s="49"/>
      <c r="O88" s="49"/>
      <c r="P88" s="49"/>
      <c r="Q88" s="49"/>
      <c r="R88" s="49"/>
      <c r="S88" s="49"/>
      <c r="T88" s="49"/>
      <c r="U88" s="49"/>
    </row>
    <row r="89" spans="1:21" ht="17.25" customHeight="1">
      <c r="A89" s="44"/>
      <c r="B89" s="183" t="s">
        <v>160</v>
      </c>
      <c r="C89" s="184" t="s">
        <v>161</v>
      </c>
      <c r="D89" s="185"/>
      <c r="E89" s="185"/>
      <c r="F89" s="185"/>
      <c r="G89" s="185"/>
      <c r="H89" s="185"/>
      <c r="I89" s="185"/>
      <c r="J89" s="186"/>
      <c r="L89" s="49"/>
      <c r="M89" s="49"/>
      <c r="N89" s="49"/>
      <c r="O89" s="49"/>
      <c r="P89" s="49"/>
      <c r="Q89" s="49"/>
      <c r="R89" s="49"/>
      <c r="S89" s="49"/>
      <c r="T89" s="49"/>
      <c r="U89" s="49"/>
    </row>
    <row r="90" spans="1:21" ht="17.25" customHeight="1">
      <c r="A90" s="44"/>
      <c r="B90" s="183"/>
      <c r="C90" s="76" t="s">
        <v>94</v>
      </c>
      <c r="D90" s="76" t="s">
        <v>177</v>
      </c>
      <c r="E90" s="76" t="s">
        <v>96</v>
      </c>
      <c r="F90" s="76" t="s">
        <v>97</v>
      </c>
      <c r="G90" s="76" t="s">
        <v>98</v>
      </c>
      <c r="H90" s="76" t="s">
        <v>99</v>
      </c>
      <c r="I90" s="76" t="s">
        <v>168</v>
      </c>
      <c r="J90" s="76" t="s">
        <v>169</v>
      </c>
      <c r="L90" s="49"/>
      <c r="M90" s="49"/>
      <c r="N90" s="49"/>
      <c r="O90" s="49"/>
      <c r="P90" s="49"/>
      <c r="Q90" s="49"/>
      <c r="R90" s="49"/>
      <c r="S90" s="49"/>
      <c r="T90" s="49"/>
      <c r="U90" s="49"/>
    </row>
    <row r="91" spans="1:21" ht="17.25" customHeight="1">
      <c r="A91" s="44"/>
      <c r="B91" s="76">
        <v>0.25</v>
      </c>
      <c r="C91" s="77">
        <v>0.35299999999999998</v>
      </c>
      <c r="D91" s="77">
        <v>0.56499999999999995</v>
      </c>
      <c r="E91" s="77">
        <v>0.628</v>
      </c>
      <c r="F91" s="77">
        <v>1.1000000000000001</v>
      </c>
      <c r="G91" s="77">
        <v>0.66700000000000004</v>
      </c>
      <c r="H91" s="77">
        <v>0.63</v>
      </c>
      <c r="I91" s="78">
        <f t="shared" ref="I91:I104" si="6">AVERAGE(C91:H91)</f>
        <v>0.65716666666666657</v>
      </c>
      <c r="J91" s="78">
        <f t="shared" ref="J91:J104" si="7">STDEV(C91:H91)</f>
        <v>0.24445810820397593</v>
      </c>
      <c r="L91" s="49"/>
      <c r="M91" s="49"/>
      <c r="N91" s="49"/>
      <c r="O91" s="49"/>
      <c r="P91" s="49"/>
      <c r="Q91" s="49"/>
      <c r="R91" s="49"/>
      <c r="S91" s="49"/>
      <c r="T91" s="49"/>
      <c r="U91" s="49"/>
    </row>
    <row r="92" spans="1:21" ht="17.25" customHeight="1">
      <c r="A92" s="44"/>
      <c r="B92" s="76">
        <v>0.5</v>
      </c>
      <c r="C92" s="77">
        <v>0.63100000000000001</v>
      </c>
      <c r="D92" s="77">
        <v>0.68899999999999995</v>
      </c>
      <c r="E92" s="77">
        <v>1.01</v>
      </c>
      <c r="F92" s="77">
        <v>0.97699999999999998</v>
      </c>
      <c r="G92" s="77">
        <v>0.81799999999999995</v>
      </c>
      <c r="H92" s="77">
        <v>0.879</v>
      </c>
      <c r="I92" s="78">
        <f t="shared" si="6"/>
        <v>0.83399999999999996</v>
      </c>
      <c r="J92" s="78">
        <f t="shared" si="7"/>
        <v>0.15227606509231911</v>
      </c>
      <c r="L92" s="49"/>
      <c r="M92" s="49"/>
      <c r="N92" s="49"/>
      <c r="O92" s="49"/>
      <c r="P92" s="49"/>
      <c r="Q92" s="49"/>
      <c r="R92" s="49"/>
      <c r="S92" s="49"/>
      <c r="T92" s="49"/>
      <c r="U92" s="49"/>
    </row>
    <row r="93" spans="1:21" ht="17.25" customHeight="1">
      <c r="A93" s="44"/>
      <c r="B93" s="76">
        <v>1</v>
      </c>
      <c r="C93" s="77">
        <v>0.89500000000000002</v>
      </c>
      <c r="D93" s="77">
        <v>1.26</v>
      </c>
      <c r="E93" s="77">
        <v>1.1499999999999999</v>
      </c>
      <c r="F93" s="77">
        <v>1.37</v>
      </c>
      <c r="G93" s="77">
        <v>1.19</v>
      </c>
      <c r="H93" s="77">
        <v>1.1599999999999999</v>
      </c>
      <c r="I93" s="78">
        <f t="shared" si="6"/>
        <v>1.1708333333333334</v>
      </c>
      <c r="J93" s="78">
        <f t="shared" si="7"/>
        <v>0.15787389482326164</v>
      </c>
      <c r="L93" s="49"/>
      <c r="M93" s="49"/>
      <c r="N93" s="49"/>
      <c r="O93" s="49"/>
      <c r="P93" s="49"/>
      <c r="Q93" s="49"/>
      <c r="R93" s="49"/>
      <c r="S93" s="49"/>
      <c r="T93" s="49"/>
      <c r="U93" s="49"/>
    </row>
    <row r="94" spans="1:21" ht="17.25" customHeight="1">
      <c r="A94" s="44"/>
      <c r="B94" s="76">
        <v>3</v>
      </c>
      <c r="C94" s="77">
        <v>2.35</v>
      </c>
      <c r="D94" s="77">
        <v>2.7</v>
      </c>
      <c r="E94" s="77">
        <v>2.41</v>
      </c>
      <c r="F94" s="77">
        <v>4.55</v>
      </c>
      <c r="G94" s="77">
        <v>3.91</v>
      </c>
      <c r="H94" s="77">
        <v>3.07</v>
      </c>
      <c r="I94" s="78">
        <f t="shared" si="6"/>
        <v>3.1650000000000005</v>
      </c>
      <c r="J94" s="78">
        <f t="shared" si="7"/>
        <v>0.88687654157723406</v>
      </c>
      <c r="L94" s="49"/>
      <c r="M94" s="49"/>
      <c r="N94" s="49"/>
      <c r="O94" s="49"/>
      <c r="P94" s="49"/>
      <c r="Q94" s="49"/>
      <c r="R94" s="49"/>
      <c r="S94" s="49"/>
      <c r="T94" s="49"/>
      <c r="U94" s="49"/>
    </row>
    <row r="95" spans="1:21" ht="17.25" customHeight="1">
      <c r="A95" s="44"/>
      <c r="B95" s="76">
        <v>6</v>
      </c>
      <c r="C95" s="77">
        <v>2.19</v>
      </c>
      <c r="D95" s="77">
        <v>2.5</v>
      </c>
      <c r="E95" s="77">
        <v>2.2999999999999998</v>
      </c>
      <c r="F95" s="77">
        <v>3.89</v>
      </c>
      <c r="G95" s="77">
        <v>2.96</v>
      </c>
      <c r="H95" s="77">
        <v>3</v>
      </c>
      <c r="I95" s="78">
        <f t="shared" si="6"/>
        <v>2.8066666666666666</v>
      </c>
      <c r="J95" s="78">
        <f t="shared" si="7"/>
        <v>0.62698219007135014</v>
      </c>
      <c r="L95" s="49"/>
      <c r="M95" s="49"/>
      <c r="N95" s="49"/>
      <c r="O95" s="49"/>
      <c r="P95" s="49"/>
      <c r="Q95" s="49"/>
      <c r="R95" s="49"/>
      <c r="S95" s="49"/>
      <c r="T95" s="49"/>
      <c r="U95" s="49"/>
    </row>
    <row r="96" spans="1:21" ht="17.25" customHeight="1">
      <c r="A96" s="44"/>
      <c r="B96" s="76">
        <v>24</v>
      </c>
      <c r="C96" s="77">
        <v>1.22</v>
      </c>
      <c r="D96" s="77">
        <v>1.46</v>
      </c>
      <c r="E96" s="77">
        <v>2.06</v>
      </c>
      <c r="F96" s="77">
        <v>2.57</v>
      </c>
      <c r="G96" s="77">
        <v>1.79</v>
      </c>
      <c r="H96" s="77">
        <v>1.51</v>
      </c>
      <c r="I96" s="78">
        <f t="shared" si="6"/>
        <v>1.7683333333333335</v>
      </c>
      <c r="J96" s="78">
        <f t="shared" si="7"/>
        <v>0.48799248628095265</v>
      </c>
      <c r="L96" s="49"/>
      <c r="M96" s="49"/>
      <c r="N96" s="49"/>
      <c r="O96" s="49"/>
      <c r="P96" s="49"/>
      <c r="Q96" s="49"/>
      <c r="R96" s="49"/>
      <c r="S96" s="49"/>
      <c r="T96" s="49"/>
      <c r="U96" s="49"/>
    </row>
    <row r="97" spans="1:21" ht="17.25" customHeight="1">
      <c r="A97" s="44"/>
      <c r="B97" s="76">
        <f>3*24</f>
        <v>72</v>
      </c>
      <c r="C97" s="77">
        <v>1.95</v>
      </c>
      <c r="D97" s="77">
        <v>2.17</v>
      </c>
      <c r="E97" s="77">
        <v>2.34</v>
      </c>
      <c r="F97" s="77">
        <v>3.79</v>
      </c>
      <c r="G97" s="77">
        <v>2.44</v>
      </c>
      <c r="H97" s="77">
        <v>2.37</v>
      </c>
      <c r="I97" s="78">
        <f t="shared" si="6"/>
        <v>2.5099999999999998</v>
      </c>
      <c r="J97" s="78">
        <f t="shared" si="7"/>
        <v>0.6513063795173516</v>
      </c>
      <c r="L97" s="49"/>
      <c r="M97" s="49"/>
      <c r="N97" s="49"/>
      <c r="O97" s="49"/>
      <c r="P97" s="49"/>
      <c r="Q97" s="49"/>
      <c r="R97" s="49"/>
      <c r="S97" s="49"/>
      <c r="T97" s="49"/>
      <c r="U97" s="49"/>
    </row>
    <row r="98" spans="1:21" ht="17.25" customHeight="1">
      <c r="A98" s="44"/>
      <c r="B98" s="76">
        <f>7*24</f>
        <v>168</v>
      </c>
      <c r="C98" s="77">
        <v>4.0199999999999996</v>
      </c>
      <c r="D98" s="77">
        <v>5.23</v>
      </c>
      <c r="E98" s="77">
        <v>7.91</v>
      </c>
      <c r="F98" s="77">
        <v>7.12</v>
      </c>
      <c r="G98" s="77">
        <v>6.81</v>
      </c>
      <c r="H98" s="77">
        <v>5.85</v>
      </c>
      <c r="I98" s="78">
        <f t="shared" si="6"/>
        <v>6.1566666666666663</v>
      </c>
      <c r="J98" s="78">
        <f t="shared" si="7"/>
        <v>1.4104703707156274</v>
      </c>
      <c r="L98" s="49"/>
      <c r="M98" s="49"/>
      <c r="N98" s="49"/>
      <c r="O98" s="49"/>
      <c r="P98" s="49"/>
      <c r="Q98" s="49"/>
      <c r="R98" s="49"/>
      <c r="S98" s="49"/>
      <c r="T98" s="49"/>
      <c r="U98" s="49"/>
    </row>
    <row r="99" spans="1:21" ht="17.25" customHeight="1" thickBot="1">
      <c r="A99" s="44"/>
      <c r="B99" s="76">
        <f>14*24</f>
        <v>336</v>
      </c>
      <c r="C99" s="77">
        <v>1.03</v>
      </c>
      <c r="D99" s="77">
        <v>1.34</v>
      </c>
      <c r="E99" s="77">
        <v>2.06</v>
      </c>
      <c r="F99" s="77">
        <v>1.64</v>
      </c>
      <c r="G99" s="77">
        <v>1.97</v>
      </c>
      <c r="H99" s="77">
        <v>1.45</v>
      </c>
      <c r="I99" s="78">
        <f t="shared" si="6"/>
        <v>1.5816666666666663</v>
      </c>
      <c r="J99" s="78">
        <f t="shared" si="7"/>
        <v>0.39066183159692885</v>
      </c>
      <c r="L99" s="49"/>
      <c r="M99" s="49"/>
      <c r="N99" s="49"/>
      <c r="O99" s="49"/>
      <c r="P99" s="49"/>
      <c r="Q99" s="49"/>
      <c r="R99" s="49"/>
      <c r="S99" s="49"/>
      <c r="T99" s="49"/>
      <c r="U99" s="49"/>
    </row>
    <row r="100" spans="1:21" ht="17.25" customHeight="1">
      <c r="A100" s="44"/>
      <c r="B100" s="101">
        <f>21*24</f>
        <v>504</v>
      </c>
      <c r="C100" s="102">
        <v>0.46300000000000002</v>
      </c>
      <c r="D100" s="102">
        <v>0.443</v>
      </c>
      <c r="E100" s="102">
        <v>1.1399999999999999</v>
      </c>
      <c r="F100" s="102">
        <v>0.85199999999999998</v>
      </c>
      <c r="G100" s="102">
        <v>0.67100000000000004</v>
      </c>
      <c r="H100" s="102">
        <v>0.59599999999999997</v>
      </c>
      <c r="I100" s="103">
        <f t="shared" si="6"/>
        <v>0.69416666666666671</v>
      </c>
      <c r="J100" s="104">
        <f t="shared" si="7"/>
        <v>0.26471676687861423</v>
      </c>
      <c r="L100" s="49"/>
      <c r="M100" s="49"/>
      <c r="N100" s="49"/>
      <c r="O100" s="49"/>
      <c r="P100" s="49"/>
      <c r="Q100" s="49"/>
      <c r="R100" s="49"/>
      <c r="S100" s="49"/>
      <c r="T100" s="49"/>
      <c r="U100" s="49"/>
    </row>
    <row r="101" spans="1:21" ht="17.25" customHeight="1">
      <c r="A101" s="44"/>
      <c r="B101" s="105">
        <f>28*24</f>
        <v>672</v>
      </c>
      <c r="C101" s="77">
        <v>0.41</v>
      </c>
      <c r="D101" s="77">
        <v>0.35699999999999998</v>
      </c>
      <c r="E101" s="77">
        <v>1.1399999999999999</v>
      </c>
      <c r="F101" s="77">
        <v>0.80500000000000005</v>
      </c>
      <c r="G101" s="77">
        <v>0.59699999999999998</v>
      </c>
      <c r="H101" s="77">
        <v>0.56100000000000005</v>
      </c>
      <c r="I101" s="78">
        <f t="shared" si="6"/>
        <v>0.64499999999999991</v>
      </c>
      <c r="J101" s="106">
        <f t="shared" si="7"/>
        <v>0.28918990300492869</v>
      </c>
      <c r="L101" s="49"/>
      <c r="M101" s="49"/>
      <c r="N101" s="49"/>
      <c r="O101" s="49"/>
      <c r="P101" s="49"/>
      <c r="Q101" s="49"/>
      <c r="R101" s="49"/>
      <c r="S101" s="49"/>
      <c r="T101" s="49"/>
      <c r="U101" s="49"/>
    </row>
    <row r="102" spans="1:21" ht="17.25" customHeight="1">
      <c r="A102" s="44"/>
      <c r="B102" s="105">
        <f>35*24</f>
        <v>840</v>
      </c>
      <c r="C102" s="77">
        <v>0.34799999999999998</v>
      </c>
      <c r="D102" s="77">
        <v>0.29199999999999998</v>
      </c>
      <c r="E102" s="77">
        <v>0.90500000000000003</v>
      </c>
      <c r="F102" s="77">
        <v>0.624</v>
      </c>
      <c r="G102" s="77">
        <v>0.55000000000000004</v>
      </c>
      <c r="H102" s="77">
        <v>0.52700000000000002</v>
      </c>
      <c r="I102" s="78">
        <f t="shared" si="6"/>
        <v>0.54100000000000004</v>
      </c>
      <c r="J102" s="106">
        <f t="shared" si="7"/>
        <v>0.21859185712189708</v>
      </c>
      <c r="L102" s="49"/>
      <c r="M102" s="49"/>
      <c r="N102" s="49"/>
      <c r="O102" s="49"/>
      <c r="P102" s="49"/>
      <c r="Q102" s="49"/>
      <c r="R102" s="49"/>
      <c r="S102" s="49"/>
      <c r="T102" s="49"/>
      <c r="U102" s="49"/>
    </row>
    <row r="103" spans="1:21" ht="17.25" customHeight="1">
      <c r="A103" s="44"/>
      <c r="B103" s="105">
        <f>42*24</f>
        <v>1008</v>
      </c>
      <c r="C103" s="77">
        <v>0.32700000000000001</v>
      </c>
      <c r="D103" s="77">
        <v>0.21099999999999999</v>
      </c>
      <c r="E103" s="77">
        <v>0.68799999999999994</v>
      </c>
      <c r="F103" s="77">
        <v>0.40400000000000003</v>
      </c>
      <c r="G103" s="77">
        <v>0.47099999999999997</v>
      </c>
      <c r="H103" s="77">
        <v>0.46500000000000002</v>
      </c>
      <c r="I103" s="78">
        <f t="shared" si="6"/>
        <v>0.42766666666666664</v>
      </c>
      <c r="J103" s="106">
        <f t="shared" si="7"/>
        <v>0.16042651484921919</v>
      </c>
      <c r="L103" s="49"/>
      <c r="M103" s="49"/>
      <c r="N103" s="49"/>
      <c r="O103" s="49"/>
      <c r="P103" s="49"/>
      <c r="Q103" s="49"/>
      <c r="R103" s="49"/>
      <c r="S103" s="49"/>
      <c r="T103" s="49"/>
      <c r="U103" s="49"/>
    </row>
    <row r="104" spans="1:21" ht="17.25" customHeight="1" thickBot="1">
      <c r="A104" s="44"/>
      <c r="B104" s="107">
        <f>49*24</f>
        <v>1176</v>
      </c>
      <c r="C104" s="108">
        <v>0.25800000000000001</v>
      </c>
      <c r="D104" s="108">
        <v>0.20599999999999999</v>
      </c>
      <c r="E104" s="108">
        <v>0.59099999999999997</v>
      </c>
      <c r="F104" s="108">
        <v>0.35799999999999998</v>
      </c>
      <c r="G104" s="108">
        <v>0.42899999999999999</v>
      </c>
      <c r="H104" s="108">
        <v>0.41799999999999998</v>
      </c>
      <c r="I104" s="109">
        <f t="shared" si="6"/>
        <v>0.37666666666666665</v>
      </c>
      <c r="J104" s="110">
        <f t="shared" si="7"/>
        <v>0.13707175736331198</v>
      </c>
      <c r="L104" s="49"/>
      <c r="M104" s="49"/>
      <c r="N104" s="49"/>
      <c r="O104" s="49"/>
      <c r="P104" s="49"/>
      <c r="Q104" s="49"/>
      <c r="R104" s="49"/>
      <c r="S104" s="49"/>
      <c r="T104" s="49"/>
      <c r="U104" s="49"/>
    </row>
    <row r="105" spans="1:21" ht="17.25" customHeight="1">
      <c r="I105" s="41"/>
      <c r="J105" s="79" t="s">
        <v>170</v>
      </c>
      <c r="L105" s="49"/>
      <c r="M105" s="49"/>
      <c r="N105" s="49"/>
      <c r="O105" s="49"/>
      <c r="P105" s="49"/>
      <c r="Q105" s="49"/>
      <c r="R105" s="49"/>
      <c r="S105" s="49"/>
      <c r="T105" s="49"/>
      <c r="U105" s="49"/>
    </row>
    <row r="106" spans="1:21" ht="17.25" customHeight="1">
      <c r="A106" s="60" t="s">
        <v>100</v>
      </c>
      <c r="B106" s="75" t="s">
        <v>178</v>
      </c>
      <c r="F106" s="49"/>
      <c r="G106" s="49"/>
      <c r="H106" s="49"/>
      <c r="I106" s="49"/>
      <c r="J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</row>
    <row r="107" spans="1:21" ht="17.25" customHeight="1">
      <c r="A107" s="44"/>
      <c r="B107" s="183" t="s">
        <v>160</v>
      </c>
      <c r="C107" s="184" t="s">
        <v>161</v>
      </c>
      <c r="D107" s="185"/>
      <c r="E107" s="185"/>
      <c r="F107" s="185"/>
      <c r="G107" s="185"/>
      <c r="H107" s="185"/>
      <c r="I107" s="185"/>
      <c r="J107" s="186"/>
      <c r="L107" s="49"/>
      <c r="M107" s="49"/>
      <c r="N107" s="49"/>
      <c r="O107" s="49"/>
      <c r="P107" s="49"/>
      <c r="Q107" s="49"/>
      <c r="R107" s="49"/>
      <c r="S107" s="49"/>
      <c r="T107" s="49"/>
      <c r="U107" s="49"/>
    </row>
    <row r="108" spans="1:21" ht="17.25" customHeight="1">
      <c r="A108" s="44"/>
      <c r="B108" s="183"/>
      <c r="C108" s="76" t="s">
        <v>101</v>
      </c>
      <c r="D108" s="76" t="s">
        <v>179</v>
      </c>
      <c r="E108" s="76" t="s">
        <v>103</v>
      </c>
      <c r="F108" s="76" t="s">
        <v>104</v>
      </c>
      <c r="G108" s="76" t="s">
        <v>105</v>
      </c>
      <c r="H108" s="76" t="s">
        <v>106</v>
      </c>
      <c r="I108" s="76" t="s">
        <v>168</v>
      </c>
      <c r="J108" s="76" t="s">
        <v>169</v>
      </c>
      <c r="L108" s="49"/>
      <c r="M108" s="49"/>
      <c r="N108" s="49"/>
      <c r="O108" s="49"/>
      <c r="P108" s="49"/>
      <c r="Q108" s="49"/>
      <c r="R108" s="49"/>
      <c r="S108" s="49"/>
      <c r="T108" s="49"/>
      <c r="U108" s="49"/>
    </row>
    <row r="109" spans="1:21" ht="17.25" customHeight="1">
      <c r="A109" s="44"/>
      <c r="B109" s="76">
        <v>0.25</v>
      </c>
      <c r="C109" s="77">
        <v>0.97399999999999998</v>
      </c>
      <c r="D109" s="77">
        <v>0.95299999999999996</v>
      </c>
      <c r="E109" s="77">
        <v>1.52</v>
      </c>
      <c r="F109" s="77">
        <v>0.71</v>
      </c>
      <c r="G109" s="77">
        <v>0.74299999999999999</v>
      </c>
      <c r="H109" s="77">
        <v>1.2</v>
      </c>
      <c r="I109" s="78">
        <f t="shared" ref="I109:I122" si="8">AVERAGE(C109:H109)</f>
        <v>1.0166666666666668</v>
      </c>
      <c r="J109" s="78">
        <f t="shared" ref="J109:J122" si="9">STDEV(C109:H109)</f>
        <v>0.30389713171839333</v>
      </c>
      <c r="L109" s="49"/>
      <c r="M109" s="49"/>
      <c r="N109" s="49"/>
      <c r="O109" s="49"/>
      <c r="P109" s="49"/>
      <c r="Q109" s="49"/>
      <c r="R109" s="49"/>
      <c r="S109" s="49"/>
      <c r="T109" s="49"/>
      <c r="U109" s="49"/>
    </row>
    <row r="110" spans="1:21" ht="17.25" customHeight="1">
      <c r="A110" s="44"/>
      <c r="B110" s="76">
        <v>0.5</v>
      </c>
      <c r="C110" s="77">
        <v>1.36</v>
      </c>
      <c r="D110" s="77">
        <v>1.2</v>
      </c>
      <c r="E110" s="77">
        <v>1.22</v>
      </c>
      <c r="F110" s="77">
        <v>0.93200000000000005</v>
      </c>
      <c r="G110" s="77">
        <v>1.1499999999999999</v>
      </c>
      <c r="H110" s="77">
        <v>1.19</v>
      </c>
      <c r="I110" s="78">
        <f t="shared" si="8"/>
        <v>1.1753333333333333</v>
      </c>
      <c r="J110" s="78">
        <f t="shared" si="9"/>
        <v>0.1391210504081499</v>
      </c>
      <c r="L110" s="49"/>
      <c r="M110" s="49"/>
      <c r="N110" s="49"/>
      <c r="O110" s="49"/>
      <c r="P110" s="49"/>
      <c r="Q110" s="49"/>
      <c r="R110" s="49"/>
      <c r="S110" s="49"/>
      <c r="T110" s="49"/>
      <c r="U110" s="49"/>
    </row>
    <row r="111" spans="1:21" ht="17.25" customHeight="1">
      <c r="A111" s="44"/>
      <c r="B111" s="76">
        <v>1</v>
      </c>
      <c r="C111" s="77">
        <v>1.87</v>
      </c>
      <c r="D111" s="77">
        <v>1.72</v>
      </c>
      <c r="E111" s="77">
        <v>1.24</v>
      </c>
      <c r="F111" s="77">
        <v>1.22</v>
      </c>
      <c r="G111" s="77">
        <v>1.45</v>
      </c>
      <c r="H111" s="77">
        <v>1.71</v>
      </c>
      <c r="I111" s="78">
        <f t="shared" si="8"/>
        <v>1.5350000000000001</v>
      </c>
      <c r="J111" s="78">
        <f t="shared" si="9"/>
        <v>0.27223151911562193</v>
      </c>
      <c r="L111" s="49"/>
      <c r="M111" s="49"/>
      <c r="N111" s="49"/>
      <c r="O111" s="49"/>
      <c r="P111" s="49"/>
      <c r="Q111" s="49"/>
      <c r="R111" s="49"/>
      <c r="S111" s="49"/>
      <c r="T111" s="49"/>
      <c r="U111" s="49"/>
    </row>
    <row r="112" spans="1:21" ht="17.25" customHeight="1">
      <c r="A112" s="44"/>
      <c r="B112" s="76">
        <v>3</v>
      </c>
      <c r="C112" s="77">
        <v>2.8</v>
      </c>
      <c r="D112" s="77">
        <v>2.4700000000000002</v>
      </c>
      <c r="E112" s="77">
        <v>2.38</v>
      </c>
      <c r="F112" s="77">
        <v>1.87</v>
      </c>
      <c r="G112" s="77">
        <v>2.4300000000000002</v>
      </c>
      <c r="H112" s="77">
        <v>2.57</v>
      </c>
      <c r="I112" s="78">
        <f t="shared" si="8"/>
        <v>2.42</v>
      </c>
      <c r="J112" s="78">
        <f t="shared" si="9"/>
        <v>0.30776614498674304</v>
      </c>
      <c r="L112" s="49"/>
      <c r="M112" s="49"/>
      <c r="N112" s="49"/>
      <c r="O112" s="49"/>
      <c r="P112" s="49"/>
      <c r="Q112" s="49"/>
      <c r="R112" s="49"/>
      <c r="S112" s="49"/>
      <c r="T112" s="49"/>
      <c r="U112" s="49"/>
    </row>
    <row r="113" spans="1:21" ht="17.25" customHeight="1">
      <c r="A113" s="44"/>
      <c r="B113" s="76">
        <v>6</v>
      </c>
      <c r="C113" s="77">
        <v>2.31</v>
      </c>
      <c r="D113" s="77">
        <v>2.6</v>
      </c>
      <c r="E113" s="77">
        <v>2.02</v>
      </c>
      <c r="F113" s="77">
        <v>1.62</v>
      </c>
      <c r="G113" s="77">
        <v>1.62</v>
      </c>
      <c r="H113" s="77">
        <v>1.8</v>
      </c>
      <c r="I113" s="78">
        <f t="shared" si="8"/>
        <v>1.9950000000000003</v>
      </c>
      <c r="J113" s="78">
        <f t="shared" si="9"/>
        <v>0.39627010989979822</v>
      </c>
      <c r="L113" s="49"/>
      <c r="M113" s="49"/>
      <c r="N113" s="49"/>
      <c r="O113" s="49"/>
      <c r="P113" s="49"/>
      <c r="Q113" s="49"/>
      <c r="R113" s="49"/>
      <c r="S113" s="49"/>
      <c r="T113" s="49"/>
      <c r="U113" s="49"/>
    </row>
    <row r="114" spans="1:21" ht="17.25" customHeight="1">
      <c r="A114" s="44"/>
      <c r="B114" s="76">
        <v>24</v>
      </c>
      <c r="C114" s="77">
        <v>1.46</v>
      </c>
      <c r="D114" s="77">
        <v>1.38</v>
      </c>
      <c r="E114" s="77">
        <v>1.57</v>
      </c>
      <c r="F114" s="77">
        <v>1.17</v>
      </c>
      <c r="G114" s="77">
        <v>1.7</v>
      </c>
      <c r="H114" s="77">
        <v>1.7</v>
      </c>
      <c r="I114" s="78">
        <f t="shared" si="8"/>
        <v>1.4966666666666668</v>
      </c>
      <c r="J114" s="78">
        <f t="shared" si="9"/>
        <v>0.20480885397527651</v>
      </c>
      <c r="L114" s="49"/>
      <c r="M114" s="49"/>
      <c r="N114" s="49"/>
      <c r="O114" s="49"/>
      <c r="P114" s="49"/>
      <c r="Q114" s="49"/>
      <c r="R114" s="49"/>
      <c r="S114" s="49"/>
      <c r="T114" s="49"/>
      <c r="U114" s="49"/>
    </row>
    <row r="115" spans="1:21" ht="17.25" customHeight="1">
      <c r="A115" s="44"/>
      <c r="B115" s="76">
        <f>3*24</f>
        <v>72</v>
      </c>
      <c r="C115" s="77">
        <v>2.68</v>
      </c>
      <c r="D115" s="77">
        <v>2.48</v>
      </c>
      <c r="E115" s="77">
        <v>3.21</v>
      </c>
      <c r="F115" s="77">
        <v>1.87</v>
      </c>
      <c r="G115" s="77">
        <v>2.4900000000000002</v>
      </c>
      <c r="H115" s="77">
        <v>2.44</v>
      </c>
      <c r="I115" s="78">
        <f t="shared" si="8"/>
        <v>2.5283333333333338</v>
      </c>
      <c r="J115" s="78">
        <f t="shared" si="9"/>
        <v>0.43189890792483765</v>
      </c>
      <c r="L115" s="49"/>
      <c r="M115" s="49"/>
      <c r="N115" s="49"/>
      <c r="O115" s="49"/>
      <c r="P115" s="49"/>
      <c r="Q115" s="49"/>
      <c r="R115" s="49"/>
      <c r="S115" s="49"/>
      <c r="T115" s="49"/>
      <c r="U115" s="49"/>
    </row>
    <row r="116" spans="1:21" ht="17.25" customHeight="1">
      <c r="A116" s="44"/>
      <c r="B116" s="76">
        <f>7*24</f>
        <v>168</v>
      </c>
      <c r="C116" s="77">
        <v>4.28</v>
      </c>
      <c r="D116" s="77">
        <v>4.03</v>
      </c>
      <c r="E116" s="77">
        <v>2.74</v>
      </c>
      <c r="F116" s="77">
        <v>2.86</v>
      </c>
      <c r="G116" s="77">
        <v>3.12</v>
      </c>
      <c r="H116" s="77">
        <v>3.78</v>
      </c>
      <c r="I116" s="78">
        <f t="shared" si="8"/>
        <v>3.4683333333333337</v>
      </c>
      <c r="J116" s="78">
        <f t="shared" si="9"/>
        <v>0.64703683563354131</v>
      </c>
      <c r="L116" s="49"/>
      <c r="M116" s="49"/>
      <c r="N116" s="49"/>
      <c r="O116" s="49"/>
      <c r="P116" s="49"/>
      <c r="Q116" s="49"/>
      <c r="R116" s="49"/>
      <c r="S116" s="49"/>
      <c r="T116" s="49"/>
      <c r="U116" s="49"/>
    </row>
    <row r="117" spans="1:21" ht="17.25" customHeight="1" thickBot="1">
      <c r="A117" s="44"/>
      <c r="B117" s="76">
        <f>14*24</f>
        <v>336</v>
      </c>
      <c r="C117" s="77">
        <v>3.87</v>
      </c>
      <c r="D117" s="77">
        <v>4.17</v>
      </c>
      <c r="E117" s="77">
        <v>2.92</v>
      </c>
      <c r="F117" s="77">
        <v>3.28</v>
      </c>
      <c r="G117" s="77">
        <v>4.22</v>
      </c>
      <c r="H117" s="77">
        <v>6.21</v>
      </c>
      <c r="I117" s="78">
        <f t="shared" si="8"/>
        <v>4.1116666666666664</v>
      </c>
      <c r="J117" s="78">
        <f t="shared" si="9"/>
        <v>1.1478922713681226</v>
      </c>
      <c r="L117" s="49"/>
      <c r="M117" s="49"/>
      <c r="N117" s="49"/>
      <c r="O117" s="49"/>
      <c r="P117" s="49"/>
      <c r="Q117" s="49"/>
      <c r="R117" s="49"/>
      <c r="S117" s="49"/>
      <c r="T117" s="49"/>
      <c r="U117" s="49"/>
    </row>
    <row r="118" spans="1:21" ht="17.25" customHeight="1">
      <c r="A118" s="44"/>
      <c r="B118" s="101">
        <f>21*24</f>
        <v>504</v>
      </c>
      <c r="C118" s="102">
        <v>2.06</v>
      </c>
      <c r="D118" s="102">
        <v>2.2400000000000002</v>
      </c>
      <c r="E118" s="102">
        <v>1.64</v>
      </c>
      <c r="F118" s="102">
        <v>1.9</v>
      </c>
      <c r="G118" s="102">
        <v>2.09</v>
      </c>
      <c r="H118" s="102">
        <v>2.99</v>
      </c>
      <c r="I118" s="103">
        <f t="shared" si="8"/>
        <v>2.1533333333333333</v>
      </c>
      <c r="J118" s="104">
        <f t="shared" si="9"/>
        <v>0.45780636372451899</v>
      </c>
      <c r="L118" s="49"/>
      <c r="M118" s="49"/>
      <c r="N118" s="49"/>
      <c r="O118" s="49"/>
      <c r="P118" s="49"/>
      <c r="Q118" s="49"/>
      <c r="R118" s="49"/>
      <c r="S118" s="49"/>
      <c r="T118" s="49"/>
      <c r="U118" s="49"/>
    </row>
    <row r="119" spans="1:21" ht="17.25" customHeight="1">
      <c r="A119" s="44"/>
      <c r="B119" s="105">
        <f>28*24</f>
        <v>672</v>
      </c>
      <c r="C119" s="77">
        <v>0.92300000000000004</v>
      </c>
      <c r="D119" s="77">
        <v>0.98</v>
      </c>
      <c r="E119" s="77">
        <v>0.67</v>
      </c>
      <c r="F119" s="77">
        <v>0.71599999999999997</v>
      </c>
      <c r="G119" s="77">
        <v>0.9</v>
      </c>
      <c r="H119" s="77">
        <v>1.23</v>
      </c>
      <c r="I119" s="78">
        <f t="shared" si="8"/>
        <v>0.90316666666666678</v>
      </c>
      <c r="J119" s="106">
        <f t="shared" si="9"/>
        <v>0.20125845737922748</v>
      </c>
      <c r="L119" s="49"/>
      <c r="M119" s="49"/>
      <c r="N119" s="49"/>
      <c r="O119" s="49"/>
      <c r="P119" s="49"/>
      <c r="Q119" s="49"/>
      <c r="R119" s="49"/>
      <c r="S119" s="49"/>
      <c r="T119" s="49"/>
      <c r="U119" s="49"/>
    </row>
    <row r="120" spans="1:21" ht="17.25" customHeight="1">
      <c r="A120" s="44"/>
      <c r="B120" s="105">
        <f>35*24</f>
        <v>840</v>
      </c>
      <c r="C120" s="77">
        <v>0.373</v>
      </c>
      <c r="D120" s="77">
        <v>0.36699999999999999</v>
      </c>
      <c r="E120" s="77">
        <v>0.31900000000000001</v>
      </c>
      <c r="F120" s="77">
        <v>0.317</v>
      </c>
      <c r="G120" s="77">
        <v>0.30599999999999999</v>
      </c>
      <c r="H120" s="77">
        <v>0.41299999999999998</v>
      </c>
      <c r="I120" s="78">
        <f t="shared" si="8"/>
        <v>0.34916666666666663</v>
      </c>
      <c r="J120" s="106">
        <f t="shared" si="9"/>
        <v>4.1877997405161217E-2</v>
      </c>
      <c r="L120" s="49"/>
      <c r="M120" s="49"/>
      <c r="N120" s="49"/>
      <c r="O120" s="49"/>
      <c r="P120" s="49"/>
      <c r="Q120" s="49"/>
      <c r="R120" s="49"/>
      <c r="S120" s="49"/>
      <c r="T120" s="49"/>
      <c r="U120" s="49"/>
    </row>
    <row r="121" spans="1:21" ht="17.25" customHeight="1">
      <c r="A121" s="44"/>
      <c r="B121" s="105">
        <f>42*24</f>
        <v>1008</v>
      </c>
      <c r="C121" s="77">
        <v>0.28799999999999998</v>
      </c>
      <c r="D121" s="77">
        <v>0.30499999999999999</v>
      </c>
      <c r="E121" s="77">
        <v>0.25800000000000001</v>
      </c>
      <c r="F121" s="77">
        <v>0.23300000000000001</v>
      </c>
      <c r="G121" s="77">
        <v>0.27200000000000002</v>
      </c>
      <c r="H121" s="77">
        <v>0.3</v>
      </c>
      <c r="I121" s="78">
        <f t="shared" si="8"/>
        <v>0.27600000000000002</v>
      </c>
      <c r="J121" s="106">
        <f t="shared" si="9"/>
        <v>2.7386127875258293E-2</v>
      </c>
      <c r="L121" s="49"/>
      <c r="M121" s="49"/>
      <c r="N121" s="49"/>
      <c r="O121" s="49"/>
      <c r="P121" s="49"/>
      <c r="Q121" s="49"/>
      <c r="R121" s="49"/>
      <c r="S121" s="49"/>
      <c r="T121" s="49"/>
      <c r="U121" s="49"/>
    </row>
    <row r="122" spans="1:21" ht="17.25" customHeight="1" thickBot="1">
      <c r="A122" s="44"/>
      <c r="B122" s="107">
        <f>49*24</f>
        <v>1176</v>
      </c>
      <c r="C122" s="108">
        <v>0.19400000000000001</v>
      </c>
      <c r="D122" s="108">
        <v>0.24199999999999999</v>
      </c>
      <c r="E122" s="108">
        <v>0.19800000000000001</v>
      </c>
      <c r="F122" s="108">
        <v>0.215</v>
      </c>
      <c r="G122" s="108">
        <v>0.20399999999999999</v>
      </c>
      <c r="H122" s="108">
        <v>0.24199999999999999</v>
      </c>
      <c r="I122" s="109">
        <f t="shared" si="8"/>
        <v>0.21583333333333332</v>
      </c>
      <c r="J122" s="110">
        <f t="shared" si="9"/>
        <v>2.1470134295496768E-2</v>
      </c>
      <c r="L122" s="49"/>
      <c r="M122" s="49"/>
      <c r="N122" s="49"/>
      <c r="O122" s="49"/>
      <c r="P122" s="49"/>
      <c r="Q122" s="49"/>
      <c r="R122" s="49"/>
      <c r="S122" s="49"/>
      <c r="T122" s="49"/>
      <c r="U122" s="49"/>
    </row>
    <row r="123" spans="1:21" ht="17.25" customHeight="1">
      <c r="I123" s="41"/>
      <c r="J123" s="79" t="s">
        <v>170</v>
      </c>
      <c r="L123" s="49"/>
      <c r="M123" s="49"/>
      <c r="N123" s="49"/>
      <c r="O123" s="49"/>
      <c r="P123" s="49"/>
      <c r="Q123" s="49"/>
      <c r="R123" s="49"/>
      <c r="S123" s="49"/>
      <c r="T123" s="49"/>
      <c r="U123" s="49"/>
    </row>
    <row r="124" spans="1:21" ht="17.25" customHeight="1">
      <c r="A124" s="60" t="s">
        <v>107</v>
      </c>
      <c r="B124" s="75" t="s">
        <v>180</v>
      </c>
      <c r="F124" s="49"/>
      <c r="G124" s="49"/>
      <c r="H124" s="49"/>
      <c r="I124" s="49"/>
      <c r="J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</row>
    <row r="125" spans="1:21" ht="17.25" customHeight="1">
      <c r="A125" s="44"/>
      <c r="B125" s="183" t="s">
        <v>160</v>
      </c>
      <c r="C125" s="184" t="s">
        <v>161</v>
      </c>
      <c r="D125" s="185"/>
      <c r="E125" s="185"/>
      <c r="F125" s="185"/>
      <c r="G125" s="185"/>
      <c r="H125" s="185"/>
      <c r="I125" s="185"/>
      <c r="J125" s="186"/>
      <c r="L125" s="49"/>
      <c r="M125" s="49"/>
      <c r="N125" s="49"/>
      <c r="O125" s="49"/>
      <c r="P125" s="49"/>
      <c r="Q125" s="49"/>
      <c r="R125" s="49"/>
      <c r="S125" s="49"/>
      <c r="T125" s="49"/>
      <c r="U125" s="49"/>
    </row>
    <row r="126" spans="1:21" ht="17.25" customHeight="1">
      <c r="A126" s="44"/>
      <c r="B126" s="183"/>
      <c r="C126" s="76" t="s">
        <v>108</v>
      </c>
      <c r="D126" s="76" t="s">
        <v>181</v>
      </c>
      <c r="E126" s="76" t="s">
        <v>110</v>
      </c>
      <c r="F126" s="76" t="s">
        <v>111</v>
      </c>
      <c r="G126" s="76" t="s">
        <v>112</v>
      </c>
      <c r="H126" s="76" t="s">
        <v>113</v>
      </c>
      <c r="I126" s="76" t="s">
        <v>168</v>
      </c>
      <c r="J126" s="76" t="s">
        <v>169</v>
      </c>
      <c r="L126" s="49"/>
      <c r="M126" s="49"/>
      <c r="N126" s="49"/>
      <c r="O126" s="49"/>
      <c r="P126" s="49"/>
      <c r="Q126" s="49"/>
      <c r="R126" s="49"/>
      <c r="S126" s="49"/>
      <c r="T126" s="49"/>
      <c r="U126" s="49"/>
    </row>
    <row r="127" spans="1:21" ht="17.25" customHeight="1">
      <c r="A127" s="44"/>
      <c r="B127" s="76">
        <v>0.25</v>
      </c>
      <c r="C127" s="77">
        <v>1.01</v>
      </c>
      <c r="D127" s="77">
        <v>0.65900000000000003</v>
      </c>
      <c r="E127" s="77">
        <v>1.32</v>
      </c>
      <c r="F127" s="77">
        <v>0.69099999999999995</v>
      </c>
      <c r="G127" s="77">
        <v>0.91300000000000003</v>
      </c>
      <c r="H127" s="77">
        <v>0.98099999999999998</v>
      </c>
      <c r="I127" s="78">
        <f t="shared" ref="I127:I140" si="10">AVERAGE(C127:H127)</f>
        <v>0.92899999999999994</v>
      </c>
      <c r="J127" s="78">
        <f t="shared" ref="J127:J140" si="11">STDEV(C127:H127)</f>
        <v>0.2416385730797139</v>
      </c>
      <c r="L127" s="49"/>
      <c r="M127" s="49"/>
      <c r="N127" s="49"/>
      <c r="O127" s="49"/>
      <c r="P127" s="49"/>
      <c r="Q127" s="49"/>
      <c r="R127" s="49"/>
      <c r="S127" s="49"/>
      <c r="T127" s="49"/>
      <c r="U127" s="49"/>
    </row>
    <row r="128" spans="1:21" ht="17.25" customHeight="1">
      <c r="A128" s="44"/>
      <c r="B128" s="76">
        <v>0.5</v>
      </c>
      <c r="C128" s="77">
        <v>1.64</v>
      </c>
      <c r="D128" s="77">
        <v>1.18</v>
      </c>
      <c r="E128" s="77">
        <v>1.53</v>
      </c>
      <c r="F128" s="77">
        <v>0.99399999999999999</v>
      </c>
      <c r="G128" s="77">
        <v>0.90400000000000003</v>
      </c>
      <c r="H128" s="77">
        <v>1.67</v>
      </c>
      <c r="I128" s="78">
        <f t="shared" si="10"/>
        <v>1.3196666666666665</v>
      </c>
      <c r="J128" s="78">
        <f t="shared" si="11"/>
        <v>0.33702561722614915</v>
      </c>
      <c r="L128" s="49"/>
      <c r="M128" s="49"/>
      <c r="N128" s="49"/>
      <c r="O128" s="49"/>
      <c r="P128" s="49"/>
      <c r="Q128" s="49"/>
      <c r="R128" s="49"/>
      <c r="S128" s="49"/>
      <c r="T128" s="49"/>
      <c r="U128" s="49"/>
    </row>
    <row r="129" spans="1:21" ht="17.25" customHeight="1">
      <c r="A129" s="44"/>
      <c r="B129" s="76">
        <v>1</v>
      </c>
      <c r="C129" s="77">
        <v>1.68</v>
      </c>
      <c r="D129" s="77">
        <v>1.61</v>
      </c>
      <c r="E129" s="77">
        <v>1.72</v>
      </c>
      <c r="F129" s="77">
        <v>1.25</v>
      </c>
      <c r="G129" s="77">
        <v>1.58</v>
      </c>
      <c r="H129" s="77">
        <v>2.29</v>
      </c>
      <c r="I129" s="78">
        <f t="shared" si="10"/>
        <v>1.6883333333333332</v>
      </c>
      <c r="J129" s="78">
        <f t="shared" si="11"/>
        <v>0.33855083320923401</v>
      </c>
      <c r="L129" s="49"/>
      <c r="M129" s="49"/>
      <c r="N129" s="49"/>
      <c r="O129" s="49"/>
      <c r="P129" s="49"/>
      <c r="Q129" s="49"/>
      <c r="R129" s="49"/>
      <c r="S129" s="49"/>
      <c r="T129" s="49"/>
      <c r="U129" s="49"/>
    </row>
    <row r="130" spans="1:21" ht="17.25" customHeight="1">
      <c r="A130" s="44"/>
      <c r="B130" s="76">
        <v>3</v>
      </c>
      <c r="C130" s="77">
        <v>2.36</v>
      </c>
      <c r="D130" s="77">
        <v>2.12</v>
      </c>
      <c r="E130" s="77">
        <v>2.08</v>
      </c>
      <c r="F130" s="77">
        <v>1.85</v>
      </c>
      <c r="G130" s="77">
        <v>2.2200000000000002</v>
      </c>
      <c r="H130" s="77">
        <v>2.36</v>
      </c>
      <c r="I130" s="78">
        <f t="shared" si="10"/>
        <v>2.165</v>
      </c>
      <c r="J130" s="78">
        <f t="shared" si="11"/>
        <v>0.19367498547824905</v>
      </c>
      <c r="L130" s="49"/>
      <c r="M130" s="49"/>
      <c r="N130" s="49"/>
      <c r="O130" s="49"/>
      <c r="P130" s="49"/>
      <c r="Q130" s="49"/>
      <c r="R130" s="49"/>
      <c r="S130" s="49"/>
      <c r="T130" s="49"/>
      <c r="U130" s="49"/>
    </row>
    <row r="131" spans="1:21" ht="17.25" customHeight="1">
      <c r="A131" s="44"/>
      <c r="B131" s="76">
        <v>6</v>
      </c>
      <c r="C131" s="77">
        <v>1.89</v>
      </c>
      <c r="D131" s="77">
        <v>1.97</v>
      </c>
      <c r="E131" s="77">
        <v>1.75</v>
      </c>
      <c r="F131" s="77">
        <v>1.64</v>
      </c>
      <c r="G131" s="77">
        <v>1.8</v>
      </c>
      <c r="H131" s="77">
        <v>1.98</v>
      </c>
      <c r="I131" s="78">
        <f t="shared" si="10"/>
        <v>1.8383333333333332</v>
      </c>
      <c r="J131" s="78">
        <f t="shared" si="11"/>
        <v>0.13317907743585952</v>
      </c>
      <c r="L131" s="49"/>
      <c r="M131" s="49"/>
      <c r="N131" s="49"/>
      <c r="O131" s="49"/>
      <c r="P131" s="49"/>
      <c r="Q131" s="49"/>
      <c r="R131" s="49"/>
      <c r="S131" s="49"/>
      <c r="T131" s="49"/>
      <c r="U131" s="49"/>
    </row>
    <row r="132" spans="1:21" ht="17.25" customHeight="1">
      <c r="A132" s="44"/>
      <c r="B132" s="76">
        <v>24</v>
      </c>
      <c r="C132" s="77">
        <v>1.61</v>
      </c>
      <c r="D132" s="77">
        <v>1.28</v>
      </c>
      <c r="E132" s="77">
        <v>1.47</v>
      </c>
      <c r="F132" s="77">
        <v>1.77</v>
      </c>
      <c r="G132" s="77">
        <v>1.36</v>
      </c>
      <c r="H132" s="77">
        <v>1.63</v>
      </c>
      <c r="I132" s="78">
        <f t="shared" si="10"/>
        <v>1.5200000000000002</v>
      </c>
      <c r="J132" s="78">
        <f t="shared" si="11"/>
        <v>0.18352111595127049</v>
      </c>
      <c r="L132" s="49"/>
      <c r="M132" s="49"/>
      <c r="N132" s="49"/>
      <c r="O132" s="49"/>
      <c r="P132" s="49"/>
      <c r="Q132" s="49"/>
      <c r="R132" s="49"/>
      <c r="S132" s="49"/>
      <c r="T132" s="49"/>
      <c r="U132" s="49"/>
    </row>
    <row r="133" spans="1:21" ht="17.25" customHeight="1">
      <c r="A133" s="44"/>
      <c r="B133" s="76">
        <f>3*24</f>
        <v>72</v>
      </c>
      <c r="C133" s="77">
        <v>2.13</v>
      </c>
      <c r="D133" s="77">
        <v>1.73</v>
      </c>
      <c r="E133" s="77">
        <v>1.84</v>
      </c>
      <c r="F133" s="77">
        <v>2.0699999999999998</v>
      </c>
      <c r="G133" s="77">
        <v>1.8</v>
      </c>
      <c r="H133" s="77">
        <v>2.0699999999999998</v>
      </c>
      <c r="I133" s="78">
        <f t="shared" si="10"/>
        <v>1.9400000000000002</v>
      </c>
      <c r="J133" s="78">
        <f t="shared" si="11"/>
        <v>0.1694697613145188</v>
      </c>
      <c r="L133" s="49"/>
      <c r="M133" s="49"/>
      <c r="N133" s="49"/>
      <c r="O133" s="49"/>
      <c r="P133" s="49"/>
      <c r="Q133" s="49"/>
      <c r="R133" s="49"/>
      <c r="S133" s="49"/>
      <c r="T133" s="49"/>
      <c r="U133" s="49"/>
    </row>
    <row r="134" spans="1:21" ht="17.25" customHeight="1">
      <c r="A134" s="44"/>
      <c r="B134" s="76">
        <f>7*24</f>
        <v>168</v>
      </c>
      <c r="C134" s="77">
        <v>3.66</v>
      </c>
      <c r="D134" s="77">
        <v>2.2000000000000002</v>
      </c>
      <c r="E134" s="77">
        <v>2.72</v>
      </c>
      <c r="F134" s="77">
        <v>2.71</v>
      </c>
      <c r="G134" s="77">
        <v>2.96</v>
      </c>
      <c r="H134" s="77">
        <v>2.9</v>
      </c>
      <c r="I134" s="78">
        <f t="shared" si="10"/>
        <v>2.8583333333333329</v>
      </c>
      <c r="J134" s="78">
        <f t="shared" si="11"/>
        <v>0.47524379708384512</v>
      </c>
      <c r="L134" s="49"/>
      <c r="M134" s="49"/>
      <c r="N134" s="49"/>
      <c r="O134" s="49"/>
      <c r="P134" s="49"/>
      <c r="Q134" s="49"/>
      <c r="R134" s="49"/>
      <c r="S134" s="49"/>
      <c r="T134" s="49"/>
      <c r="U134" s="49"/>
    </row>
    <row r="135" spans="1:21" ht="17.25" customHeight="1" thickBot="1">
      <c r="A135" s="44"/>
      <c r="B135" s="76">
        <f>14*24</f>
        <v>336</v>
      </c>
      <c r="C135" s="77">
        <v>5.44</v>
      </c>
      <c r="D135" s="77">
        <v>3.36</v>
      </c>
      <c r="E135" s="77">
        <v>4.43</v>
      </c>
      <c r="F135" s="77">
        <v>4.28</v>
      </c>
      <c r="G135" s="77">
        <v>3.74</v>
      </c>
      <c r="H135" s="77">
        <v>4.12</v>
      </c>
      <c r="I135" s="78">
        <f t="shared" si="10"/>
        <v>4.2283333333333335</v>
      </c>
      <c r="J135" s="78">
        <f t="shared" si="11"/>
        <v>0.70932127182727489</v>
      </c>
      <c r="L135" s="49"/>
      <c r="M135" s="49"/>
      <c r="N135" s="49"/>
      <c r="O135" s="49"/>
      <c r="P135" s="49"/>
      <c r="Q135" s="49"/>
      <c r="R135" s="49"/>
      <c r="S135" s="49"/>
      <c r="T135" s="49"/>
      <c r="U135" s="49"/>
    </row>
    <row r="136" spans="1:21" ht="17.25" customHeight="1">
      <c r="A136" s="44"/>
      <c r="B136" s="101">
        <f>21*24</f>
        <v>504</v>
      </c>
      <c r="C136" s="102">
        <v>2.77</v>
      </c>
      <c r="D136" s="102">
        <v>1.81</v>
      </c>
      <c r="E136" s="102">
        <v>2.29</v>
      </c>
      <c r="F136" s="102">
        <v>2.11</v>
      </c>
      <c r="G136" s="102">
        <v>2.1</v>
      </c>
      <c r="H136" s="102">
        <v>2.0299999999999998</v>
      </c>
      <c r="I136" s="103">
        <f t="shared" si="10"/>
        <v>2.1850000000000001</v>
      </c>
      <c r="J136" s="104">
        <f t="shared" si="11"/>
        <v>0.32580669115289967</v>
      </c>
      <c r="L136" s="49"/>
      <c r="M136" s="49"/>
      <c r="N136" s="49"/>
      <c r="O136" s="49"/>
      <c r="P136" s="49"/>
      <c r="Q136" s="49"/>
      <c r="R136" s="49"/>
      <c r="S136" s="49"/>
      <c r="T136" s="49"/>
      <c r="U136" s="49"/>
    </row>
    <row r="137" spans="1:21" ht="17.25" customHeight="1">
      <c r="A137" s="44"/>
      <c r="B137" s="105">
        <f>28*24</f>
        <v>672</v>
      </c>
      <c r="C137" s="77">
        <v>1.07</v>
      </c>
      <c r="D137" s="77">
        <v>0.67400000000000004</v>
      </c>
      <c r="E137" s="77">
        <v>1.27</v>
      </c>
      <c r="F137" s="77">
        <v>0.90200000000000002</v>
      </c>
      <c r="G137" s="77">
        <v>1.27</v>
      </c>
      <c r="H137" s="77">
        <v>1.1499999999999999</v>
      </c>
      <c r="I137" s="78">
        <f t="shared" si="10"/>
        <v>1.056</v>
      </c>
      <c r="J137" s="106">
        <f t="shared" si="11"/>
        <v>0.23249258052677688</v>
      </c>
      <c r="L137" s="49"/>
      <c r="M137" s="49"/>
      <c r="N137" s="49"/>
      <c r="O137" s="49"/>
      <c r="P137" s="49"/>
      <c r="Q137" s="49"/>
      <c r="R137" s="49"/>
      <c r="S137" s="49"/>
      <c r="T137" s="49"/>
      <c r="U137" s="49"/>
    </row>
    <row r="138" spans="1:21" ht="17.25" customHeight="1">
      <c r="A138" s="44"/>
      <c r="B138" s="105">
        <f>35*24</f>
        <v>840</v>
      </c>
      <c r="C138" s="77">
        <v>0.42699999999999999</v>
      </c>
      <c r="D138" s="77">
        <v>0.318</v>
      </c>
      <c r="E138" s="77">
        <v>0.29799999999999999</v>
      </c>
      <c r="F138" s="77">
        <v>0.35199999999999998</v>
      </c>
      <c r="G138" s="77">
        <v>0.46899999999999997</v>
      </c>
      <c r="H138" s="77">
        <v>0.54500000000000004</v>
      </c>
      <c r="I138" s="78">
        <f t="shared" si="10"/>
        <v>0.40149999999999997</v>
      </c>
      <c r="J138" s="106">
        <f t="shared" si="11"/>
        <v>9.5847274348309128E-2</v>
      </c>
      <c r="L138" s="49"/>
      <c r="M138" s="49"/>
      <c r="N138" s="49"/>
      <c r="O138" s="49"/>
      <c r="P138" s="49"/>
      <c r="Q138" s="49"/>
      <c r="R138" s="49"/>
      <c r="S138" s="49"/>
      <c r="T138" s="49"/>
      <c r="U138" s="49"/>
    </row>
    <row r="139" spans="1:21" ht="17.25" customHeight="1">
      <c r="A139" s="44"/>
      <c r="B139" s="105">
        <f>42*24</f>
        <v>1008</v>
      </c>
      <c r="C139" s="77">
        <v>0.316</v>
      </c>
      <c r="D139" s="77">
        <v>0.222</v>
      </c>
      <c r="E139" s="77">
        <v>0.29099999999999998</v>
      </c>
      <c r="F139" s="77">
        <v>0.30199999999999999</v>
      </c>
      <c r="G139" s="77">
        <v>0.443</v>
      </c>
      <c r="H139" s="77">
        <v>0.438</v>
      </c>
      <c r="I139" s="78">
        <f t="shared" si="10"/>
        <v>0.33533333333333332</v>
      </c>
      <c r="J139" s="106">
        <f t="shared" si="11"/>
        <v>8.7666793409287375E-2</v>
      </c>
      <c r="L139" s="49"/>
      <c r="M139" s="49"/>
      <c r="N139" s="49"/>
      <c r="O139" s="49"/>
      <c r="P139" s="49"/>
      <c r="Q139" s="49"/>
      <c r="R139" s="49"/>
      <c r="S139" s="49"/>
      <c r="T139" s="49"/>
      <c r="U139" s="49"/>
    </row>
    <row r="140" spans="1:21" ht="17.25" customHeight="1" thickBot="1">
      <c r="A140" s="44"/>
      <c r="B140" s="107">
        <f>49*24</f>
        <v>1176</v>
      </c>
      <c r="C140" s="108">
        <v>0.2</v>
      </c>
      <c r="D140" s="108">
        <v>0.216</v>
      </c>
      <c r="E140" s="108">
        <v>0.246</v>
      </c>
      <c r="F140" s="108">
        <v>0.28199999999999997</v>
      </c>
      <c r="G140" s="108">
        <v>0.36599999999999999</v>
      </c>
      <c r="H140" s="108">
        <v>0.378</v>
      </c>
      <c r="I140" s="109">
        <f t="shared" si="10"/>
        <v>0.28133333333333338</v>
      </c>
      <c r="J140" s="110">
        <f t="shared" si="11"/>
        <v>7.5690598271295484E-2</v>
      </c>
      <c r="L140" s="49"/>
      <c r="M140" s="49"/>
      <c r="N140" s="49"/>
      <c r="O140" s="49"/>
      <c r="P140" s="49"/>
      <c r="Q140" s="49"/>
      <c r="R140" s="49"/>
      <c r="S140" s="49"/>
      <c r="T140" s="49"/>
      <c r="U140" s="49"/>
    </row>
    <row r="141" spans="1:21" ht="17.25" customHeight="1">
      <c r="I141" s="41"/>
      <c r="J141" s="79" t="s">
        <v>170</v>
      </c>
      <c r="L141" s="49"/>
      <c r="M141" s="49"/>
      <c r="N141" s="49"/>
      <c r="O141" s="49"/>
      <c r="P141" s="49"/>
      <c r="Q141" s="49"/>
      <c r="R141" s="49"/>
      <c r="S141" s="49"/>
      <c r="T141" s="49"/>
      <c r="U141" s="49"/>
    </row>
    <row r="142" spans="1:21" ht="17.25" customHeight="1">
      <c r="A142" s="60" t="s">
        <v>114</v>
      </c>
      <c r="B142" s="75" t="s">
        <v>182</v>
      </c>
      <c r="F142" s="49"/>
      <c r="G142" s="49"/>
      <c r="H142" s="49"/>
      <c r="I142" s="49"/>
      <c r="J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</row>
    <row r="143" spans="1:21" ht="17.25" customHeight="1">
      <c r="A143" s="44"/>
      <c r="B143" s="183" t="s">
        <v>160</v>
      </c>
      <c r="C143" s="184" t="s">
        <v>161</v>
      </c>
      <c r="D143" s="185"/>
      <c r="E143" s="185"/>
      <c r="F143" s="185"/>
      <c r="G143" s="185"/>
      <c r="H143" s="185"/>
      <c r="I143" s="185"/>
      <c r="J143" s="186"/>
      <c r="L143" s="49"/>
      <c r="M143" s="49"/>
      <c r="N143" s="49"/>
      <c r="O143" s="49"/>
      <c r="P143" s="49"/>
      <c r="Q143" s="49"/>
      <c r="R143" s="49"/>
      <c r="S143" s="49"/>
      <c r="T143" s="49"/>
      <c r="U143" s="49"/>
    </row>
    <row r="144" spans="1:21" ht="17.25" customHeight="1">
      <c r="A144" s="44"/>
      <c r="B144" s="183"/>
      <c r="C144" s="76" t="s">
        <v>115</v>
      </c>
      <c r="D144" s="76" t="s">
        <v>183</v>
      </c>
      <c r="E144" s="76" t="s">
        <v>117</v>
      </c>
      <c r="F144" s="76" t="s">
        <v>118</v>
      </c>
      <c r="G144" s="76" t="s">
        <v>119</v>
      </c>
      <c r="H144" s="76" t="s">
        <v>120</v>
      </c>
      <c r="I144" s="76" t="s">
        <v>168</v>
      </c>
      <c r="J144" s="76" t="s">
        <v>169</v>
      </c>
      <c r="L144" s="49"/>
      <c r="M144" s="49"/>
      <c r="N144" s="49"/>
      <c r="O144" s="49"/>
      <c r="P144" s="49"/>
      <c r="Q144" s="49"/>
      <c r="R144" s="49"/>
      <c r="S144" s="49"/>
      <c r="T144" s="49"/>
      <c r="U144" s="49"/>
    </row>
    <row r="145" spans="1:21" ht="17.25" customHeight="1">
      <c r="A145" s="44"/>
      <c r="B145" s="76">
        <v>0.25</v>
      </c>
      <c r="C145" s="77">
        <v>1.04</v>
      </c>
      <c r="D145" s="77">
        <v>1.02</v>
      </c>
      <c r="E145" s="77">
        <v>1.08</v>
      </c>
      <c r="F145" s="77">
        <v>1.24</v>
      </c>
      <c r="G145" s="77">
        <v>1.21</v>
      </c>
      <c r="H145" s="77">
        <v>0.90800000000000003</v>
      </c>
      <c r="I145" s="78">
        <f t="shared" ref="I145:I158" si="12">AVERAGE(C145:H145)</f>
        <v>1.083</v>
      </c>
      <c r="J145" s="78">
        <f t="shared" ref="J145:J158" si="13">STDEV(C145:H145)</f>
        <v>0.12428193754524439</v>
      </c>
      <c r="L145" s="49"/>
      <c r="M145" s="49"/>
      <c r="N145" s="49"/>
      <c r="O145" s="49"/>
      <c r="P145" s="49"/>
      <c r="Q145" s="49"/>
      <c r="R145" s="49"/>
      <c r="S145" s="49"/>
      <c r="T145" s="49"/>
      <c r="U145" s="49"/>
    </row>
    <row r="146" spans="1:21" ht="17.25" customHeight="1">
      <c r="A146" s="44"/>
      <c r="B146" s="76">
        <v>0.5</v>
      </c>
      <c r="C146" s="77">
        <v>1.68</v>
      </c>
      <c r="D146" s="77">
        <v>1.72</v>
      </c>
      <c r="E146" s="77">
        <v>1.52</v>
      </c>
      <c r="F146" s="77">
        <v>1.83</v>
      </c>
      <c r="G146" s="77">
        <v>1.85</v>
      </c>
      <c r="H146" s="77">
        <v>1.37</v>
      </c>
      <c r="I146" s="78">
        <f t="shared" si="12"/>
        <v>1.6616666666666664</v>
      </c>
      <c r="J146" s="78">
        <f t="shared" si="13"/>
        <v>0.18584043334717842</v>
      </c>
      <c r="L146" s="49"/>
      <c r="M146" s="49"/>
      <c r="N146" s="49"/>
      <c r="O146" s="49"/>
      <c r="P146" s="49"/>
      <c r="Q146" s="49"/>
      <c r="R146" s="49"/>
      <c r="S146" s="49"/>
      <c r="T146" s="49"/>
      <c r="U146" s="49"/>
    </row>
    <row r="147" spans="1:21" ht="17.25" customHeight="1">
      <c r="A147" s="44"/>
      <c r="B147" s="76">
        <v>1</v>
      </c>
      <c r="C147" s="77">
        <v>1.89</v>
      </c>
      <c r="D147" s="77">
        <v>2.42</v>
      </c>
      <c r="E147" s="77">
        <v>5.35</v>
      </c>
      <c r="F147" s="77">
        <v>2.44</v>
      </c>
      <c r="G147" s="77">
        <v>2.48</v>
      </c>
      <c r="H147" s="77">
        <v>1.65</v>
      </c>
      <c r="I147" s="78">
        <f t="shared" si="12"/>
        <v>2.7050000000000001</v>
      </c>
      <c r="J147" s="78">
        <f t="shared" si="13"/>
        <v>1.3398022242107217</v>
      </c>
      <c r="L147" s="49"/>
      <c r="M147" s="49"/>
      <c r="N147" s="49"/>
      <c r="O147" s="49"/>
      <c r="P147" s="49"/>
      <c r="Q147" s="49"/>
      <c r="R147" s="49"/>
      <c r="S147" s="49"/>
      <c r="T147" s="49"/>
      <c r="U147" s="49"/>
    </row>
    <row r="148" spans="1:21" ht="17.25" customHeight="1">
      <c r="A148" s="44"/>
      <c r="B148" s="76">
        <v>3</v>
      </c>
      <c r="C148" s="77">
        <v>2.4300000000000002</v>
      </c>
      <c r="D148" s="77">
        <v>3.71</v>
      </c>
      <c r="E148" s="77">
        <v>3.18</v>
      </c>
      <c r="F148" s="77">
        <v>3.31</v>
      </c>
      <c r="G148" s="77">
        <v>3.59</v>
      </c>
      <c r="H148" s="77">
        <v>3.01</v>
      </c>
      <c r="I148" s="78">
        <f t="shared" si="12"/>
        <v>3.2049999999999996</v>
      </c>
      <c r="J148" s="78">
        <f t="shared" si="13"/>
        <v>0.4590315893269285</v>
      </c>
      <c r="L148" s="49"/>
      <c r="M148" s="49"/>
      <c r="N148" s="49"/>
      <c r="O148" s="49"/>
      <c r="P148" s="49"/>
      <c r="Q148" s="49"/>
      <c r="R148" s="49"/>
      <c r="S148" s="49"/>
      <c r="T148" s="49"/>
      <c r="U148" s="49"/>
    </row>
    <row r="149" spans="1:21" ht="17.25" customHeight="1">
      <c r="A149" s="44"/>
      <c r="B149" s="76">
        <v>6</v>
      </c>
      <c r="C149" s="77">
        <v>2.2599999999999998</v>
      </c>
      <c r="D149" s="77">
        <v>4.28</v>
      </c>
      <c r="E149" s="77">
        <v>3.71</v>
      </c>
      <c r="F149" s="77">
        <v>2.5099999999999998</v>
      </c>
      <c r="G149" s="77">
        <v>3.28</v>
      </c>
      <c r="H149" s="77">
        <v>2.88</v>
      </c>
      <c r="I149" s="78">
        <f t="shared" si="12"/>
        <v>3.1533333333333329</v>
      </c>
      <c r="J149" s="78">
        <f t="shared" si="13"/>
        <v>0.75920133473714901</v>
      </c>
      <c r="L149" s="49"/>
      <c r="M149" s="49"/>
      <c r="N149" s="49"/>
      <c r="O149" s="49"/>
      <c r="P149" s="49"/>
      <c r="Q149" s="49"/>
      <c r="R149" s="49"/>
      <c r="S149" s="49"/>
      <c r="T149" s="49"/>
      <c r="U149" s="49"/>
    </row>
    <row r="150" spans="1:21" ht="17.25" customHeight="1">
      <c r="A150" s="44"/>
      <c r="B150" s="76">
        <v>24</v>
      </c>
      <c r="C150" s="77">
        <v>1.83</v>
      </c>
      <c r="D150" s="77">
        <v>2.83</v>
      </c>
      <c r="E150" s="77">
        <v>2.82</v>
      </c>
      <c r="F150" s="77">
        <v>2.0299999999999998</v>
      </c>
      <c r="G150" s="77">
        <v>2.4700000000000002</v>
      </c>
      <c r="H150" s="77">
        <v>1.79</v>
      </c>
      <c r="I150" s="78">
        <f t="shared" si="12"/>
        <v>2.2949999999999999</v>
      </c>
      <c r="J150" s="78">
        <f t="shared" si="13"/>
        <v>0.47622473686275518</v>
      </c>
      <c r="L150" s="49"/>
      <c r="M150" s="49"/>
      <c r="N150" s="49"/>
      <c r="O150" s="49"/>
      <c r="P150" s="49"/>
      <c r="Q150" s="49"/>
      <c r="R150" s="49"/>
      <c r="S150" s="49"/>
      <c r="T150" s="49"/>
      <c r="U150" s="49"/>
    </row>
    <row r="151" spans="1:21" ht="17.25" customHeight="1">
      <c r="A151" s="44"/>
      <c r="B151" s="76">
        <f>3*24</f>
        <v>72</v>
      </c>
      <c r="C151" s="77">
        <v>2.38</v>
      </c>
      <c r="D151" s="77">
        <v>3.23</v>
      </c>
      <c r="E151" s="77">
        <v>3.36</v>
      </c>
      <c r="F151" s="77">
        <v>3.26</v>
      </c>
      <c r="G151" s="77">
        <v>3.55</v>
      </c>
      <c r="H151" s="77">
        <v>2.85</v>
      </c>
      <c r="I151" s="78">
        <f t="shared" si="12"/>
        <v>3.105</v>
      </c>
      <c r="J151" s="78">
        <f t="shared" si="13"/>
        <v>0.42269374256073516</v>
      </c>
      <c r="L151" s="49"/>
      <c r="M151" s="49"/>
      <c r="N151" s="49"/>
      <c r="O151" s="49"/>
      <c r="P151" s="49"/>
      <c r="Q151" s="49"/>
      <c r="R151" s="49"/>
      <c r="S151" s="49"/>
      <c r="T151" s="49"/>
      <c r="U151" s="49"/>
    </row>
    <row r="152" spans="1:21" ht="17.25" customHeight="1">
      <c r="A152" s="44"/>
      <c r="B152" s="76">
        <f>7*24</f>
        <v>168</v>
      </c>
      <c r="C152" s="77">
        <v>3.1</v>
      </c>
      <c r="D152" s="77">
        <v>4.3499999999999996</v>
      </c>
      <c r="E152" s="77">
        <v>4.95</v>
      </c>
      <c r="F152" s="77">
        <v>4.17</v>
      </c>
      <c r="G152" s="77">
        <v>4.9800000000000004</v>
      </c>
      <c r="H152" s="77">
        <v>3.25</v>
      </c>
      <c r="I152" s="78">
        <f t="shared" si="12"/>
        <v>4.1333333333333337</v>
      </c>
      <c r="J152" s="78">
        <f t="shared" si="13"/>
        <v>0.80995473124531159</v>
      </c>
      <c r="L152" s="49"/>
      <c r="M152" s="49"/>
      <c r="N152" s="49"/>
      <c r="O152" s="49"/>
      <c r="P152" s="49"/>
      <c r="Q152" s="49"/>
      <c r="R152" s="49"/>
      <c r="S152" s="49"/>
      <c r="T152" s="49"/>
      <c r="U152" s="49"/>
    </row>
    <row r="153" spans="1:21" ht="17.25" customHeight="1" thickBot="1">
      <c r="A153" s="44"/>
      <c r="B153" s="76">
        <f>14*24</f>
        <v>336</v>
      </c>
      <c r="C153" s="77">
        <v>3.94</v>
      </c>
      <c r="D153" s="77">
        <v>6.32</v>
      </c>
      <c r="E153" s="77">
        <v>6.27</v>
      </c>
      <c r="F153" s="77">
        <v>5.63</v>
      </c>
      <c r="G153" s="77">
        <v>6.5</v>
      </c>
      <c r="H153" s="77">
        <v>4.18</v>
      </c>
      <c r="I153" s="78">
        <f t="shared" si="12"/>
        <v>5.4733333333333336</v>
      </c>
      <c r="J153" s="78">
        <f t="shared" si="13"/>
        <v>1.1361279270692435</v>
      </c>
      <c r="L153" s="49"/>
      <c r="M153" s="49"/>
      <c r="N153" s="49"/>
      <c r="O153" s="49"/>
      <c r="P153" s="49"/>
      <c r="Q153" s="49"/>
      <c r="R153" s="49"/>
      <c r="S153" s="49"/>
      <c r="T153" s="49"/>
      <c r="U153" s="49"/>
    </row>
    <row r="154" spans="1:21" ht="17.25" customHeight="1">
      <c r="A154" s="44"/>
      <c r="B154" s="101">
        <f>21*24</f>
        <v>504</v>
      </c>
      <c r="C154" s="102">
        <v>2.4700000000000002</v>
      </c>
      <c r="D154" s="102">
        <v>3.42</v>
      </c>
      <c r="E154" s="102">
        <v>3.84</v>
      </c>
      <c r="F154" s="102">
        <v>2.65</v>
      </c>
      <c r="G154" s="102">
        <v>3.99</v>
      </c>
      <c r="H154" s="102">
        <v>2.0499999999999998</v>
      </c>
      <c r="I154" s="103">
        <f t="shared" si="12"/>
        <v>3.0700000000000003</v>
      </c>
      <c r="J154" s="104">
        <f t="shared" si="13"/>
        <v>0.79228782648731766</v>
      </c>
      <c r="L154" s="49"/>
      <c r="M154" s="49"/>
      <c r="N154" s="49"/>
      <c r="O154" s="49"/>
      <c r="P154" s="49"/>
      <c r="Q154" s="49"/>
      <c r="R154" s="49"/>
      <c r="S154" s="49"/>
      <c r="T154" s="49"/>
      <c r="U154" s="49"/>
    </row>
    <row r="155" spans="1:21" ht="17.25" customHeight="1">
      <c r="A155" s="44"/>
      <c r="B155" s="105">
        <f>28*24</f>
        <v>672</v>
      </c>
      <c r="C155" s="77">
        <v>1.19</v>
      </c>
      <c r="D155" s="77">
        <v>1.93</v>
      </c>
      <c r="E155" s="77">
        <v>2.27</v>
      </c>
      <c r="F155" s="77">
        <v>1.23</v>
      </c>
      <c r="G155" s="77">
        <v>3</v>
      </c>
      <c r="H155" s="77">
        <v>1.32</v>
      </c>
      <c r="I155" s="78">
        <f t="shared" si="12"/>
        <v>1.8233333333333335</v>
      </c>
      <c r="J155" s="106">
        <f t="shared" si="13"/>
        <v>0.72137831036611177</v>
      </c>
      <c r="L155" s="49"/>
      <c r="M155" s="49"/>
      <c r="N155" s="49"/>
      <c r="O155" s="49"/>
      <c r="P155" s="49"/>
      <c r="Q155" s="49"/>
      <c r="R155" s="49"/>
      <c r="S155" s="49"/>
      <c r="T155" s="49"/>
      <c r="U155" s="49"/>
    </row>
    <row r="156" spans="1:21" ht="17.25" customHeight="1">
      <c r="A156" s="44"/>
      <c r="B156" s="105">
        <f>35*24</f>
        <v>840</v>
      </c>
      <c r="C156" s="77">
        <v>0.79100000000000004</v>
      </c>
      <c r="D156" s="77">
        <v>0.96099999999999997</v>
      </c>
      <c r="E156" s="77">
        <v>1.22</v>
      </c>
      <c r="F156" s="77">
        <v>0.16700000000000001</v>
      </c>
      <c r="G156" s="77">
        <v>1.36</v>
      </c>
      <c r="H156" s="77">
        <v>0.90300000000000002</v>
      </c>
      <c r="I156" s="78">
        <f t="shared" si="12"/>
        <v>0.90033333333333321</v>
      </c>
      <c r="J156" s="106">
        <f t="shared" si="13"/>
        <v>0.41638908086868331</v>
      </c>
      <c r="L156" s="49"/>
      <c r="M156" s="49"/>
      <c r="N156" s="49"/>
      <c r="O156" s="49"/>
      <c r="P156" s="49"/>
      <c r="Q156" s="49"/>
      <c r="R156" s="49"/>
      <c r="S156" s="49"/>
      <c r="T156" s="49"/>
      <c r="U156" s="49"/>
    </row>
    <row r="157" spans="1:21" ht="17.25" customHeight="1">
      <c r="A157" s="44"/>
      <c r="B157" s="105">
        <f>42*24</f>
        <v>1008</v>
      </c>
      <c r="C157" s="77">
        <v>0.629</v>
      </c>
      <c r="D157" s="77">
        <v>0.86099999999999999</v>
      </c>
      <c r="E157" s="77">
        <v>1.03</v>
      </c>
      <c r="F157" s="77">
        <v>0.115</v>
      </c>
      <c r="G157" s="77">
        <v>1.2</v>
      </c>
      <c r="H157" s="77">
        <v>0.81399999999999995</v>
      </c>
      <c r="I157" s="78">
        <f t="shared" si="12"/>
        <v>0.77483333333333337</v>
      </c>
      <c r="J157" s="106">
        <f t="shared" si="13"/>
        <v>0.37722217149402359</v>
      </c>
      <c r="L157" s="49"/>
      <c r="M157" s="49"/>
      <c r="N157" s="49"/>
      <c r="O157" s="49"/>
      <c r="P157" s="49"/>
      <c r="Q157" s="49"/>
      <c r="R157" s="49"/>
      <c r="S157" s="49"/>
      <c r="T157" s="49"/>
      <c r="U157" s="49"/>
    </row>
    <row r="158" spans="1:21" ht="17.25" customHeight="1" thickBot="1">
      <c r="A158" s="44"/>
      <c r="B158" s="107">
        <f>49*24</f>
        <v>1176</v>
      </c>
      <c r="C158" s="108">
        <v>0.60799999999999998</v>
      </c>
      <c r="D158" s="108">
        <v>0.84899999999999998</v>
      </c>
      <c r="E158" s="108">
        <v>0.89700000000000002</v>
      </c>
      <c r="F158" s="108" t="s">
        <v>184</v>
      </c>
      <c r="G158" s="108">
        <v>1.05</v>
      </c>
      <c r="H158" s="108">
        <v>0.80600000000000005</v>
      </c>
      <c r="I158" s="109">
        <f t="shared" si="12"/>
        <v>0.84199999999999997</v>
      </c>
      <c r="J158" s="110">
        <f t="shared" si="13"/>
        <v>0.15999218730925599</v>
      </c>
      <c r="L158" s="49"/>
      <c r="M158" s="49"/>
      <c r="N158" s="49"/>
      <c r="O158" s="49"/>
      <c r="P158" s="49"/>
      <c r="Q158" s="49"/>
      <c r="R158" s="49"/>
      <c r="S158" s="49"/>
      <c r="T158" s="49"/>
      <c r="U158" s="49"/>
    </row>
    <row r="159" spans="1:21" ht="17.25" customHeight="1">
      <c r="I159" s="41"/>
      <c r="J159" s="79" t="s">
        <v>170</v>
      </c>
      <c r="L159" s="49"/>
      <c r="M159" s="49"/>
      <c r="N159" s="49"/>
      <c r="O159" s="49"/>
      <c r="P159" s="49"/>
      <c r="Q159" s="49"/>
      <c r="R159" s="49"/>
      <c r="S159" s="49"/>
      <c r="T159" s="49"/>
      <c r="U159" s="49"/>
    </row>
    <row r="160" spans="1:21" ht="17.25" customHeight="1">
      <c r="A160" s="60" t="s">
        <v>121</v>
      </c>
      <c r="B160" s="75" t="s">
        <v>185</v>
      </c>
      <c r="F160" s="49"/>
      <c r="G160" s="49"/>
      <c r="H160" s="49"/>
      <c r="I160" s="49"/>
      <c r="J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</row>
    <row r="161" spans="1:21" ht="17.25" customHeight="1">
      <c r="A161" s="44"/>
      <c r="B161" s="183" t="s">
        <v>160</v>
      </c>
      <c r="C161" s="184" t="s">
        <v>161</v>
      </c>
      <c r="D161" s="185"/>
      <c r="E161" s="185"/>
      <c r="F161" s="185"/>
      <c r="G161" s="185"/>
      <c r="H161" s="185"/>
      <c r="I161" s="185"/>
      <c r="J161" s="186"/>
      <c r="L161" s="49"/>
      <c r="M161" s="49"/>
      <c r="N161" s="49"/>
      <c r="O161" s="49"/>
      <c r="P161" s="49"/>
      <c r="Q161" s="49"/>
      <c r="R161" s="49"/>
      <c r="S161" s="49"/>
      <c r="T161" s="49"/>
      <c r="U161" s="49"/>
    </row>
    <row r="162" spans="1:21" ht="17.25" customHeight="1">
      <c r="A162" s="44"/>
      <c r="B162" s="183"/>
      <c r="C162" s="76" t="s">
        <v>122</v>
      </c>
      <c r="D162" s="76" t="s">
        <v>186</v>
      </c>
      <c r="E162" s="76" t="s">
        <v>124</v>
      </c>
      <c r="F162" s="76" t="s">
        <v>125</v>
      </c>
      <c r="G162" s="76" t="s">
        <v>126</v>
      </c>
      <c r="H162" s="76" t="s">
        <v>127</v>
      </c>
      <c r="I162" s="76" t="s">
        <v>168</v>
      </c>
      <c r="J162" s="76" t="s">
        <v>169</v>
      </c>
      <c r="L162" s="49"/>
      <c r="M162" s="49"/>
      <c r="N162" s="49"/>
      <c r="O162" s="49"/>
      <c r="P162" s="49"/>
      <c r="Q162" s="49"/>
      <c r="R162" s="49"/>
      <c r="S162" s="49"/>
      <c r="T162" s="49"/>
      <c r="U162" s="49"/>
    </row>
    <row r="163" spans="1:21" ht="17.25" customHeight="1">
      <c r="A163" s="44"/>
      <c r="B163" s="76">
        <v>0.25</v>
      </c>
      <c r="C163" s="77">
        <v>1.53</v>
      </c>
      <c r="D163" s="77">
        <v>1.69</v>
      </c>
      <c r="E163" s="77">
        <v>1.42</v>
      </c>
      <c r="F163" s="77">
        <v>1.21</v>
      </c>
      <c r="G163" s="77">
        <v>1.92</v>
      </c>
      <c r="H163" s="77">
        <v>1.91</v>
      </c>
      <c r="I163" s="78">
        <f t="shared" ref="I163:I176" si="14">AVERAGE(C163:H163)</f>
        <v>1.6133333333333333</v>
      </c>
      <c r="J163" s="78">
        <f t="shared" ref="J163:J176" si="15">STDEV(C163:H163)</f>
        <v>0.28104566651465407</v>
      </c>
      <c r="L163" s="49"/>
      <c r="M163" s="49"/>
      <c r="N163" s="49"/>
      <c r="O163" s="49"/>
      <c r="P163" s="49"/>
      <c r="Q163" s="49"/>
      <c r="R163" s="49"/>
      <c r="S163" s="49"/>
      <c r="T163" s="49"/>
      <c r="U163" s="49"/>
    </row>
    <row r="164" spans="1:21" ht="17.25" customHeight="1">
      <c r="A164" s="44"/>
      <c r="B164" s="76">
        <v>0.5</v>
      </c>
      <c r="C164" s="77">
        <v>2.39</v>
      </c>
      <c r="D164" s="77">
        <v>3.41</v>
      </c>
      <c r="E164" s="77">
        <v>2.2799999999999998</v>
      </c>
      <c r="F164" s="77">
        <v>2.14</v>
      </c>
      <c r="G164" s="77">
        <v>1.92</v>
      </c>
      <c r="H164" s="77">
        <v>2.6</v>
      </c>
      <c r="I164" s="78">
        <f t="shared" si="14"/>
        <v>2.4566666666666666</v>
      </c>
      <c r="J164" s="78">
        <f t="shared" si="15"/>
        <v>0.5202563470700442</v>
      </c>
      <c r="L164" s="49"/>
      <c r="M164" s="49"/>
      <c r="N164" s="49"/>
      <c r="O164" s="49"/>
      <c r="P164" s="49"/>
      <c r="Q164" s="49"/>
      <c r="R164" s="49"/>
      <c r="S164" s="49"/>
      <c r="T164" s="49"/>
      <c r="U164" s="49"/>
    </row>
    <row r="165" spans="1:21" ht="17.25" customHeight="1">
      <c r="A165" s="44"/>
      <c r="B165" s="76">
        <v>1</v>
      </c>
      <c r="C165" s="77">
        <v>3.37</v>
      </c>
      <c r="D165" s="77">
        <v>3.89</v>
      </c>
      <c r="E165" s="77">
        <v>2.56</v>
      </c>
      <c r="F165" s="77">
        <v>3.66</v>
      </c>
      <c r="G165" s="77">
        <v>3.22</v>
      </c>
      <c r="H165" s="77">
        <v>4.25</v>
      </c>
      <c r="I165" s="78">
        <f t="shared" si="14"/>
        <v>3.4916666666666667</v>
      </c>
      <c r="J165" s="78">
        <f t="shared" si="15"/>
        <v>0.58629059916279491</v>
      </c>
      <c r="L165" s="49"/>
      <c r="M165" s="49"/>
      <c r="N165" s="49"/>
      <c r="O165" s="49"/>
      <c r="P165" s="49"/>
      <c r="Q165" s="49"/>
      <c r="R165" s="49"/>
      <c r="S165" s="49"/>
      <c r="T165" s="49"/>
      <c r="U165" s="49"/>
    </row>
    <row r="166" spans="1:21" ht="17.25" customHeight="1">
      <c r="A166" s="44"/>
      <c r="B166" s="76">
        <v>3</v>
      </c>
      <c r="C166" s="77">
        <v>4.5199999999999996</v>
      </c>
      <c r="D166" s="77">
        <v>5.55</v>
      </c>
      <c r="E166" s="77">
        <v>4.88</v>
      </c>
      <c r="F166" s="77">
        <v>5.42</v>
      </c>
      <c r="G166" s="77">
        <v>6.42</v>
      </c>
      <c r="H166" s="77">
        <v>4.6500000000000004</v>
      </c>
      <c r="I166" s="78">
        <f t="shared" si="14"/>
        <v>5.2399999999999993</v>
      </c>
      <c r="J166" s="78">
        <f t="shared" si="15"/>
        <v>0.70950687100267384</v>
      </c>
      <c r="L166" s="49"/>
      <c r="M166" s="49"/>
      <c r="N166" s="49"/>
      <c r="O166" s="49"/>
      <c r="P166" s="49"/>
      <c r="Q166" s="49"/>
      <c r="R166" s="49"/>
      <c r="S166" s="49"/>
      <c r="T166" s="49"/>
      <c r="U166" s="49"/>
    </row>
    <row r="167" spans="1:21" ht="17.25" customHeight="1">
      <c r="A167" s="44"/>
      <c r="B167" s="76">
        <v>6</v>
      </c>
      <c r="C167" s="77">
        <v>4.05</v>
      </c>
      <c r="D167" s="77">
        <v>4.05</v>
      </c>
      <c r="E167" s="77">
        <v>2.91</v>
      </c>
      <c r="F167" s="77">
        <v>5.04</v>
      </c>
      <c r="G167" s="77">
        <v>6.87</v>
      </c>
      <c r="H167" s="77">
        <v>4.55</v>
      </c>
      <c r="I167" s="78">
        <f t="shared" si="14"/>
        <v>4.578333333333334</v>
      </c>
      <c r="J167" s="78">
        <f t="shared" si="15"/>
        <v>1.3271988045001624</v>
      </c>
      <c r="L167" s="49"/>
      <c r="M167" s="49"/>
      <c r="N167" s="49"/>
      <c r="O167" s="49"/>
      <c r="P167" s="49"/>
      <c r="Q167" s="49"/>
      <c r="R167" s="49"/>
      <c r="S167" s="49"/>
      <c r="T167" s="49"/>
      <c r="U167" s="49"/>
    </row>
    <row r="168" spans="1:21" ht="17.25" customHeight="1">
      <c r="A168" s="44"/>
      <c r="B168" s="76">
        <v>24</v>
      </c>
      <c r="C168" s="77">
        <v>3.59</v>
      </c>
      <c r="D168" s="77">
        <v>2.91</v>
      </c>
      <c r="E168" s="77">
        <v>2.56</v>
      </c>
      <c r="F168" s="77">
        <v>4.2300000000000004</v>
      </c>
      <c r="G168" s="77">
        <v>5.4</v>
      </c>
      <c r="H168" s="77">
        <v>3.62</v>
      </c>
      <c r="I168" s="78">
        <f t="shared" si="14"/>
        <v>3.7183333333333337</v>
      </c>
      <c r="J168" s="78">
        <f t="shared" si="15"/>
        <v>1.0110473117845007</v>
      </c>
      <c r="L168" s="49"/>
      <c r="M168" s="49"/>
      <c r="N168" s="49"/>
      <c r="O168" s="49"/>
      <c r="P168" s="49"/>
      <c r="Q168" s="49"/>
      <c r="R168" s="49"/>
      <c r="S168" s="49"/>
      <c r="T168" s="49"/>
      <c r="U168" s="49"/>
    </row>
    <row r="169" spans="1:21" ht="17.25" customHeight="1">
      <c r="A169" s="44">
        <f>B169/24</f>
        <v>3</v>
      </c>
      <c r="B169" s="76">
        <f>3*24</f>
        <v>72</v>
      </c>
      <c r="C169" s="77">
        <v>6.13</v>
      </c>
      <c r="D169" s="77">
        <v>3.51</v>
      </c>
      <c r="E169" s="77">
        <v>3.78</v>
      </c>
      <c r="F169" s="77">
        <v>4.76</v>
      </c>
      <c r="G169" s="77">
        <v>3.8</v>
      </c>
      <c r="H169" s="77">
        <v>3.58</v>
      </c>
      <c r="I169" s="78">
        <f t="shared" si="14"/>
        <v>4.2600000000000007</v>
      </c>
      <c r="J169" s="78">
        <f t="shared" si="15"/>
        <v>1.0211562074433072</v>
      </c>
      <c r="L169" s="49"/>
      <c r="M169" s="49"/>
      <c r="N169" s="49"/>
      <c r="O169" s="49"/>
      <c r="P169" s="49"/>
      <c r="Q169" s="49"/>
      <c r="R169" s="49"/>
      <c r="S169" s="49"/>
      <c r="T169" s="49"/>
      <c r="U169" s="49"/>
    </row>
    <row r="170" spans="1:21" ht="17.25" customHeight="1">
      <c r="A170" s="44">
        <f t="shared" ref="A170:A176" si="16">B170/24</f>
        <v>7</v>
      </c>
      <c r="B170" s="76">
        <f>7*24</f>
        <v>168</v>
      </c>
      <c r="C170" s="77">
        <v>7.9</v>
      </c>
      <c r="D170" s="77">
        <v>4.92</v>
      </c>
      <c r="E170" s="77">
        <v>4.07</v>
      </c>
      <c r="F170" s="77">
        <v>6.08</v>
      </c>
      <c r="G170" s="77">
        <v>6.96</v>
      </c>
      <c r="H170" s="77">
        <v>5.31</v>
      </c>
      <c r="I170" s="78">
        <f t="shared" si="14"/>
        <v>5.873333333333334</v>
      </c>
      <c r="J170" s="78">
        <f t="shared" si="15"/>
        <v>1.400652229022844</v>
      </c>
      <c r="L170" s="49"/>
      <c r="M170" s="49"/>
      <c r="N170" s="49"/>
      <c r="O170" s="49"/>
      <c r="P170" s="49"/>
      <c r="Q170" s="49"/>
      <c r="R170" s="49"/>
      <c r="S170" s="49"/>
      <c r="T170" s="49"/>
      <c r="U170" s="49"/>
    </row>
    <row r="171" spans="1:21" ht="17.25" customHeight="1" thickBot="1">
      <c r="A171" s="44">
        <f t="shared" si="16"/>
        <v>14</v>
      </c>
      <c r="B171" s="76">
        <f>14*24</f>
        <v>336</v>
      </c>
      <c r="C171" s="77">
        <v>8.4499999999999993</v>
      </c>
      <c r="D171" s="77">
        <v>6.63</v>
      </c>
      <c r="E171" s="77">
        <v>5.31</v>
      </c>
      <c r="F171" s="77">
        <v>9.6999999999999993</v>
      </c>
      <c r="G171" s="77">
        <v>8.4700000000000006</v>
      </c>
      <c r="H171" s="77">
        <v>7.18</v>
      </c>
      <c r="I171" s="78">
        <f t="shared" si="14"/>
        <v>7.6233333333333322</v>
      </c>
      <c r="J171" s="78">
        <f t="shared" si="15"/>
        <v>1.5650899867632801</v>
      </c>
      <c r="L171" s="49"/>
      <c r="M171" s="49"/>
      <c r="N171" s="49"/>
      <c r="O171" s="49"/>
      <c r="P171" s="49"/>
      <c r="Q171" s="49"/>
      <c r="R171" s="49"/>
      <c r="S171" s="49"/>
      <c r="T171" s="49"/>
      <c r="U171" s="49"/>
    </row>
    <row r="172" spans="1:21" ht="17.25" customHeight="1">
      <c r="A172" s="44">
        <f t="shared" si="16"/>
        <v>21</v>
      </c>
      <c r="B172" s="101">
        <f>21*24</f>
        <v>504</v>
      </c>
      <c r="C172" s="102">
        <v>5.61</v>
      </c>
      <c r="D172" s="102">
        <v>3.94</v>
      </c>
      <c r="E172" s="102">
        <v>2.95</v>
      </c>
      <c r="F172" s="102">
        <v>5.25</v>
      </c>
      <c r="G172" s="102">
        <v>5.7</v>
      </c>
      <c r="H172" s="102">
        <v>4.29</v>
      </c>
      <c r="I172" s="103">
        <f t="shared" si="14"/>
        <v>4.6233333333333331</v>
      </c>
      <c r="J172" s="104">
        <f t="shared" si="15"/>
        <v>1.0866032701343551</v>
      </c>
      <c r="L172" s="49"/>
      <c r="M172" s="49"/>
      <c r="N172" s="49"/>
      <c r="O172" s="49"/>
      <c r="P172" s="49"/>
      <c r="Q172" s="49"/>
      <c r="R172" s="49"/>
      <c r="S172" s="49"/>
      <c r="T172" s="49"/>
      <c r="U172" s="49"/>
    </row>
    <row r="173" spans="1:21" ht="17.25" customHeight="1">
      <c r="A173" s="44">
        <f t="shared" si="16"/>
        <v>28</v>
      </c>
      <c r="B173" s="105">
        <f>28*24</f>
        <v>672</v>
      </c>
      <c r="C173" s="77">
        <v>4.34</v>
      </c>
      <c r="D173" s="77">
        <v>2.15</v>
      </c>
      <c r="E173" s="77">
        <v>2.0099999999999998</v>
      </c>
      <c r="F173" s="77">
        <v>4.5599999999999996</v>
      </c>
      <c r="G173" s="77">
        <v>4.78</v>
      </c>
      <c r="H173" s="77">
        <v>2.44</v>
      </c>
      <c r="I173" s="78">
        <f t="shared" si="14"/>
        <v>3.3800000000000003</v>
      </c>
      <c r="J173" s="106">
        <f t="shared" si="15"/>
        <v>1.3074708409750468</v>
      </c>
      <c r="L173" s="49"/>
      <c r="M173" s="49"/>
      <c r="N173" s="49"/>
      <c r="O173" s="49"/>
      <c r="P173" s="49"/>
      <c r="Q173" s="49"/>
      <c r="R173" s="49"/>
      <c r="S173" s="49"/>
      <c r="T173" s="49"/>
      <c r="U173" s="49"/>
    </row>
    <row r="174" spans="1:21" ht="17.25" customHeight="1">
      <c r="A174" s="44">
        <f t="shared" si="16"/>
        <v>35</v>
      </c>
      <c r="B174" s="105">
        <f>35*24</f>
        <v>840</v>
      </c>
      <c r="C174" s="77">
        <v>3.25</v>
      </c>
      <c r="D174" s="77">
        <v>0.65300000000000002</v>
      </c>
      <c r="E174" s="77">
        <v>0.82299999999999995</v>
      </c>
      <c r="F174" s="77">
        <v>2.61</v>
      </c>
      <c r="G174" s="77">
        <v>3.27</v>
      </c>
      <c r="H174" s="77">
        <v>1.46</v>
      </c>
      <c r="I174" s="78"/>
      <c r="J174" s="106">
        <f t="shared" si="15"/>
        <v>1.1864326360986539</v>
      </c>
      <c r="L174" s="49"/>
      <c r="M174" s="49"/>
      <c r="N174" s="49"/>
      <c r="O174" s="49"/>
      <c r="P174" s="49"/>
      <c r="Q174" s="49"/>
      <c r="R174" s="49"/>
      <c r="S174" s="49"/>
      <c r="T174" s="49"/>
      <c r="U174" s="49"/>
    </row>
    <row r="175" spans="1:21" ht="17.25" customHeight="1">
      <c r="A175" s="44">
        <f t="shared" si="16"/>
        <v>42</v>
      </c>
      <c r="B175" s="105">
        <f>42*24</f>
        <v>1008</v>
      </c>
      <c r="C175" s="77">
        <v>2.92</v>
      </c>
      <c r="D175" s="77">
        <v>0.59699999999999998</v>
      </c>
      <c r="E175" s="77">
        <v>0.79100000000000004</v>
      </c>
      <c r="F175" s="77">
        <v>2.4500000000000002</v>
      </c>
      <c r="G175" s="77">
        <v>2.48</v>
      </c>
      <c r="H175" s="77">
        <v>1.43</v>
      </c>
      <c r="I175" s="78"/>
      <c r="J175" s="106">
        <f t="shared" si="15"/>
        <v>0.97350767844943076</v>
      </c>
      <c r="L175" s="49"/>
      <c r="M175" s="49"/>
      <c r="N175" s="49"/>
      <c r="O175" s="49"/>
      <c r="P175" s="49"/>
      <c r="Q175" s="49"/>
      <c r="R175" s="49"/>
      <c r="S175" s="49"/>
      <c r="T175" s="49"/>
      <c r="U175" s="49"/>
    </row>
    <row r="176" spans="1:21" ht="17.25" customHeight="1" thickBot="1">
      <c r="A176" s="44">
        <f t="shared" si="16"/>
        <v>49</v>
      </c>
      <c r="B176" s="107">
        <f>49*24</f>
        <v>1176</v>
      </c>
      <c r="C176" s="108">
        <v>2.66</v>
      </c>
      <c r="D176" s="108">
        <v>0.49</v>
      </c>
      <c r="E176" s="108">
        <v>0.71399999999999997</v>
      </c>
      <c r="F176" s="108">
        <v>2.44</v>
      </c>
      <c r="G176" s="108">
        <v>2.36</v>
      </c>
      <c r="H176" s="108">
        <v>1.4</v>
      </c>
      <c r="I176" s="109">
        <f t="shared" si="14"/>
        <v>1.6773333333333333</v>
      </c>
      <c r="J176" s="110">
        <f t="shared" si="15"/>
        <v>0.9410646453175604</v>
      </c>
      <c r="L176" s="49"/>
      <c r="M176" s="49"/>
      <c r="N176" s="49"/>
      <c r="O176" s="49"/>
      <c r="P176" s="49"/>
      <c r="Q176" s="49"/>
      <c r="R176" s="49"/>
      <c r="S176" s="49"/>
      <c r="T176" s="49"/>
      <c r="U176" s="49"/>
    </row>
    <row r="177" spans="9:21" ht="17.25" customHeight="1">
      <c r="I177" s="41"/>
      <c r="J177" s="79" t="s">
        <v>170</v>
      </c>
      <c r="L177" s="49"/>
      <c r="M177" s="49"/>
      <c r="N177" s="49"/>
      <c r="O177" s="49"/>
      <c r="P177" s="49"/>
      <c r="Q177" s="49"/>
      <c r="R177" s="49"/>
      <c r="S177" s="49"/>
      <c r="T177" s="49"/>
      <c r="U177" s="49"/>
    </row>
  </sheetData>
  <mergeCells count="24">
    <mergeCell ref="B125:B126"/>
    <mergeCell ref="C125:J125"/>
    <mergeCell ref="B143:B144"/>
    <mergeCell ref="C143:J143"/>
    <mergeCell ref="B161:B162"/>
    <mergeCell ref="C161:J161"/>
    <mergeCell ref="B71:B72"/>
    <mergeCell ref="C71:J71"/>
    <mergeCell ref="B89:B90"/>
    <mergeCell ref="C89:J89"/>
    <mergeCell ref="B107:B108"/>
    <mergeCell ref="C107:J107"/>
    <mergeCell ref="A9:A10"/>
    <mergeCell ref="L9:L10"/>
    <mergeCell ref="B35:B36"/>
    <mergeCell ref="C35:J35"/>
    <mergeCell ref="B53:B54"/>
    <mergeCell ref="C53:J53"/>
    <mergeCell ref="A1:J1"/>
    <mergeCell ref="L1:U1"/>
    <mergeCell ref="B2:J2"/>
    <mergeCell ref="M2:U2"/>
    <mergeCell ref="B8:J8"/>
    <mergeCell ref="M8:U8"/>
  </mergeCells>
  <phoneticPr fontId="18" type="noConversion"/>
  <pageMargins left="0.75" right="0.75" top="1" bottom="1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82D08-A5AC-4875-8CB8-2804482B6887}">
  <sheetPr>
    <tabColor theme="5"/>
  </sheetPr>
  <dimension ref="A1:J77"/>
  <sheetViews>
    <sheetView zoomScale="85" zoomScaleNormal="85" workbookViewId="0">
      <selection activeCell="A22" sqref="A22:H22"/>
    </sheetView>
  </sheetViews>
  <sheetFormatPr defaultColWidth="9" defaultRowHeight="14"/>
  <cols>
    <col min="1" max="1" width="3.5" style="26" customWidth="1"/>
    <col min="2" max="2" width="26.5" style="26" bestFit="1" customWidth="1"/>
    <col min="3" max="3" width="24.33203125" style="26" bestFit="1" customWidth="1"/>
    <col min="4" max="4" width="9.08203125" style="26" customWidth="1"/>
    <col min="5" max="5" width="11.25" style="26" customWidth="1"/>
    <col min="6" max="6" width="8.83203125" style="26" customWidth="1"/>
    <col min="7" max="7" width="9" style="26"/>
    <col min="8" max="8" width="32.33203125" style="26" customWidth="1"/>
    <col min="9" max="10" width="11.25" style="26" customWidth="1"/>
    <col min="11" max="16384" width="9" style="26"/>
  </cols>
  <sheetData>
    <row r="1" spans="1:10" ht="37.5" customHeight="1">
      <c r="A1" s="154" t="s">
        <v>0</v>
      </c>
      <c r="B1" s="154"/>
      <c r="C1" s="154"/>
      <c r="D1" s="154"/>
      <c r="E1" s="154"/>
      <c r="F1" s="154"/>
      <c r="G1" s="154"/>
      <c r="H1" s="154"/>
      <c r="J1" s="27"/>
    </row>
    <row r="2" spans="1:10" ht="16.5" customHeight="1">
      <c r="A2" s="1"/>
      <c r="B2" s="1"/>
      <c r="C2" s="1"/>
      <c r="D2" s="1"/>
      <c r="E2" s="1"/>
      <c r="F2" s="1"/>
      <c r="G2" s="2"/>
      <c r="H2" s="2"/>
      <c r="I2" s="2"/>
      <c r="J2" s="1"/>
    </row>
    <row r="3" spans="1:10" ht="16.5" customHeight="1">
      <c r="A3" s="1"/>
      <c r="B3" s="1"/>
      <c r="C3" s="1"/>
      <c r="D3" s="1"/>
      <c r="E3" s="1"/>
      <c r="F3" s="1"/>
      <c r="G3" s="2"/>
      <c r="H3" s="2"/>
      <c r="I3" s="2"/>
      <c r="J3" s="1"/>
    </row>
    <row r="4" spans="1:10" s="16" customFormat="1" ht="16.5" customHeight="1">
      <c r="A4" s="6" t="s">
        <v>1</v>
      </c>
      <c r="B4" s="3"/>
      <c r="C4" s="3"/>
      <c r="D4" s="3"/>
      <c r="E4" s="3"/>
      <c r="F4" s="3"/>
      <c r="G4" s="3"/>
      <c r="H4" s="3"/>
      <c r="I4" s="3"/>
      <c r="J4" s="3"/>
    </row>
    <row r="5" spans="1:10" s="16" customFormat="1" ht="16.5" customHeight="1">
      <c r="A5" s="166" t="s">
        <v>2</v>
      </c>
      <c r="B5" s="166"/>
      <c r="C5" s="166"/>
      <c r="D5" s="166"/>
      <c r="E5" s="166"/>
      <c r="F5" s="166"/>
      <c r="G5" s="166"/>
      <c r="H5" s="166"/>
      <c r="I5" s="166"/>
      <c r="J5" s="166"/>
    </row>
    <row r="6" spans="1:10" s="16" customFormat="1" ht="16.5" customHeight="1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 s="16" customFormat="1" ht="16.5" customHeight="1">
      <c r="A7" s="6" t="s">
        <v>3</v>
      </c>
      <c r="B7" s="3"/>
      <c r="C7" s="3"/>
      <c r="D7" s="3"/>
      <c r="E7" s="3"/>
      <c r="F7" s="3"/>
      <c r="G7" s="3"/>
      <c r="H7" s="3"/>
      <c r="I7" s="3"/>
      <c r="J7" s="3"/>
    </row>
    <row r="8" spans="1:10" s="16" customFormat="1" ht="16.5" customHeight="1">
      <c r="A8" s="6"/>
      <c r="B8" s="3"/>
      <c r="C8" s="3"/>
      <c r="D8" s="3"/>
      <c r="E8" s="3"/>
      <c r="F8" s="3"/>
      <c r="G8" s="3"/>
      <c r="H8" s="3"/>
      <c r="I8" s="3"/>
      <c r="J8" s="3"/>
    </row>
    <row r="9" spans="1:10" s="16" customFormat="1" ht="16.5" customHeight="1">
      <c r="A9" s="167" t="s">
        <v>4</v>
      </c>
      <c r="B9" s="167"/>
      <c r="C9" s="167" t="s">
        <v>5</v>
      </c>
      <c r="D9" s="167" t="s">
        <v>6</v>
      </c>
      <c r="E9" s="167" t="s">
        <v>7</v>
      </c>
      <c r="F9" s="167" t="s">
        <v>8</v>
      </c>
      <c r="G9" s="167"/>
      <c r="H9" s="167"/>
      <c r="I9" s="3"/>
      <c r="J9" s="3"/>
    </row>
    <row r="10" spans="1:10" s="16" customFormat="1" ht="31">
      <c r="A10" s="167"/>
      <c r="B10" s="167"/>
      <c r="C10" s="167"/>
      <c r="D10" s="167"/>
      <c r="E10" s="167"/>
      <c r="F10" s="7" t="s">
        <v>9</v>
      </c>
      <c r="G10" s="7" t="s">
        <v>10</v>
      </c>
      <c r="H10" s="8" t="s">
        <v>11</v>
      </c>
      <c r="I10" s="3"/>
      <c r="J10" s="3"/>
    </row>
    <row r="11" spans="1:10" s="16" customFormat="1" ht="15.5">
      <c r="A11" s="8" t="s">
        <v>12</v>
      </c>
      <c r="B11" s="7" t="s">
        <v>13</v>
      </c>
      <c r="C11" s="169" t="s">
        <v>14</v>
      </c>
      <c r="D11" s="169" t="s">
        <v>15</v>
      </c>
      <c r="E11" s="169" t="s">
        <v>16</v>
      </c>
      <c r="F11" s="7">
        <v>7.5</v>
      </c>
      <c r="G11" s="7">
        <v>0.5</v>
      </c>
      <c r="H11" s="172" t="s">
        <v>17</v>
      </c>
      <c r="I11" s="1"/>
      <c r="J11" s="1"/>
    </row>
    <row r="12" spans="1:10" s="16" customFormat="1" ht="15.5">
      <c r="A12" s="8" t="s">
        <v>18</v>
      </c>
      <c r="B12" s="7" t="s">
        <v>19</v>
      </c>
      <c r="C12" s="170"/>
      <c r="D12" s="170"/>
      <c r="E12" s="170"/>
      <c r="F12" s="7">
        <v>7.5</v>
      </c>
      <c r="G12" s="7">
        <v>0.5</v>
      </c>
      <c r="H12" s="173"/>
      <c r="I12" s="1"/>
      <c r="J12" s="1"/>
    </row>
    <row r="13" spans="1:10" s="16" customFormat="1" ht="15.5">
      <c r="A13" s="8" t="s">
        <v>20</v>
      </c>
      <c r="B13" s="7" t="s">
        <v>21</v>
      </c>
      <c r="C13" s="170"/>
      <c r="D13" s="170"/>
      <c r="E13" s="170"/>
      <c r="F13" s="7">
        <v>7.5</v>
      </c>
      <c r="G13" s="7">
        <v>0.5</v>
      </c>
      <c r="H13" s="173"/>
      <c r="I13" s="1"/>
      <c r="J13" s="1"/>
    </row>
    <row r="14" spans="1:10" s="16" customFormat="1" ht="15.5">
      <c r="A14" s="8" t="s">
        <v>22</v>
      </c>
      <c r="B14" s="7" t="s">
        <v>23</v>
      </c>
      <c r="C14" s="170"/>
      <c r="D14" s="170"/>
      <c r="E14" s="170"/>
      <c r="F14" s="7">
        <v>7.5</v>
      </c>
      <c r="G14" s="7">
        <v>0.5</v>
      </c>
      <c r="H14" s="173"/>
      <c r="I14" s="1"/>
      <c r="J14" s="1"/>
    </row>
    <row r="15" spans="1:10" s="16" customFormat="1" ht="15.5">
      <c r="A15" s="8" t="s">
        <v>24</v>
      </c>
      <c r="B15" s="7" t="s">
        <v>25</v>
      </c>
      <c r="C15" s="170"/>
      <c r="D15" s="170"/>
      <c r="E15" s="170"/>
      <c r="F15" s="7">
        <v>7.5</v>
      </c>
      <c r="G15" s="7">
        <v>0.5</v>
      </c>
      <c r="H15" s="173"/>
      <c r="I15" s="1"/>
      <c r="J15" s="1"/>
    </row>
    <row r="16" spans="1:10" s="16" customFormat="1" ht="15.5">
      <c r="A16" s="8" t="s">
        <v>26</v>
      </c>
      <c r="B16" s="8" t="s">
        <v>27</v>
      </c>
      <c r="C16" s="170"/>
      <c r="D16" s="170"/>
      <c r="E16" s="170"/>
      <c r="F16" s="7">
        <v>7.5</v>
      </c>
      <c r="G16" s="7">
        <v>0.5</v>
      </c>
      <c r="H16" s="173"/>
      <c r="I16" s="1"/>
      <c r="J16" s="1"/>
    </row>
    <row r="17" spans="1:10" s="16" customFormat="1" ht="15.5">
      <c r="A17" s="8" t="s">
        <v>28</v>
      </c>
      <c r="B17" s="8" t="s">
        <v>29</v>
      </c>
      <c r="C17" s="170"/>
      <c r="D17" s="170"/>
      <c r="E17" s="170"/>
      <c r="F17" s="7">
        <v>15</v>
      </c>
      <c r="G17" s="7">
        <v>1</v>
      </c>
      <c r="H17" s="173"/>
      <c r="I17" s="1"/>
      <c r="J17" s="1"/>
    </row>
    <row r="18" spans="1:10" s="16" customFormat="1" ht="15.5">
      <c r="A18" s="8" t="s">
        <v>30</v>
      </c>
      <c r="B18" s="8" t="s">
        <v>31</v>
      </c>
      <c r="C18" s="171"/>
      <c r="D18" s="171"/>
      <c r="E18" s="171"/>
      <c r="F18" s="7">
        <v>30</v>
      </c>
      <c r="G18" s="7">
        <v>2</v>
      </c>
      <c r="H18" s="174"/>
      <c r="I18" s="1"/>
      <c r="J18" s="1"/>
    </row>
    <row r="19" spans="1:10" s="16" customFormat="1" ht="15.5">
      <c r="A19" s="3"/>
      <c r="B19" s="3"/>
      <c r="C19" s="3"/>
      <c r="D19" s="3"/>
      <c r="E19" s="3"/>
      <c r="F19" s="3"/>
      <c r="G19" s="3"/>
      <c r="H19" s="3"/>
      <c r="I19" s="1"/>
      <c r="J19" s="1"/>
    </row>
    <row r="20" spans="1:10" s="16" customFormat="1" ht="16.5" customHeight="1">
      <c r="A20" s="6" t="s">
        <v>32</v>
      </c>
      <c r="B20" s="3"/>
      <c r="C20" s="3"/>
      <c r="D20" s="3"/>
      <c r="E20" s="3"/>
      <c r="F20" s="3"/>
      <c r="G20" s="3"/>
      <c r="H20" s="3"/>
      <c r="I20" s="5"/>
      <c r="J20" s="5"/>
    </row>
    <row r="21" spans="1:10" s="16" customFormat="1" ht="15.5">
      <c r="A21" s="168"/>
      <c r="B21" s="168"/>
      <c r="C21" s="168"/>
      <c r="D21" s="168"/>
      <c r="E21" s="168"/>
      <c r="F21" s="168"/>
      <c r="G21" s="168"/>
      <c r="H21" s="168"/>
      <c r="I21" s="5"/>
      <c r="J21" s="5"/>
    </row>
    <row r="22" spans="1:10" s="16" customFormat="1" ht="54.75" customHeight="1">
      <c r="A22" s="168" t="s">
        <v>33</v>
      </c>
      <c r="B22" s="168"/>
      <c r="C22" s="168"/>
      <c r="D22" s="168"/>
      <c r="E22" s="168"/>
      <c r="F22" s="168"/>
      <c r="G22" s="168"/>
      <c r="H22" s="168"/>
      <c r="I22" s="5"/>
      <c r="J22" s="5"/>
    </row>
    <row r="23" spans="1:10" s="16" customFormat="1" ht="17.25" customHeight="1">
      <c r="A23" s="6" t="s">
        <v>34</v>
      </c>
      <c r="B23" s="3"/>
      <c r="C23" s="3"/>
      <c r="D23" s="3"/>
      <c r="E23" s="3"/>
      <c r="F23" s="3"/>
      <c r="G23" s="3"/>
      <c r="H23" s="3"/>
      <c r="I23" s="5"/>
      <c r="J23" s="5"/>
    </row>
    <row r="24" spans="1:10" s="16" customFormat="1" ht="16.5" customHeight="1">
      <c r="A24" s="168"/>
      <c r="B24" s="168"/>
      <c r="C24" s="168"/>
      <c r="D24" s="168"/>
      <c r="E24" s="168"/>
      <c r="F24" s="168"/>
      <c r="G24" s="168"/>
      <c r="H24" s="168"/>
      <c r="I24" s="5"/>
      <c r="J24" s="5"/>
    </row>
    <row r="25" spans="1:10" s="16" customFormat="1" ht="60" customHeight="1">
      <c r="A25" s="168" t="s">
        <v>35</v>
      </c>
      <c r="B25" s="168"/>
      <c r="C25" s="168"/>
      <c r="D25" s="168"/>
      <c r="E25" s="168"/>
      <c r="F25" s="168"/>
      <c r="G25" s="168"/>
      <c r="H25" s="168"/>
      <c r="I25" s="5"/>
      <c r="J25" s="5"/>
    </row>
    <row r="26" spans="1:10" s="16" customFormat="1" ht="16.5" customHeight="1">
      <c r="A26" s="6" t="s">
        <v>36</v>
      </c>
      <c r="B26" s="3"/>
      <c r="C26" s="3"/>
      <c r="D26" s="3"/>
      <c r="E26" s="3"/>
      <c r="F26" s="3"/>
      <c r="G26" s="3"/>
      <c r="H26" s="3"/>
      <c r="I26" s="3"/>
      <c r="J26" s="3"/>
    </row>
    <row r="27" spans="1:10" s="16" customFormat="1" ht="16.5" customHeight="1">
      <c r="A27" s="168"/>
      <c r="B27" s="168"/>
      <c r="C27" s="168"/>
      <c r="D27" s="168"/>
      <c r="E27" s="168"/>
      <c r="F27" s="168"/>
      <c r="G27" s="168"/>
      <c r="H27" s="168"/>
      <c r="I27" s="3"/>
      <c r="J27" s="3"/>
    </row>
    <row r="28" spans="1:10" s="16" customFormat="1" ht="61.5" customHeight="1">
      <c r="A28" s="168" t="s">
        <v>37</v>
      </c>
      <c r="B28" s="168"/>
      <c r="C28" s="168"/>
      <c r="D28" s="168"/>
      <c r="E28" s="168"/>
      <c r="F28" s="168"/>
      <c r="G28" s="168"/>
      <c r="H28" s="168"/>
      <c r="I28" s="5"/>
      <c r="J28" s="5"/>
    </row>
    <row r="29" spans="1:10" s="16" customFormat="1" ht="16.5" customHeight="1">
      <c r="A29" s="28" t="s">
        <v>38</v>
      </c>
      <c r="B29" s="28"/>
      <c r="C29" s="28"/>
      <c r="D29" s="26"/>
      <c r="E29" s="26"/>
      <c r="F29" s="26"/>
      <c r="G29" s="29"/>
      <c r="H29" s="29" t="s">
        <v>39</v>
      </c>
      <c r="I29" s="5"/>
      <c r="J29" s="5"/>
    </row>
    <row r="30" spans="1:10" s="16" customFormat="1" ht="16.5" customHeight="1">
      <c r="A30" s="26"/>
      <c r="B30" s="26"/>
      <c r="C30" s="26"/>
      <c r="D30" s="26"/>
      <c r="E30" s="26"/>
      <c r="F30" s="26"/>
      <c r="G30" s="26"/>
      <c r="H30" s="26"/>
      <c r="I30" s="3"/>
      <c r="J30" s="3"/>
    </row>
    <row r="31" spans="1:10" s="16" customFormat="1" ht="45" customHeight="1">
      <c r="A31" s="26"/>
      <c r="B31" s="26"/>
      <c r="C31" s="26"/>
      <c r="D31" s="26"/>
      <c r="E31" s="26"/>
      <c r="F31" s="26"/>
      <c r="G31" s="26"/>
      <c r="H31" s="26"/>
      <c r="I31" s="5"/>
      <c r="J31" s="5"/>
    </row>
    <row r="32" spans="1:10" s="16" customFormat="1" ht="16.5" customHeight="1">
      <c r="A32" s="26"/>
      <c r="B32" s="26"/>
      <c r="C32" s="26"/>
      <c r="D32" s="26"/>
      <c r="E32" s="26"/>
      <c r="F32" s="26"/>
      <c r="G32" s="26"/>
      <c r="H32" s="26"/>
      <c r="I32" s="5"/>
      <c r="J32" s="5"/>
    </row>
    <row r="33" spans="1:10" s="16" customFormat="1" ht="16.5" customHeight="1">
      <c r="A33" s="26"/>
      <c r="B33" s="26"/>
      <c r="C33" s="26"/>
      <c r="D33" s="26"/>
      <c r="E33" s="26"/>
      <c r="F33" s="26"/>
      <c r="G33" s="26"/>
      <c r="H33" s="26"/>
      <c r="I33" s="3"/>
      <c r="J33" s="3"/>
    </row>
    <row r="34" spans="1:10" s="16" customFormat="1" ht="16.5" customHeight="1">
      <c r="A34" s="26"/>
      <c r="B34" s="26"/>
      <c r="C34" s="26"/>
      <c r="D34" s="26"/>
      <c r="E34" s="26"/>
      <c r="F34" s="26"/>
      <c r="G34" s="26"/>
      <c r="H34" s="26"/>
      <c r="I34" s="5"/>
      <c r="J34" s="5"/>
    </row>
    <row r="35" spans="1:10" s="16" customFormat="1" ht="16.5" customHeight="1">
      <c r="A35" s="26"/>
      <c r="B35" s="26"/>
      <c r="C35" s="26"/>
      <c r="D35" s="26"/>
      <c r="E35" s="26"/>
      <c r="F35" s="26"/>
      <c r="G35" s="26"/>
      <c r="H35" s="26"/>
      <c r="I35" s="4"/>
      <c r="J35" s="4"/>
    </row>
    <row r="36" spans="1:10" ht="16.5" customHeight="1"/>
    <row r="37" spans="1:10" ht="16" customHeight="1"/>
    <row r="38" spans="1:10" ht="16" customHeight="1"/>
    <row r="39" spans="1:10" ht="16" customHeight="1"/>
    <row r="40" spans="1:10" ht="16" customHeight="1"/>
    <row r="41" spans="1:10" ht="16" customHeight="1"/>
    <row r="42" spans="1:10" ht="16" customHeight="1"/>
    <row r="43" spans="1:10" ht="16" customHeight="1"/>
    <row r="44" spans="1:10" ht="16" customHeight="1"/>
    <row r="45" spans="1:10" ht="16" customHeight="1"/>
    <row r="46" spans="1:10" ht="16" customHeight="1"/>
    <row r="47" spans="1:10" ht="16" customHeight="1"/>
    <row r="48" spans="1:10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</sheetData>
  <mergeCells count="17">
    <mergeCell ref="A25:H25"/>
    <mergeCell ref="A27:H27"/>
    <mergeCell ref="A28:H28"/>
    <mergeCell ref="C11:C18"/>
    <mergeCell ref="D11:D18"/>
    <mergeCell ref="A21:H21"/>
    <mergeCell ref="A22:H22"/>
    <mergeCell ref="A24:H24"/>
    <mergeCell ref="H11:H18"/>
    <mergeCell ref="E11:E18"/>
    <mergeCell ref="A1:H1"/>
    <mergeCell ref="A5:J5"/>
    <mergeCell ref="A9:B10"/>
    <mergeCell ref="C9:C10"/>
    <mergeCell ref="D9:D10"/>
    <mergeCell ref="E9:E10"/>
    <mergeCell ref="F9:H9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  <pageSetUpPr fitToPage="1"/>
  </sheetPr>
  <dimension ref="A1:R149"/>
  <sheetViews>
    <sheetView zoomScale="85" zoomScaleNormal="85" zoomScaleSheetLayoutView="70" workbookViewId="0">
      <selection activeCell="K6" sqref="K6"/>
    </sheetView>
  </sheetViews>
  <sheetFormatPr defaultColWidth="11" defaultRowHeight="14"/>
  <cols>
    <col min="1" max="1" width="13.75" style="26" customWidth="1"/>
    <col min="2" max="2" width="18.75" style="26" bestFit="1" customWidth="1"/>
    <col min="3" max="18" width="19.83203125" style="26" customWidth="1"/>
    <col min="19" max="16384" width="11" style="26"/>
  </cols>
  <sheetData>
    <row r="1" spans="1:18">
      <c r="B1" s="158" t="s">
        <v>40</v>
      </c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</row>
    <row r="2" spans="1:18"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</row>
    <row r="3" spans="1:18"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</row>
    <row r="4" spans="1:18"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</row>
    <row r="5" spans="1:18"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</row>
    <row r="7" spans="1:18" ht="37.5" customHeight="1">
      <c r="A7" s="154" t="s">
        <v>41</v>
      </c>
      <c r="B7" s="154"/>
      <c r="C7" s="154"/>
      <c r="D7" s="154"/>
      <c r="E7" s="154"/>
      <c r="F7" s="154"/>
      <c r="G7" s="154"/>
      <c r="H7" s="154"/>
      <c r="I7" s="154"/>
      <c r="J7" s="154"/>
    </row>
    <row r="8" spans="1:18" s="16" customFormat="1" ht="17.25" customHeight="1" thickBot="1">
      <c r="A8" s="10" t="s">
        <v>42</v>
      </c>
      <c r="B8" s="9"/>
      <c r="C8" s="9"/>
      <c r="D8" s="9"/>
      <c r="E8" s="9"/>
      <c r="F8" s="9"/>
      <c r="G8" s="9"/>
      <c r="H8" s="9"/>
      <c r="I8" s="9"/>
      <c r="J8" s="9"/>
    </row>
    <row r="9" spans="1:18" s="16" customFormat="1" ht="17.25" customHeight="1">
      <c r="A9" s="143"/>
      <c r="B9" s="143"/>
      <c r="C9" s="151" t="s">
        <v>12</v>
      </c>
      <c r="D9" s="155"/>
      <c r="E9" s="156" t="s">
        <v>43</v>
      </c>
      <c r="F9" s="157"/>
      <c r="G9" s="151" t="s">
        <v>20</v>
      </c>
      <c r="H9" s="155"/>
      <c r="I9" s="151" t="s">
        <v>22</v>
      </c>
      <c r="J9" s="155"/>
      <c r="K9" s="151" t="s">
        <v>24</v>
      </c>
      <c r="L9" s="164"/>
      <c r="M9" s="165" t="s">
        <v>26</v>
      </c>
      <c r="N9" s="162"/>
      <c r="O9" s="161" t="s">
        <v>28</v>
      </c>
      <c r="P9" s="162"/>
      <c r="Q9" s="161" t="s">
        <v>30</v>
      </c>
      <c r="R9" s="163"/>
    </row>
    <row r="10" spans="1:18" s="16" customFormat="1" ht="17.25" customHeight="1">
      <c r="A10" s="143"/>
      <c r="B10" s="143"/>
      <c r="C10" s="150" t="s">
        <v>44</v>
      </c>
      <c r="D10" s="150"/>
      <c r="E10" s="153" t="s">
        <v>45</v>
      </c>
      <c r="F10" s="153"/>
      <c r="G10" s="150" t="s">
        <v>46</v>
      </c>
      <c r="H10" s="150"/>
      <c r="I10" s="150" t="s">
        <v>47</v>
      </c>
      <c r="J10" s="150"/>
      <c r="K10" s="150" t="s">
        <v>48</v>
      </c>
      <c r="L10" s="151"/>
      <c r="M10" s="152" t="s">
        <v>49</v>
      </c>
      <c r="N10" s="153"/>
      <c r="O10" s="153" t="s">
        <v>50</v>
      </c>
      <c r="P10" s="153"/>
      <c r="Q10" s="153" t="s">
        <v>51</v>
      </c>
      <c r="R10" s="160"/>
    </row>
    <row r="11" spans="1:18" s="16" customFormat="1" ht="17.25" customHeight="1">
      <c r="A11" s="143"/>
      <c r="B11" s="143"/>
      <c r="C11" s="127" t="s">
        <v>16</v>
      </c>
      <c r="D11" s="127" t="s">
        <v>52</v>
      </c>
      <c r="E11" s="113" t="s">
        <v>16</v>
      </c>
      <c r="F11" s="113" t="s">
        <v>52</v>
      </c>
      <c r="G11" s="127" t="s">
        <v>16</v>
      </c>
      <c r="H11" s="127" t="s">
        <v>52</v>
      </c>
      <c r="I11" s="127" t="s">
        <v>16</v>
      </c>
      <c r="J11" s="127" t="s">
        <v>52</v>
      </c>
      <c r="K11" s="127" t="s">
        <v>16</v>
      </c>
      <c r="L11" s="127" t="s">
        <v>52</v>
      </c>
      <c r="M11" s="138" t="s">
        <v>16</v>
      </c>
      <c r="N11" s="113" t="s">
        <v>52</v>
      </c>
      <c r="O11" s="113" t="s">
        <v>16</v>
      </c>
      <c r="P11" s="113" t="s">
        <v>52</v>
      </c>
      <c r="Q11" s="113" t="s">
        <v>16</v>
      </c>
      <c r="R11" s="120" t="s">
        <v>52</v>
      </c>
    </row>
    <row r="12" spans="1:18" s="16" customFormat="1" ht="17.25" customHeight="1">
      <c r="A12" s="11" t="s">
        <v>53</v>
      </c>
      <c r="B12" s="11" t="s">
        <v>54</v>
      </c>
      <c r="C12" s="128" t="s">
        <v>55</v>
      </c>
      <c r="D12" s="129" t="s">
        <v>56</v>
      </c>
      <c r="E12" s="114" t="s">
        <v>55</v>
      </c>
      <c r="F12" s="115" t="s">
        <v>56</v>
      </c>
      <c r="G12" s="128" t="s">
        <v>55</v>
      </c>
      <c r="H12" s="134" t="s">
        <v>56</v>
      </c>
      <c r="I12" s="128" t="s">
        <v>55</v>
      </c>
      <c r="J12" s="134" t="s">
        <v>56</v>
      </c>
      <c r="K12" s="128" t="s">
        <v>55</v>
      </c>
      <c r="L12" s="135" t="s">
        <v>56</v>
      </c>
      <c r="M12" s="139" t="s">
        <v>55</v>
      </c>
      <c r="N12" s="115" t="s">
        <v>56</v>
      </c>
      <c r="O12" s="114" t="s">
        <v>55</v>
      </c>
      <c r="P12" s="115" t="s">
        <v>56</v>
      </c>
      <c r="Q12" s="114" t="s">
        <v>55</v>
      </c>
      <c r="R12" s="121" t="s">
        <v>56</v>
      </c>
    </row>
    <row r="13" spans="1:18" s="16" customFormat="1" ht="17.25" customHeight="1">
      <c r="A13" s="13" t="s">
        <v>57</v>
      </c>
      <c r="B13" s="12" t="s">
        <v>58</v>
      </c>
      <c r="C13" s="130">
        <v>192</v>
      </c>
      <c r="D13" s="131">
        <v>119.51903614069182</v>
      </c>
      <c r="E13" s="116">
        <v>336</v>
      </c>
      <c r="F13" s="117">
        <v>0</v>
      </c>
      <c r="G13" s="130">
        <v>252</v>
      </c>
      <c r="H13" s="131">
        <v>92.017389660867906</v>
      </c>
      <c r="I13" s="130">
        <v>168</v>
      </c>
      <c r="J13" s="131">
        <v>0</v>
      </c>
      <c r="K13" s="130">
        <v>264</v>
      </c>
      <c r="L13" s="136">
        <v>115.59930795640604</v>
      </c>
      <c r="M13" s="140">
        <v>336</v>
      </c>
      <c r="N13" s="117">
        <v>0</v>
      </c>
      <c r="O13" s="116">
        <v>336</v>
      </c>
      <c r="P13" s="117">
        <v>0</v>
      </c>
      <c r="Q13" s="116">
        <v>336</v>
      </c>
      <c r="R13" s="122">
        <v>0</v>
      </c>
    </row>
    <row r="14" spans="1:18" s="16" customFormat="1" ht="17.25" customHeight="1">
      <c r="A14" s="13" t="s">
        <v>59</v>
      </c>
      <c r="B14" s="12" t="s">
        <v>60</v>
      </c>
      <c r="C14" s="130">
        <v>2.8149999999999999</v>
      </c>
      <c r="D14" s="131">
        <v>0.61824752324615084</v>
      </c>
      <c r="E14" s="116">
        <v>2.9816666666666669</v>
      </c>
      <c r="F14" s="117">
        <v>0.84811359302080891</v>
      </c>
      <c r="G14" s="130">
        <v>3.14</v>
      </c>
      <c r="H14" s="131">
        <v>0.63112597791566116</v>
      </c>
      <c r="I14" s="130">
        <v>6.1566666666666663</v>
      </c>
      <c r="J14" s="131">
        <v>1.4104703707156274</v>
      </c>
      <c r="K14" s="130">
        <v>4.2283333333333335</v>
      </c>
      <c r="L14" s="136">
        <v>1.0834651201892307</v>
      </c>
      <c r="M14" s="140">
        <v>4.2283333333333335</v>
      </c>
      <c r="N14" s="117">
        <v>0.70932127182727489</v>
      </c>
      <c r="O14" s="116">
        <v>5.4733333333333336</v>
      </c>
      <c r="P14" s="117">
        <v>1.1361279270692435</v>
      </c>
      <c r="Q14" s="116">
        <v>7.6233333333333322</v>
      </c>
      <c r="R14" s="122">
        <v>1.5650899867632801</v>
      </c>
    </row>
    <row r="15" spans="1:18" s="16" customFormat="1" ht="17.25" customHeight="1">
      <c r="A15" s="13" t="s">
        <v>61</v>
      </c>
      <c r="B15" s="12" t="s">
        <v>62</v>
      </c>
      <c r="C15" s="130">
        <v>1566.1529416666665</v>
      </c>
      <c r="D15" s="131">
        <v>411.32051093520346</v>
      </c>
      <c r="E15" s="116">
        <v>1761.3460833333336</v>
      </c>
      <c r="F15" s="117">
        <v>515.51170274279275</v>
      </c>
      <c r="G15" s="130">
        <v>1567.3860716666666</v>
      </c>
      <c r="H15" s="131">
        <v>418.59829632616254</v>
      </c>
      <c r="I15" s="130">
        <v>1776.1540833333336</v>
      </c>
      <c r="J15" s="131">
        <v>440.1111528794932</v>
      </c>
      <c r="K15" s="130">
        <v>2046.2711833333335</v>
      </c>
      <c r="L15" s="136">
        <v>366.08105436337991</v>
      </c>
      <c r="M15" s="140">
        <v>1996.9605666666666</v>
      </c>
      <c r="N15" s="117">
        <v>268.64082757477308</v>
      </c>
      <c r="O15" s="116">
        <v>2970.65065</v>
      </c>
      <c r="P15" s="117">
        <v>679.80383813300489</v>
      </c>
      <c r="Q15" s="116">
        <v>4674.2946833333326</v>
      </c>
      <c r="R15" s="122">
        <v>1324.9752203233511</v>
      </c>
    </row>
    <row r="16" spans="1:18" s="16" customFormat="1" ht="17.25" customHeight="1">
      <c r="A16" s="13" t="s">
        <v>63</v>
      </c>
      <c r="B16" s="12" t="s">
        <v>62</v>
      </c>
      <c r="C16" s="130">
        <v>1690.9224666666667</v>
      </c>
      <c r="D16" s="131">
        <v>423.13571111257335</v>
      </c>
      <c r="E16" s="116">
        <v>1820.6895833333331</v>
      </c>
      <c r="F16" s="117">
        <v>532.08639555276545</v>
      </c>
      <c r="G16" s="130">
        <v>1923.789</v>
      </c>
      <c r="H16" s="131">
        <v>578.12432905303262</v>
      </c>
      <c r="I16" s="130">
        <v>2171.7992833333333</v>
      </c>
      <c r="J16" s="131">
        <v>529.38942473360271</v>
      </c>
      <c r="K16" s="130">
        <v>2183.1959833333335</v>
      </c>
      <c r="L16" s="136">
        <v>388.8130531715326</v>
      </c>
      <c r="M16" s="140">
        <v>2186.22435</v>
      </c>
      <c r="N16" s="117">
        <v>312.1227777122491</v>
      </c>
      <c r="O16" s="116">
        <v>3575.7309166666669</v>
      </c>
      <c r="P16" s="117">
        <v>1107.9231877623324</v>
      </c>
      <c r="Q16" s="116">
        <v>8253.4197500000009</v>
      </c>
      <c r="R16" s="122">
        <v>4152.3033390180744</v>
      </c>
    </row>
    <row r="17" spans="1:18" s="16" customFormat="1" ht="17.25" customHeight="1">
      <c r="A17" s="15" t="s">
        <v>64</v>
      </c>
      <c r="B17" s="72" t="s">
        <v>62</v>
      </c>
      <c r="C17" s="132">
        <v>300.24905666666672</v>
      </c>
      <c r="D17" s="133">
        <v>145.33400829441391</v>
      </c>
      <c r="E17" s="118">
        <v>161.10849383333334</v>
      </c>
      <c r="F17" s="119">
        <v>43.006344505816365</v>
      </c>
      <c r="G17" s="132">
        <v>790.99540833333333</v>
      </c>
      <c r="H17" s="133">
        <v>440.31910493832197</v>
      </c>
      <c r="I17" s="132">
        <v>726.57978333333324</v>
      </c>
      <c r="J17" s="133">
        <v>265.3889401957934</v>
      </c>
      <c r="K17" s="132">
        <v>437.74480666666665</v>
      </c>
      <c r="L17" s="137">
        <v>136.66955335218313</v>
      </c>
      <c r="M17" s="141">
        <v>443.903345</v>
      </c>
      <c r="N17" s="119">
        <v>338.14264474087162</v>
      </c>
      <c r="O17" s="118">
        <v>486.24432999999999</v>
      </c>
      <c r="P17" s="119">
        <v>296.89345174172371</v>
      </c>
      <c r="Q17" s="118">
        <v>1697.4487899999997</v>
      </c>
      <c r="R17" s="123">
        <v>1935.6633076834344</v>
      </c>
    </row>
    <row r="18" spans="1:18" s="16" customFormat="1" ht="17.25" customHeight="1">
      <c r="A18" s="13" t="s">
        <v>65</v>
      </c>
      <c r="B18" s="12" t="s">
        <v>66</v>
      </c>
      <c r="C18" s="130">
        <v>0.37533333499999993</v>
      </c>
      <c r="D18" s="131">
        <v>8.2433003115661832E-2</v>
      </c>
      <c r="E18" s="116">
        <v>0.39755555666666664</v>
      </c>
      <c r="F18" s="117">
        <v>0.11308181193638026</v>
      </c>
      <c r="G18" s="130">
        <v>0.41866666499999999</v>
      </c>
      <c r="H18" s="131">
        <v>8.4150129448636091E-2</v>
      </c>
      <c r="I18" s="130">
        <v>0.82088889333333348</v>
      </c>
      <c r="J18" s="131">
        <v>0.18806272436531285</v>
      </c>
      <c r="K18" s="130">
        <v>0.56377777833333331</v>
      </c>
      <c r="L18" s="136">
        <v>0.14446201663541333</v>
      </c>
      <c r="M18" s="140">
        <v>0.56377777833333331</v>
      </c>
      <c r="N18" s="117">
        <v>9.4576168319116749E-2</v>
      </c>
      <c r="O18" s="116">
        <v>0.36488888833333338</v>
      </c>
      <c r="P18" s="117">
        <v>7.5741858954780944E-2</v>
      </c>
      <c r="Q18" s="116">
        <v>0.25411111000000003</v>
      </c>
      <c r="R18" s="122">
        <v>5.2169665521187583E-2</v>
      </c>
    </row>
    <row r="19" spans="1:18" s="16" customFormat="1" ht="17.25" customHeight="1">
      <c r="A19" s="13" t="s">
        <v>67</v>
      </c>
      <c r="B19" s="12" t="s">
        <v>68</v>
      </c>
      <c r="C19" s="130">
        <v>208.8203933333333</v>
      </c>
      <c r="D19" s="131">
        <v>54.842736142407034</v>
      </c>
      <c r="E19" s="116">
        <v>234.84614333333334</v>
      </c>
      <c r="F19" s="117">
        <v>68.734890822647685</v>
      </c>
      <c r="G19" s="130">
        <v>208.98480833333329</v>
      </c>
      <c r="H19" s="131">
        <v>55.813107347893961</v>
      </c>
      <c r="I19" s="130">
        <v>236.82054500000001</v>
      </c>
      <c r="J19" s="131">
        <v>58.681482334106576</v>
      </c>
      <c r="K19" s="130">
        <v>272.83615666666662</v>
      </c>
      <c r="L19" s="136">
        <v>48.810806130000032</v>
      </c>
      <c r="M19" s="140">
        <v>266.26140499999997</v>
      </c>
      <c r="N19" s="117">
        <v>35.818776931465621</v>
      </c>
      <c r="O19" s="116">
        <v>198.043375</v>
      </c>
      <c r="P19" s="117">
        <v>45.320256598402764</v>
      </c>
      <c r="Q19" s="116">
        <v>155.80982283333336</v>
      </c>
      <c r="R19" s="122">
        <v>44.165841781777473</v>
      </c>
    </row>
    <row r="20" spans="1:18" s="16" customFormat="1" ht="17.25" customHeight="1" thickBot="1">
      <c r="A20" s="15" t="s">
        <v>67</v>
      </c>
      <c r="B20" s="72" t="s">
        <v>68</v>
      </c>
      <c r="C20" s="132">
        <v>225.45633166666664</v>
      </c>
      <c r="D20" s="133">
        <v>56.418091995636949</v>
      </c>
      <c r="E20" s="118">
        <v>242.75861166666667</v>
      </c>
      <c r="F20" s="119">
        <v>70.944852960203988</v>
      </c>
      <c r="G20" s="132">
        <v>256.50520166666666</v>
      </c>
      <c r="H20" s="133">
        <v>77.083250666036108</v>
      </c>
      <c r="I20" s="132">
        <v>289.57323333333335</v>
      </c>
      <c r="J20" s="133">
        <v>70.58525757675153</v>
      </c>
      <c r="K20" s="132">
        <v>291.09279500000002</v>
      </c>
      <c r="L20" s="137">
        <v>51.841738909133923</v>
      </c>
      <c r="M20" s="142">
        <v>291.49657999999999</v>
      </c>
      <c r="N20" s="125">
        <v>41.616369154627094</v>
      </c>
      <c r="O20" s="124">
        <v>238.38206000000002</v>
      </c>
      <c r="P20" s="125">
        <v>73.861547209636697</v>
      </c>
      <c r="Q20" s="124">
        <v>275.11399333333333</v>
      </c>
      <c r="R20" s="126">
        <v>138.41011334470286</v>
      </c>
    </row>
    <row r="21" spans="1:18" s="16" customFormat="1" ht="17.25" customHeight="1">
      <c r="A21" s="21" t="s">
        <v>69</v>
      </c>
      <c r="B21" s="21"/>
      <c r="C21" s="22"/>
      <c r="D21" s="23"/>
      <c r="E21" s="22"/>
      <c r="F21" s="23"/>
      <c r="G21" s="9"/>
      <c r="H21" s="9"/>
      <c r="I21" s="9"/>
      <c r="J21" s="9"/>
      <c r="K21" s="9"/>
      <c r="L21" s="9"/>
      <c r="M21" s="9"/>
      <c r="N21" s="9"/>
      <c r="O21" s="9"/>
    </row>
    <row r="22" spans="1:18" s="16" customFormat="1" ht="17.25" customHeight="1">
      <c r="A22" s="24"/>
      <c r="B22" s="25"/>
      <c r="C22" s="25"/>
      <c r="D22" s="25"/>
      <c r="E22" s="25"/>
      <c r="F22" s="25"/>
      <c r="G22" s="9"/>
      <c r="H22" s="9"/>
      <c r="I22" s="9"/>
      <c r="J22" s="9"/>
      <c r="K22" s="9"/>
      <c r="L22" s="9"/>
      <c r="M22" s="9"/>
      <c r="N22" s="9"/>
      <c r="O22" s="9"/>
    </row>
    <row r="23" spans="1:18" s="16" customFormat="1" ht="17.25" customHeight="1">
      <c r="A23" s="14"/>
      <c r="B23" s="14"/>
      <c r="C23" s="14"/>
      <c r="D23" s="14"/>
      <c r="E23" s="14"/>
      <c r="G23" s="9"/>
      <c r="H23" s="9"/>
      <c r="I23" s="9"/>
      <c r="J23" s="9"/>
    </row>
    <row r="24" spans="1:18" s="16" customFormat="1" ht="15.5">
      <c r="A24" s="10" t="s">
        <v>70</v>
      </c>
      <c r="B24" s="14"/>
      <c r="C24" s="14"/>
      <c r="D24" s="14"/>
    </row>
    <row r="25" spans="1:18" s="16" customFormat="1" ht="15.5">
      <c r="C25" s="147" t="s">
        <v>71</v>
      </c>
      <c r="D25" s="148"/>
      <c r="E25" s="148"/>
      <c r="F25" s="149"/>
      <c r="G25" s="147" t="s">
        <v>72</v>
      </c>
      <c r="H25" s="148"/>
      <c r="I25" s="148"/>
      <c r="J25" s="149"/>
      <c r="K25" s="147" t="s">
        <v>72</v>
      </c>
      <c r="L25" s="148"/>
      <c r="M25" s="148"/>
      <c r="N25" s="149"/>
    </row>
    <row r="26" spans="1:18" s="16" customFormat="1" ht="15.5">
      <c r="C26" s="30"/>
      <c r="D26" s="31"/>
      <c r="E26" s="31"/>
      <c r="F26" s="32"/>
      <c r="G26" s="30"/>
      <c r="H26" s="31"/>
      <c r="I26" s="31"/>
      <c r="J26" s="32"/>
      <c r="K26" s="30"/>
      <c r="L26" s="31"/>
      <c r="M26" s="31"/>
      <c r="N26" s="32"/>
    </row>
    <row r="27" spans="1:18" ht="15" customHeight="1">
      <c r="C27" s="33"/>
      <c r="D27" s="34"/>
      <c r="E27" s="34"/>
      <c r="F27" s="35"/>
      <c r="G27" s="33"/>
      <c r="H27" s="34"/>
      <c r="I27" s="34"/>
      <c r="J27" s="35"/>
      <c r="K27" s="33"/>
      <c r="L27" s="34"/>
      <c r="M27" s="34"/>
      <c r="N27" s="35"/>
    </row>
    <row r="28" spans="1:18" ht="15" customHeight="1">
      <c r="C28" s="33"/>
      <c r="D28" s="34"/>
      <c r="E28" s="34"/>
      <c r="F28" s="35"/>
      <c r="G28" s="33"/>
      <c r="H28" s="34"/>
      <c r="I28" s="34"/>
      <c r="J28" s="35"/>
      <c r="K28" s="33"/>
      <c r="L28" s="34"/>
      <c r="M28" s="34"/>
      <c r="N28" s="35"/>
    </row>
    <row r="29" spans="1:18" ht="15" customHeight="1">
      <c r="C29" s="33"/>
      <c r="D29" s="34"/>
      <c r="E29" s="34"/>
      <c r="F29" s="35"/>
      <c r="G29" s="33"/>
      <c r="H29" s="34"/>
      <c r="I29" s="34"/>
      <c r="J29" s="35"/>
      <c r="K29" s="33"/>
      <c r="L29" s="34"/>
      <c r="M29" s="34"/>
      <c r="N29" s="35"/>
    </row>
    <row r="30" spans="1:18" ht="15" customHeight="1">
      <c r="C30" s="33"/>
      <c r="D30" s="34"/>
      <c r="E30" s="34"/>
      <c r="F30" s="35"/>
      <c r="G30" s="33"/>
      <c r="H30" s="34"/>
      <c r="I30" s="34"/>
      <c r="J30" s="35"/>
      <c r="K30" s="33"/>
      <c r="L30" s="34"/>
      <c r="M30" s="34"/>
      <c r="N30" s="35"/>
    </row>
    <row r="31" spans="1:18" ht="15" customHeight="1">
      <c r="C31" s="33"/>
      <c r="D31" s="34"/>
      <c r="E31" s="34"/>
      <c r="F31" s="35"/>
      <c r="G31" s="33"/>
      <c r="H31" s="34"/>
      <c r="I31" s="34"/>
      <c r="J31" s="35"/>
      <c r="K31" s="33"/>
      <c r="L31" s="34"/>
      <c r="M31" s="34"/>
      <c r="N31" s="35"/>
    </row>
    <row r="32" spans="1:18" ht="15" customHeight="1">
      <c r="C32" s="33"/>
      <c r="D32" s="34"/>
      <c r="E32" s="34"/>
      <c r="F32" s="35"/>
      <c r="G32" s="33"/>
      <c r="H32" s="34"/>
      <c r="I32" s="34"/>
      <c r="J32" s="35"/>
      <c r="K32" s="33"/>
      <c r="L32" s="34"/>
      <c r="M32" s="34"/>
      <c r="N32" s="35"/>
    </row>
    <row r="33" spans="1:14" ht="15" customHeight="1">
      <c r="C33" s="33"/>
      <c r="D33" s="34"/>
      <c r="E33" s="34"/>
      <c r="F33" s="35"/>
      <c r="G33" s="33"/>
      <c r="H33" s="34"/>
      <c r="I33" s="34"/>
      <c r="J33" s="35"/>
      <c r="K33" s="33"/>
      <c r="L33" s="34"/>
      <c r="M33" s="34"/>
      <c r="N33" s="35"/>
    </row>
    <row r="34" spans="1:14" ht="15" customHeight="1">
      <c r="C34" s="33"/>
      <c r="D34" s="34"/>
      <c r="E34" s="34"/>
      <c r="F34" s="35"/>
      <c r="G34" s="33"/>
      <c r="H34" s="34"/>
      <c r="I34" s="34"/>
      <c r="J34" s="35"/>
      <c r="K34" s="33"/>
      <c r="L34" s="34"/>
      <c r="M34" s="34"/>
      <c r="N34" s="35"/>
    </row>
    <row r="35" spans="1:14" ht="14.25" customHeight="1">
      <c r="C35" s="33"/>
      <c r="D35" s="34"/>
      <c r="E35" s="34"/>
      <c r="F35" s="35"/>
      <c r="G35" s="33"/>
      <c r="H35" s="34"/>
      <c r="I35" s="34"/>
      <c r="J35" s="35"/>
      <c r="K35" s="33"/>
      <c r="L35" s="34"/>
      <c r="M35" s="34"/>
      <c r="N35" s="35"/>
    </row>
    <row r="36" spans="1:14">
      <c r="C36" s="33"/>
      <c r="D36" s="34"/>
      <c r="E36" s="34"/>
      <c r="F36" s="35"/>
      <c r="G36" s="33"/>
      <c r="H36" s="34"/>
      <c r="I36" s="34"/>
      <c r="J36" s="35"/>
      <c r="K36" s="33"/>
      <c r="L36" s="34"/>
      <c r="M36" s="34"/>
      <c r="N36" s="35"/>
    </row>
    <row r="37" spans="1:14">
      <c r="C37" s="33"/>
      <c r="D37" s="34"/>
      <c r="E37" s="34"/>
      <c r="F37" s="35"/>
      <c r="G37" s="33"/>
      <c r="H37" s="34"/>
      <c r="I37" s="34"/>
      <c r="J37" s="35"/>
      <c r="K37" s="33"/>
      <c r="L37" s="34"/>
      <c r="M37" s="34"/>
      <c r="N37" s="35"/>
    </row>
    <row r="38" spans="1:14">
      <c r="C38" s="33"/>
      <c r="D38" s="34"/>
      <c r="E38" s="34"/>
      <c r="F38" s="35"/>
      <c r="G38" s="33"/>
      <c r="H38" s="34"/>
      <c r="I38" s="34"/>
      <c r="J38" s="35"/>
      <c r="K38" s="33"/>
      <c r="L38" s="34"/>
      <c r="M38" s="34"/>
      <c r="N38" s="35"/>
    </row>
    <row r="39" spans="1:14">
      <c r="C39" s="33"/>
      <c r="D39" s="34"/>
      <c r="E39" s="34"/>
      <c r="F39" s="35"/>
      <c r="G39" s="33"/>
      <c r="H39" s="34"/>
      <c r="I39" s="34"/>
      <c r="J39" s="35"/>
      <c r="K39" s="33"/>
      <c r="L39" s="34"/>
      <c r="M39" s="34"/>
      <c r="N39" s="35"/>
    </row>
    <row r="40" spans="1:14">
      <c r="C40" s="33"/>
      <c r="D40" s="34"/>
      <c r="E40" s="34"/>
      <c r="F40" s="35"/>
      <c r="G40" s="33"/>
      <c r="H40" s="34"/>
      <c r="I40" s="34"/>
      <c r="J40" s="35"/>
      <c r="K40" s="33"/>
      <c r="L40" s="34"/>
      <c r="M40" s="34"/>
      <c r="N40" s="35"/>
    </row>
    <row r="41" spans="1:14">
      <c r="C41" s="33"/>
      <c r="D41" s="34"/>
      <c r="E41" s="34"/>
      <c r="F41" s="35"/>
      <c r="G41" s="33"/>
      <c r="H41" s="34"/>
      <c r="I41" s="34"/>
      <c r="J41" s="35"/>
      <c r="K41" s="33"/>
      <c r="L41" s="34"/>
      <c r="M41" s="34"/>
      <c r="N41" s="35"/>
    </row>
    <row r="42" spans="1:14">
      <c r="C42" s="33"/>
      <c r="D42" s="34"/>
      <c r="E42" s="34"/>
      <c r="F42" s="35"/>
      <c r="G42" s="33"/>
      <c r="H42" s="34"/>
      <c r="I42" s="34"/>
      <c r="J42" s="35"/>
      <c r="K42" s="33"/>
      <c r="L42" s="34"/>
      <c r="M42" s="34"/>
      <c r="N42" s="35"/>
    </row>
    <row r="43" spans="1:14">
      <c r="C43" s="33"/>
      <c r="D43" s="34"/>
      <c r="E43" s="34"/>
      <c r="F43" s="35"/>
      <c r="G43" s="33"/>
      <c r="H43" s="34"/>
      <c r="I43" s="34"/>
      <c r="J43" s="35"/>
      <c r="K43" s="33"/>
      <c r="L43" s="34"/>
      <c r="M43" s="34"/>
      <c r="N43" s="35"/>
    </row>
    <row r="44" spans="1:14">
      <c r="C44" s="36"/>
      <c r="D44" s="37"/>
      <c r="E44" s="37"/>
      <c r="F44" s="38"/>
      <c r="G44" s="36"/>
      <c r="H44" s="37"/>
      <c r="I44" s="37"/>
      <c r="J44" s="38"/>
      <c r="K44" s="36"/>
      <c r="L44" s="37"/>
      <c r="M44" s="37"/>
      <c r="N44" s="38"/>
    </row>
    <row r="48" spans="1:14" ht="15.5">
      <c r="A48" s="143"/>
      <c r="B48" s="143"/>
      <c r="C48" s="144" t="s">
        <v>12</v>
      </c>
      <c r="D48" s="145"/>
      <c r="E48" s="145"/>
      <c r="F48" s="145"/>
      <c r="G48" s="145"/>
      <c r="H48" s="145"/>
      <c r="I48" s="145"/>
      <c r="J48" s="146"/>
    </row>
    <row r="49" spans="1:10" ht="15.75" customHeight="1">
      <c r="A49" s="143"/>
      <c r="B49" s="143"/>
      <c r="C49" s="144" t="s">
        <v>73</v>
      </c>
      <c r="D49" s="145"/>
      <c r="E49" s="145"/>
      <c r="F49" s="145"/>
      <c r="G49" s="145"/>
      <c r="H49" s="145"/>
      <c r="I49" s="145"/>
      <c r="J49" s="146"/>
    </row>
    <row r="50" spans="1:10" ht="15.5">
      <c r="A50" s="11" t="s">
        <v>53</v>
      </c>
      <c r="B50" s="11" t="s">
        <v>54</v>
      </c>
      <c r="C50" s="15" t="s">
        <v>74</v>
      </c>
      <c r="D50" s="17" t="s">
        <v>75</v>
      </c>
      <c r="E50" s="15" t="s">
        <v>76</v>
      </c>
      <c r="F50" s="20" t="s">
        <v>77</v>
      </c>
      <c r="G50" s="15" t="s">
        <v>78</v>
      </c>
      <c r="H50" s="20" t="s">
        <v>79</v>
      </c>
      <c r="I50" s="15" t="s">
        <v>55</v>
      </c>
      <c r="J50" s="20" t="s">
        <v>56</v>
      </c>
    </row>
    <row r="51" spans="1:10" ht="17.5">
      <c r="A51" s="13" t="s">
        <v>57</v>
      </c>
      <c r="B51" s="12" t="s">
        <v>58</v>
      </c>
      <c r="C51" s="73">
        <v>168</v>
      </c>
      <c r="D51" s="18">
        <v>72</v>
      </c>
      <c r="E51" s="73">
        <v>336</v>
      </c>
      <c r="F51" s="18">
        <v>336</v>
      </c>
      <c r="G51" s="73">
        <v>168</v>
      </c>
      <c r="H51" s="18">
        <v>72</v>
      </c>
      <c r="I51" s="73">
        <f>AVERAGE(C51:H51)</f>
        <v>192</v>
      </c>
      <c r="J51" s="18">
        <f>STDEV(C51:H51)</f>
        <v>119.51903614069182</v>
      </c>
    </row>
    <row r="52" spans="1:10" ht="17.5">
      <c r="A52" s="13" t="s">
        <v>59</v>
      </c>
      <c r="B52" s="12" t="s">
        <v>60</v>
      </c>
      <c r="C52" s="73">
        <v>3.44</v>
      </c>
      <c r="D52" s="18">
        <v>1.92</v>
      </c>
      <c r="E52" s="73">
        <v>3.27</v>
      </c>
      <c r="F52" s="18">
        <v>2.2400000000000002</v>
      </c>
      <c r="G52" s="73">
        <v>2.78</v>
      </c>
      <c r="H52" s="18">
        <v>3.24</v>
      </c>
      <c r="I52" s="73">
        <f t="shared" ref="I52:I58" si="0">AVERAGE(C52:H52)</f>
        <v>2.8149999999999999</v>
      </c>
      <c r="J52" s="18">
        <f t="shared" ref="J52:J58" si="1">STDEV(C52:H52)</f>
        <v>0.61824752324615084</v>
      </c>
    </row>
    <row r="53" spans="1:10" ht="17.5">
      <c r="A53" s="13" t="s">
        <v>61</v>
      </c>
      <c r="B53" s="12" t="s">
        <v>62</v>
      </c>
      <c r="C53" s="73">
        <v>1920.779</v>
      </c>
      <c r="D53" s="18">
        <v>945.23924999999997</v>
      </c>
      <c r="E53" s="73">
        <v>2045.0966000000001</v>
      </c>
      <c r="F53" s="18">
        <v>1489.6701</v>
      </c>
      <c r="G53" s="73">
        <v>1285.7916</v>
      </c>
      <c r="H53" s="18">
        <v>1710.3411000000001</v>
      </c>
      <c r="I53" s="73">
        <f t="shared" si="0"/>
        <v>1566.1529416666665</v>
      </c>
      <c r="J53" s="18">
        <f t="shared" si="1"/>
        <v>411.32051093520346</v>
      </c>
    </row>
    <row r="54" spans="1:10" ht="17.5">
      <c r="A54" s="13" t="s">
        <v>63</v>
      </c>
      <c r="B54" s="12" t="s">
        <v>62</v>
      </c>
      <c r="C54" s="73">
        <v>2064.6142</v>
      </c>
      <c r="D54" s="18">
        <v>1088.8083999999999</v>
      </c>
      <c r="E54" s="73">
        <v>2189.0657999999999</v>
      </c>
      <c r="F54" s="18">
        <v>1744.9029</v>
      </c>
      <c r="G54" s="73">
        <v>1317.4349</v>
      </c>
      <c r="H54" s="18">
        <v>1740.7085999999999</v>
      </c>
      <c r="I54" s="73">
        <f t="shared" si="0"/>
        <v>1690.9224666666667</v>
      </c>
      <c r="J54" s="18">
        <f t="shared" si="1"/>
        <v>423.13571111257335</v>
      </c>
    </row>
    <row r="55" spans="1:10" ht="17.5">
      <c r="A55" s="13" t="s">
        <v>64</v>
      </c>
      <c r="B55" s="12" t="s">
        <v>62</v>
      </c>
      <c r="C55" s="73">
        <v>256.95605999999998</v>
      </c>
      <c r="D55" s="18">
        <v>343.15373</v>
      </c>
      <c r="E55" s="73">
        <v>242.80251000000001</v>
      </c>
      <c r="F55" s="18">
        <v>574.39579000000003</v>
      </c>
      <c r="G55" s="73">
        <v>187.46565000000001</v>
      </c>
      <c r="H55" s="18">
        <v>196.72059999999999</v>
      </c>
      <c r="I55" s="73">
        <f t="shared" si="0"/>
        <v>300.24905666666672</v>
      </c>
      <c r="J55" s="18">
        <f t="shared" si="1"/>
        <v>145.33400829441391</v>
      </c>
    </row>
    <row r="56" spans="1:10" ht="17.5">
      <c r="A56" s="13" t="s">
        <v>65</v>
      </c>
      <c r="B56" s="12" t="s">
        <v>66</v>
      </c>
      <c r="C56" s="73">
        <v>0.45866667</v>
      </c>
      <c r="D56" s="18">
        <v>0.25600000000000001</v>
      </c>
      <c r="E56" s="73">
        <v>0.436</v>
      </c>
      <c r="F56" s="18">
        <v>0.29866667000000002</v>
      </c>
      <c r="G56" s="73">
        <v>0.37066666999999998</v>
      </c>
      <c r="H56" s="18">
        <v>0.432</v>
      </c>
      <c r="I56" s="73">
        <f t="shared" si="0"/>
        <v>0.37533333499999993</v>
      </c>
      <c r="J56" s="18">
        <f t="shared" si="1"/>
        <v>8.2433003115661832E-2</v>
      </c>
    </row>
    <row r="57" spans="1:10" ht="17.5">
      <c r="A57" s="13" t="s">
        <v>67</v>
      </c>
      <c r="B57" s="12" t="s">
        <v>68</v>
      </c>
      <c r="C57" s="73">
        <v>256.10386999999997</v>
      </c>
      <c r="D57" s="18">
        <v>126.03189999999999</v>
      </c>
      <c r="E57" s="73">
        <v>272.67955000000001</v>
      </c>
      <c r="F57" s="18">
        <v>198.62268</v>
      </c>
      <c r="G57" s="73">
        <v>171.43888000000001</v>
      </c>
      <c r="H57" s="18">
        <v>228.04548</v>
      </c>
      <c r="I57" s="73">
        <f t="shared" si="0"/>
        <v>208.8203933333333</v>
      </c>
      <c r="J57" s="18">
        <f t="shared" si="1"/>
        <v>54.842736142407034</v>
      </c>
    </row>
    <row r="58" spans="1:10" ht="17.5">
      <c r="A58" s="15" t="s">
        <v>67</v>
      </c>
      <c r="B58" s="72" t="s">
        <v>68</v>
      </c>
      <c r="C58" s="74">
        <v>275.28188999999998</v>
      </c>
      <c r="D58" s="19">
        <v>145.17446000000001</v>
      </c>
      <c r="E58" s="74">
        <v>291.87544000000003</v>
      </c>
      <c r="F58" s="19">
        <v>232.65373</v>
      </c>
      <c r="G58" s="74">
        <v>175.65799000000001</v>
      </c>
      <c r="H58" s="19">
        <v>232.09448</v>
      </c>
      <c r="I58" s="74">
        <f t="shared" si="0"/>
        <v>225.45633166666664</v>
      </c>
      <c r="J58" s="19">
        <f t="shared" si="1"/>
        <v>56.418091995636949</v>
      </c>
    </row>
    <row r="61" spans="1:10" ht="15.5">
      <c r="A61" s="143"/>
      <c r="B61" s="143"/>
      <c r="C61" s="144" t="s">
        <v>43</v>
      </c>
      <c r="D61" s="145"/>
      <c r="E61" s="145"/>
      <c r="F61" s="145"/>
      <c r="G61" s="145"/>
      <c r="H61" s="145"/>
      <c r="I61" s="145"/>
      <c r="J61" s="146"/>
    </row>
    <row r="62" spans="1:10" ht="15.5">
      <c r="A62" s="143"/>
      <c r="B62" s="143"/>
      <c r="C62" s="144" t="s">
        <v>45</v>
      </c>
      <c r="D62" s="145"/>
      <c r="E62" s="145"/>
      <c r="F62" s="145"/>
      <c r="G62" s="145"/>
      <c r="H62" s="145"/>
      <c r="I62" s="145"/>
      <c r="J62" s="146"/>
    </row>
    <row r="63" spans="1:10" ht="15.5">
      <c r="A63" s="11" t="s">
        <v>53</v>
      </c>
      <c r="B63" s="11" t="s">
        <v>54</v>
      </c>
      <c r="C63" s="15" t="s">
        <v>80</v>
      </c>
      <c r="D63" s="17" t="s">
        <v>81</v>
      </c>
      <c r="E63" s="15" t="s">
        <v>82</v>
      </c>
      <c r="F63" s="20" t="s">
        <v>83</v>
      </c>
      <c r="G63" s="15" t="s">
        <v>84</v>
      </c>
      <c r="H63" s="20" t="s">
        <v>85</v>
      </c>
      <c r="I63" s="15" t="s">
        <v>55</v>
      </c>
      <c r="J63" s="20" t="s">
        <v>56</v>
      </c>
    </row>
    <row r="64" spans="1:10" ht="17.5">
      <c r="A64" s="13" t="s">
        <v>57</v>
      </c>
      <c r="B64" s="12" t="s">
        <v>58</v>
      </c>
      <c r="C64" s="73">
        <v>336</v>
      </c>
      <c r="D64" s="18">
        <v>336</v>
      </c>
      <c r="E64" s="73">
        <v>336</v>
      </c>
      <c r="F64" s="18">
        <v>336</v>
      </c>
      <c r="G64" s="73">
        <v>336</v>
      </c>
      <c r="H64" s="18">
        <v>336</v>
      </c>
      <c r="I64" s="73">
        <f>AVERAGE(C64:H64)</f>
        <v>336</v>
      </c>
      <c r="J64" s="18">
        <f>STDEV(C64:H64)</f>
        <v>0</v>
      </c>
    </row>
    <row r="65" spans="1:10" ht="17.5">
      <c r="A65" s="13" t="s">
        <v>59</v>
      </c>
      <c r="B65" s="12" t="s">
        <v>60</v>
      </c>
      <c r="C65" s="73">
        <v>4.07</v>
      </c>
      <c r="D65" s="18">
        <v>2.0299999999999998</v>
      </c>
      <c r="E65" s="73">
        <v>3.07</v>
      </c>
      <c r="F65" s="18">
        <v>3.59</v>
      </c>
      <c r="G65" s="73">
        <v>1.94</v>
      </c>
      <c r="H65" s="18">
        <v>3.19</v>
      </c>
      <c r="I65" s="73">
        <f t="shared" ref="I65:I71" si="2">AVERAGE(C65:H65)</f>
        <v>2.9816666666666669</v>
      </c>
      <c r="J65" s="18">
        <f t="shared" ref="J65:J71" si="3">STDEV(C65:H65)</f>
        <v>0.84811359302080891</v>
      </c>
    </row>
    <row r="66" spans="1:10" ht="17.5">
      <c r="A66" s="13" t="s">
        <v>61</v>
      </c>
      <c r="B66" s="12" t="s">
        <v>62</v>
      </c>
      <c r="C66" s="73">
        <v>2280.3123000000001</v>
      </c>
      <c r="D66" s="18">
        <v>1169.9549999999999</v>
      </c>
      <c r="E66" s="73">
        <v>1801.4594999999999</v>
      </c>
      <c r="F66" s="18">
        <v>2206.0889999999999</v>
      </c>
      <c r="G66" s="73">
        <v>1094.0246</v>
      </c>
      <c r="H66" s="18">
        <v>2016.2361000000001</v>
      </c>
      <c r="I66" s="73">
        <f t="shared" si="2"/>
        <v>1761.3460833333336</v>
      </c>
      <c r="J66" s="18">
        <f t="shared" si="3"/>
        <v>515.51170274279275</v>
      </c>
    </row>
    <row r="67" spans="1:10" ht="17.5">
      <c r="A67" s="13" t="s">
        <v>63</v>
      </c>
      <c r="B67" s="12" t="s">
        <v>62</v>
      </c>
      <c r="C67" s="73">
        <v>2319.3348999999998</v>
      </c>
      <c r="D67" s="18">
        <v>1215.7908</v>
      </c>
      <c r="E67" s="73">
        <v>1868.4476</v>
      </c>
      <c r="F67" s="18">
        <v>2255.4854</v>
      </c>
      <c r="G67" s="73">
        <v>1113.4532999999999</v>
      </c>
      <c r="H67" s="18">
        <v>2151.6255000000001</v>
      </c>
      <c r="I67" s="73">
        <f t="shared" si="2"/>
        <v>1820.6895833333331</v>
      </c>
      <c r="J67" s="18">
        <f t="shared" si="3"/>
        <v>532.08639555276545</v>
      </c>
    </row>
    <row r="68" spans="1:10" ht="17.5">
      <c r="A68" s="13" t="s">
        <v>64</v>
      </c>
      <c r="B68" s="12" t="s">
        <v>62</v>
      </c>
      <c r="C68" s="73">
        <v>140.14743000000001</v>
      </c>
      <c r="D68" s="18">
        <v>181.54827</v>
      </c>
      <c r="E68" s="73">
        <v>178.58704</v>
      </c>
      <c r="F68" s="18">
        <v>154.22946999999999</v>
      </c>
      <c r="G68" s="73">
        <v>92.875343000000001</v>
      </c>
      <c r="H68" s="18">
        <v>219.26340999999999</v>
      </c>
      <c r="I68" s="73">
        <f t="shared" si="2"/>
        <v>161.10849383333334</v>
      </c>
      <c r="J68" s="18">
        <f t="shared" si="3"/>
        <v>43.006344505816365</v>
      </c>
    </row>
    <row r="69" spans="1:10" ht="17.5">
      <c r="A69" s="13" t="s">
        <v>65</v>
      </c>
      <c r="B69" s="12" t="s">
        <v>66</v>
      </c>
      <c r="C69" s="73">
        <v>0.54266667000000002</v>
      </c>
      <c r="D69" s="18">
        <v>0.27066667</v>
      </c>
      <c r="E69" s="73">
        <v>0.40933333</v>
      </c>
      <c r="F69" s="18">
        <v>0.47866667000000002</v>
      </c>
      <c r="G69" s="73">
        <v>0.25866666999999999</v>
      </c>
      <c r="H69" s="18">
        <v>0.42533333000000001</v>
      </c>
      <c r="I69" s="73">
        <f t="shared" si="2"/>
        <v>0.39755555666666664</v>
      </c>
      <c r="J69" s="18">
        <f t="shared" si="3"/>
        <v>0.11308181193638026</v>
      </c>
    </row>
    <row r="70" spans="1:10" ht="17.5">
      <c r="A70" s="13" t="s">
        <v>67</v>
      </c>
      <c r="B70" s="12" t="s">
        <v>68</v>
      </c>
      <c r="C70" s="73">
        <v>304.04163</v>
      </c>
      <c r="D70" s="18">
        <v>155.994</v>
      </c>
      <c r="E70" s="73">
        <v>240.19460000000001</v>
      </c>
      <c r="F70" s="18">
        <v>294.14519999999999</v>
      </c>
      <c r="G70" s="73">
        <v>145.86994999999999</v>
      </c>
      <c r="H70" s="18">
        <v>268.83148</v>
      </c>
      <c r="I70" s="73">
        <f t="shared" si="2"/>
        <v>234.84614333333334</v>
      </c>
      <c r="J70" s="18">
        <f t="shared" si="3"/>
        <v>68.734890822647685</v>
      </c>
    </row>
    <row r="71" spans="1:10" ht="17.5">
      <c r="A71" s="15" t="s">
        <v>67</v>
      </c>
      <c r="B71" s="72" t="s">
        <v>68</v>
      </c>
      <c r="C71" s="74">
        <v>309.24466000000001</v>
      </c>
      <c r="D71" s="19">
        <v>162.10543999999999</v>
      </c>
      <c r="E71" s="74">
        <v>249.12635</v>
      </c>
      <c r="F71" s="19">
        <v>300.73138</v>
      </c>
      <c r="G71" s="74">
        <v>148.46044000000001</v>
      </c>
      <c r="H71" s="19">
        <v>286.88339999999999</v>
      </c>
      <c r="I71" s="74">
        <f t="shared" si="2"/>
        <v>242.75861166666667</v>
      </c>
      <c r="J71" s="19">
        <f t="shared" si="3"/>
        <v>70.944852960203988</v>
      </c>
    </row>
    <row r="74" spans="1:10" ht="15.5">
      <c r="A74" s="143"/>
      <c r="B74" s="143"/>
      <c r="C74" s="144" t="s">
        <v>86</v>
      </c>
      <c r="D74" s="145"/>
      <c r="E74" s="145"/>
      <c r="F74" s="145"/>
      <c r="G74" s="145"/>
      <c r="H74" s="145"/>
      <c r="I74" s="145"/>
      <c r="J74" s="146"/>
    </row>
    <row r="75" spans="1:10" ht="15.5">
      <c r="A75" s="143"/>
      <c r="B75" s="143"/>
      <c r="C75" s="144" t="s">
        <v>46</v>
      </c>
      <c r="D75" s="145"/>
      <c r="E75" s="145"/>
      <c r="F75" s="145"/>
      <c r="G75" s="145"/>
      <c r="H75" s="145"/>
      <c r="I75" s="145"/>
      <c r="J75" s="146"/>
    </row>
    <row r="76" spans="1:10" ht="15.5">
      <c r="A76" s="11" t="s">
        <v>53</v>
      </c>
      <c r="B76" s="11" t="s">
        <v>54</v>
      </c>
      <c r="C76" s="15" t="s">
        <v>87</v>
      </c>
      <c r="D76" s="17" t="s">
        <v>88</v>
      </c>
      <c r="E76" s="15" t="s">
        <v>89</v>
      </c>
      <c r="F76" s="20" t="s">
        <v>90</v>
      </c>
      <c r="G76" s="15" t="s">
        <v>91</v>
      </c>
      <c r="H76" s="20" t="s">
        <v>92</v>
      </c>
      <c r="I76" s="15" t="s">
        <v>55</v>
      </c>
      <c r="J76" s="20" t="s">
        <v>56</v>
      </c>
    </row>
    <row r="77" spans="1:10" ht="17.5">
      <c r="A77" s="13" t="s">
        <v>57</v>
      </c>
      <c r="B77" s="12" t="s">
        <v>58</v>
      </c>
      <c r="C77" s="73">
        <v>168</v>
      </c>
      <c r="D77" s="18">
        <v>168</v>
      </c>
      <c r="E77" s="73">
        <v>168</v>
      </c>
      <c r="F77" s="18">
        <v>336</v>
      </c>
      <c r="G77" s="73">
        <v>336</v>
      </c>
      <c r="H77" s="18">
        <v>336</v>
      </c>
      <c r="I77" s="73">
        <f>AVERAGE(C77:H77)</f>
        <v>252</v>
      </c>
      <c r="J77" s="18">
        <f>STDEV(C77:H77)</f>
        <v>92.017389660867906</v>
      </c>
    </row>
    <row r="78" spans="1:10" ht="17.5">
      <c r="A78" s="13" t="s">
        <v>59</v>
      </c>
      <c r="B78" s="12" t="s">
        <v>60</v>
      </c>
      <c r="C78" s="73">
        <v>2.95</v>
      </c>
      <c r="D78" s="18">
        <v>3.63</v>
      </c>
      <c r="E78" s="73">
        <v>2.4500000000000002</v>
      </c>
      <c r="F78" s="18">
        <v>3.7</v>
      </c>
      <c r="G78" s="73">
        <v>3.73</v>
      </c>
      <c r="H78" s="18">
        <v>2.38</v>
      </c>
      <c r="I78" s="73">
        <f t="shared" ref="I78:I84" si="4">AVERAGE(C78:H78)</f>
        <v>3.14</v>
      </c>
      <c r="J78" s="18">
        <f t="shared" ref="J78:J84" si="5">STDEV(C78:H78)</f>
        <v>0.63112597791566116</v>
      </c>
    </row>
    <row r="79" spans="1:10" ht="17.5">
      <c r="A79" s="13" t="s">
        <v>61</v>
      </c>
      <c r="B79" s="12" t="s">
        <v>62</v>
      </c>
      <c r="C79" s="73">
        <v>1471.9348</v>
      </c>
      <c r="D79" s="18">
        <v>1973.2805000000001</v>
      </c>
      <c r="E79" s="73">
        <v>995.73862999999994</v>
      </c>
      <c r="F79" s="18">
        <v>1841.6949999999999</v>
      </c>
      <c r="G79" s="73">
        <v>1948.2284999999999</v>
      </c>
      <c r="H79" s="18">
        <v>1173.4390000000001</v>
      </c>
      <c r="I79" s="73">
        <f t="shared" si="4"/>
        <v>1567.3860716666666</v>
      </c>
      <c r="J79" s="18">
        <f t="shared" si="5"/>
        <v>418.59829632616254</v>
      </c>
    </row>
    <row r="80" spans="1:10" ht="17.5">
      <c r="A80" s="13" t="s">
        <v>63</v>
      </c>
      <c r="B80" s="12" t="s">
        <v>62</v>
      </c>
      <c r="C80" s="111">
        <v>1827.5101</v>
      </c>
      <c r="D80" s="18">
        <v>2298.4078</v>
      </c>
      <c r="E80" s="73">
        <v>1086.3576</v>
      </c>
      <c r="F80" s="112">
        <v>2552.2197999999999</v>
      </c>
      <c r="G80" s="73">
        <v>2348.9612999999999</v>
      </c>
      <c r="H80" s="112">
        <v>1429.2773999999999</v>
      </c>
      <c r="I80" s="73">
        <f t="shared" si="4"/>
        <v>1923.789</v>
      </c>
      <c r="J80" s="18">
        <f t="shared" si="5"/>
        <v>578.12432905303262</v>
      </c>
    </row>
    <row r="81" spans="1:10" ht="17.5">
      <c r="A81" s="13" t="s">
        <v>64</v>
      </c>
      <c r="B81" s="12" t="s">
        <v>62</v>
      </c>
      <c r="C81" s="111">
        <v>704.18867999999998</v>
      </c>
      <c r="D81" s="18">
        <v>358.85523000000001</v>
      </c>
      <c r="E81" s="73">
        <v>527.83406000000002</v>
      </c>
      <c r="F81" s="112">
        <v>1620.0600999999999</v>
      </c>
      <c r="G81" s="73">
        <v>674.19137000000001</v>
      </c>
      <c r="H81" s="112">
        <v>860.84301000000005</v>
      </c>
      <c r="I81" s="73">
        <f t="shared" si="4"/>
        <v>790.99540833333333</v>
      </c>
      <c r="J81" s="18">
        <f t="shared" si="5"/>
        <v>440.31910493832197</v>
      </c>
    </row>
    <row r="82" spans="1:10" ht="17.5">
      <c r="A82" s="13" t="s">
        <v>65</v>
      </c>
      <c r="B82" s="12" t="s">
        <v>66</v>
      </c>
      <c r="C82" s="73">
        <v>0.39333332999999998</v>
      </c>
      <c r="D82" s="18">
        <v>0.48399999999999999</v>
      </c>
      <c r="E82" s="73">
        <v>0.32666666999999999</v>
      </c>
      <c r="F82" s="18">
        <v>0.49333333000000001</v>
      </c>
      <c r="G82" s="73">
        <v>0.49733333000000002</v>
      </c>
      <c r="H82" s="18">
        <v>0.31733333000000002</v>
      </c>
      <c r="I82" s="73">
        <f t="shared" si="4"/>
        <v>0.41866666499999999</v>
      </c>
      <c r="J82" s="18">
        <f t="shared" si="5"/>
        <v>8.4150129448636091E-2</v>
      </c>
    </row>
    <row r="83" spans="1:10" ht="17.5">
      <c r="A83" s="13" t="s">
        <v>67</v>
      </c>
      <c r="B83" s="12" t="s">
        <v>68</v>
      </c>
      <c r="C83" s="73">
        <v>196.25797</v>
      </c>
      <c r="D83" s="18">
        <v>263.10406999999998</v>
      </c>
      <c r="E83" s="73">
        <v>132.76515000000001</v>
      </c>
      <c r="F83" s="18">
        <v>245.55932999999999</v>
      </c>
      <c r="G83" s="73">
        <v>259.7638</v>
      </c>
      <c r="H83" s="18">
        <v>156.45853</v>
      </c>
      <c r="I83" s="73">
        <f t="shared" si="4"/>
        <v>208.98480833333329</v>
      </c>
      <c r="J83" s="18">
        <f t="shared" si="5"/>
        <v>55.813107347893961</v>
      </c>
    </row>
    <row r="84" spans="1:10" ht="17.5">
      <c r="A84" s="15" t="s">
        <v>67</v>
      </c>
      <c r="B84" s="72" t="s">
        <v>68</v>
      </c>
      <c r="C84" s="74">
        <v>243.66801000000001</v>
      </c>
      <c r="D84" s="19">
        <v>306.45438000000001</v>
      </c>
      <c r="E84" s="74">
        <v>144.84766999999999</v>
      </c>
      <c r="F84" s="19">
        <v>340.29597999999999</v>
      </c>
      <c r="G84" s="74">
        <v>313.19484999999997</v>
      </c>
      <c r="H84" s="19">
        <v>190.57032000000001</v>
      </c>
      <c r="I84" s="74">
        <f t="shared" si="4"/>
        <v>256.50520166666666</v>
      </c>
      <c r="J84" s="19">
        <f t="shared" si="5"/>
        <v>77.083250666036108</v>
      </c>
    </row>
    <row r="87" spans="1:10" ht="15.5">
      <c r="A87" s="143"/>
      <c r="B87" s="143"/>
      <c r="C87" s="144" t="s">
        <v>93</v>
      </c>
      <c r="D87" s="145"/>
      <c r="E87" s="145"/>
      <c r="F87" s="145"/>
      <c r="G87" s="145"/>
      <c r="H87" s="145"/>
      <c r="I87" s="145"/>
      <c r="J87" s="146"/>
    </row>
    <row r="88" spans="1:10" ht="15.5">
      <c r="A88" s="143"/>
      <c r="B88" s="143"/>
      <c r="C88" s="144" t="s">
        <v>47</v>
      </c>
      <c r="D88" s="145"/>
      <c r="E88" s="145"/>
      <c r="F88" s="145"/>
      <c r="G88" s="145"/>
      <c r="H88" s="145"/>
      <c r="I88" s="145"/>
      <c r="J88" s="146"/>
    </row>
    <row r="89" spans="1:10" ht="15.5">
      <c r="A89" s="11" t="s">
        <v>53</v>
      </c>
      <c r="B89" s="11" t="s">
        <v>54</v>
      </c>
      <c r="C89" s="15" t="s">
        <v>94</v>
      </c>
      <c r="D89" s="17" t="s">
        <v>95</v>
      </c>
      <c r="E89" s="15" t="s">
        <v>96</v>
      </c>
      <c r="F89" s="20" t="s">
        <v>97</v>
      </c>
      <c r="G89" s="15" t="s">
        <v>98</v>
      </c>
      <c r="H89" s="20" t="s">
        <v>99</v>
      </c>
      <c r="I89" s="15" t="s">
        <v>55</v>
      </c>
      <c r="J89" s="20" t="s">
        <v>56</v>
      </c>
    </row>
    <row r="90" spans="1:10" ht="17.5">
      <c r="A90" s="13" t="s">
        <v>57</v>
      </c>
      <c r="B90" s="12" t="s">
        <v>58</v>
      </c>
      <c r="C90" s="73">
        <v>168</v>
      </c>
      <c r="D90" s="18">
        <v>168</v>
      </c>
      <c r="E90" s="73">
        <v>168</v>
      </c>
      <c r="F90" s="18">
        <v>168</v>
      </c>
      <c r="G90" s="73">
        <v>168</v>
      </c>
      <c r="H90" s="18">
        <v>168</v>
      </c>
      <c r="I90" s="73">
        <f>AVERAGE(C90:H90)</f>
        <v>168</v>
      </c>
      <c r="J90" s="18">
        <f>STDEV(C90:H90)</f>
        <v>0</v>
      </c>
    </row>
    <row r="91" spans="1:10" ht="17.5">
      <c r="A91" s="13" t="s">
        <v>59</v>
      </c>
      <c r="B91" s="12" t="s">
        <v>60</v>
      </c>
      <c r="C91" s="73">
        <v>4.0199999999999996</v>
      </c>
      <c r="D91" s="18">
        <v>5.23</v>
      </c>
      <c r="E91" s="73">
        <v>7.91</v>
      </c>
      <c r="F91" s="18">
        <v>7.12</v>
      </c>
      <c r="G91" s="73">
        <v>6.81</v>
      </c>
      <c r="H91" s="18">
        <v>5.85</v>
      </c>
      <c r="I91" s="73">
        <f t="shared" ref="I91:I97" si="6">AVERAGE(C91:H91)</f>
        <v>6.1566666666666663</v>
      </c>
      <c r="J91" s="18">
        <f t="shared" ref="J91:J97" si="7">STDEV(C91:H91)</f>
        <v>1.4104703707156274</v>
      </c>
    </row>
    <row r="92" spans="1:10" ht="17.5">
      <c r="A92" s="13" t="s">
        <v>61</v>
      </c>
      <c r="B92" s="12" t="s">
        <v>62</v>
      </c>
      <c r="C92" s="73">
        <v>1196.3896</v>
      </c>
      <c r="D92" s="18">
        <v>1391.0826</v>
      </c>
      <c r="E92" s="73">
        <v>2359.1163000000001</v>
      </c>
      <c r="F92" s="18">
        <v>2108.7759000000001</v>
      </c>
      <c r="G92" s="73">
        <v>1928.0340000000001</v>
      </c>
      <c r="H92" s="18">
        <v>1673.5261</v>
      </c>
      <c r="I92" s="73">
        <f t="shared" si="6"/>
        <v>1776.1540833333336</v>
      </c>
      <c r="J92" s="18">
        <f t="shared" si="7"/>
        <v>440.1111528794932</v>
      </c>
    </row>
    <row r="93" spans="1:10" ht="17.5">
      <c r="A93" s="13" t="s">
        <v>63</v>
      </c>
      <c r="B93" s="12" t="s">
        <v>62</v>
      </c>
      <c r="C93" s="111">
        <v>1506.9364</v>
      </c>
      <c r="D93" s="18">
        <v>1559.306</v>
      </c>
      <c r="E93" s="111">
        <v>2801.3694999999998</v>
      </c>
      <c r="F93" s="18">
        <v>2318.654</v>
      </c>
      <c r="G93" s="111">
        <v>2564.8905</v>
      </c>
      <c r="H93" s="112">
        <v>2279.6392999999998</v>
      </c>
      <c r="I93" s="73">
        <f t="shared" si="6"/>
        <v>2171.7992833333333</v>
      </c>
      <c r="J93" s="18">
        <f t="shared" si="7"/>
        <v>529.38942473360271</v>
      </c>
    </row>
    <row r="94" spans="1:10" ht="17.5">
      <c r="A94" s="13" t="s">
        <v>64</v>
      </c>
      <c r="B94" s="12" t="s">
        <v>62</v>
      </c>
      <c r="C94" s="111">
        <v>834.32014000000004</v>
      </c>
      <c r="D94" s="18">
        <v>566.03662999999995</v>
      </c>
      <c r="E94" s="111">
        <v>518.69132000000002</v>
      </c>
      <c r="F94" s="18">
        <v>406.35870999999997</v>
      </c>
      <c r="G94" s="111">
        <v>1028.9866999999999</v>
      </c>
      <c r="H94" s="112">
        <v>1005.0852</v>
      </c>
      <c r="I94" s="73">
        <f t="shared" si="6"/>
        <v>726.57978333333324</v>
      </c>
      <c r="J94" s="18">
        <f t="shared" si="7"/>
        <v>265.3889401957934</v>
      </c>
    </row>
    <row r="95" spans="1:10" ht="17.5">
      <c r="A95" s="13" t="s">
        <v>65</v>
      </c>
      <c r="B95" s="12" t="s">
        <v>66</v>
      </c>
      <c r="C95" s="73">
        <v>0.53600000000000003</v>
      </c>
      <c r="D95" s="18">
        <v>0.69733332999999997</v>
      </c>
      <c r="E95" s="73">
        <v>1.0546667000000001</v>
      </c>
      <c r="F95" s="18">
        <v>0.94933332999999998</v>
      </c>
      <c r="G95" s="73">
        <v>0.90800000000000003</v>
      </c>
      <c r="H95" s="18">
        <v>0.78</v>
      </c>
      <c r="I95" s="73">
        <f t="shared" si="6"/>
        <v>0.82088889333333348</v>
      </c>
      <c r="J95" s="18">
        <f t="shared" si="7"/>
        <v>0.18806272436531285</v>
      </c>
    </row>
    <row r="96" spans="1:10" ht="17.5">
      <c r="A96" s="13" t="s">
        <v>67</v>
      </c>
      <c r="B96" s="12" t="s">
        <v>68</v>
      </c>
      <c r="C96" s="73">
        <v>159.51862</v>
      </c>
      <c r="D96" s="18">
        <v>185.47767999999999</v>
      </c>
      <c r="E96" s="73">
        <v>314.54883000000001</v>
      </c>
      <c r="F96" s="18">
        <v>281.17012</v>
      </c>
      <c r="G96" s="73">
        <v>257.07119999999998</v>
      </c>
      <c r="H96" s="18">
        <v>223.13682</v>
      </c>
      <c r="I96" s="73">
        <f t="shared" si="6"/>
        <v>236.82054500000001</v>
      </c>
      <c r="J96" s="18">
        <f t="shared" si="7"/>
        <v>58.681482334106576</v>
      </c>
    </row>
    <row r="97" spans="1:10" ht="17.5">
      <c r="A97" s="15" t="s">
        <v>67</v>
      </c>
      <c r="B97" s="72" t="s">
        <v>68</v>
      </c>
      <c r="C97" s="74">
        <v>200.92484999999999</v>
      </c>
      <c r="D97" s="19">
        <v>207.90745999999999</v>
      </c>
      <c r="E97" s="74">
        <v>373.51593000000003</v>
      </c>
      <c r="F97" s="19">
        <v>309.15386000000001</v>
      </c>
      <c r="G97" s="74">
        <v>341.98540000000003</v>
      </c>
      <c r="H97" s="19">
        <v>303.95190000000002</v>
      </c>
      <c r="I97" s="74">
        <f t="shared" si="6"/>
        <v>289.57323333333335</v>
      </c>
      <c r="J97" s="19">
        <f t="shared" si="7"/>
        <v>70.58525757675153</v>
      </c>
    </row>
    <row r="100" spans="1:10" ht="15.5">
      <c r="A100" s="143"/>
      <c r="B100" s="143"/>
      <c r="C100" s="144" t="s">
        <v>100</v>
      </c>
      <c r="D100" s="145"/>
      <c r="E100" s="145"/>
      <c r="F100" s="145"/>
      <c r="G100" s="145"/>
      <c r="H100" s="145"/>
      <c r="I100" s="145"/>
      <c r="J100" s="146"/>
    </row>
    <row r="101" spans="1:10" ht="15.5">
      <c r="A101" s="143"/>
      <c r="B101" s="143"/>
      <c r="C101" s="144" t="s">
        <v>48</v>
      </c>
      <c r="D101" s="145"/>
      <c r="E101" s="145"/>
      <c r="F101" s="145"/>
      <c r="G101" s="145"/>
      <c r="H101" s="145"/>
      <c r="I101" s="145"/>
      <c r="J101" s="146"/>
    </row>
    <row r="102" spans="1:10" ht="15.5">
      <c r="A102" s="11" t="s">
        <v>53</v>
      </c>
      <c r="B102" s="11" t="s">
        <v>54</v>
      </c>
      <c r="C102" s="15" t="s">
        <v>101</v>
      </c>
      <c r="D102" s="17" t="s">
        <v>102</v>
      </c>
      <c r="E102" s="15" t="s">
        <v>103</v>
      </c>
      <c r="F102" s="20" t="s">
        <v>104</v>
      </c>
      <c r="G102" s="15" t="s">
        <v>105</v>
      </c>
      <c r="H102" s="20" t="s">
        <v>106</v>
      </c>
      <c r="I102" s="15" t="s">
        <v>55</v>
      </c>
      <c r="J102" s="20" t="s">
        <v>56</v>
      </c>
    </row>
    <row r="103" spans="1:10" ht="17.5">
      <c r="A103" s="13" t="s">
        <v>57</v>
      </c>
      <c r="B103" s="12" t="s">
        <v>58</v>
      </c>
      <c r="C103" s="73">
        <v>168</v>
      </c>
      <c r="D103" s="18">
        <v>336</v>
      </c>
      <c r="E103" s="73">
        <v>72</v>
      </c>
      <c r="F103" s="18">
        <v>336</v>
      </c>
      <c r="G103" s="73">
        <v>336</v>
      </c>
      <c r="H103" s="18">
        <v>336</v>
      </c>
      <c r="I103" s="73">
        <f>AVERAGE(C103:H103)</f>
        <v>264</v>
      </c>
      <c r="J103" s="18">
        <f>STDEV(C103:H103)</f>
        <v>115.59930795640604</v>
      </c>
    </row>
    <row r="104" spans="1:10" ht="17.5">
      <c r="A104" s="13" t="s">
        <v>59</v>
      </c>
      <c r="B104" s="12" t="s">
        <v>60</v>
      </c>
      <c r="C104" s="73">
        <v>4.28</v>
      </c>
      <c r="D104" s="18">
        <v>4.17</v>
      </c>
      <c r="E104" s="73">
        <v>3.21</v>
      </c>
      <c r="F104" s="18">
        <v>3.28</v>
      </c>
      <c r="G104" s="73">
        <v>4.22</v>
      </c>
      <c r="H104" s="18">
        <v>6.21</v>
      </c>
      <c r="I104" s="73">
        <f t="shared" ref="I104:I110" si="8">AVERAGE(C104:H104)</f>
        <v>4.2283333333333335</v>
      </c>
      <c r="J104" s="18">
        <f t="shared" ref="J104:J110" si="9">STDEV(C104:H104)</f>
        <v>1.0834651201892307</v>
      </c>
    </row>
    <row r="105" spans="1:10" ht="17.5">
      <c r="A105" s="13" t="s">
        <v>61</v>
      </c>
      <c r="B105" s="12" t="s">
        <v>62</v>
      </c>
      <c r="C105" s="73">
        <v>2119.0940000000001</v>
      </c>
      <c r="D105" s="18">
        <v>2167.1172999999999</v>
      </c>
      <c r="E105" s="73">
        <v>1666.3655000000001</v>
      </c>
      <c r="F105" s="18">
        <v>1675.4949999999999</v>
      </c>
      <c r="G105" s="73">
        <v>1998.2545</v>
      </c>
      <c r="H105" s="18">
        <v>2651.3008</v>
      </c>
      <c r="I105" s="73">
        <f t="shared" si="8"/>
        <v>2046.2711833333335</v>
      </c>
      <c r="J105" s="18">
        <f t="shared" si="9"/>
        <v>366.08105436337991</v>
      </c>
    </row>
    <row r="106" spans="1:10" ht="17.5">
      <c r="A106" s="13" t="s">
        <v>63</v>
      </c>
      <c r="B106" s="12" t="s">
        <v>62</v>
      </c>
      <c r="C106" s="73">
        <v>2218.8063999999999</v>
      </c>
      <c r="D106" s="18">
        <v>2362.3797</v>
      </c>
      <c r="E106" s="73">
        <v>1805.8594000000001</v>
      </c>
      <c r="F106" s="18">
        <v>1741.4004</v>
      </c>
      <c r="G106" s="73">
        <v>2167.3047999999999</v>
      </c>
      <c r="H106" s="18">
        <v>2803.4252000000001</v>
      </c>
      <c r="I106" s="73">
        <f t="shared" si="8"/>
        <v>2183.1959833333335</v>
      </c>
      <c r="J106" s="18">
        <f t="shared" si="9"/>
        <v>388.8130531715326</v>
      </c>
    </row>
    <row r="107" spans="1:10" ht="17.5">
      <c r="A107" s="13" t="s">
        <v>64</v>
      </c>
      <c r="B107" s="12" t="s">
        <v>62</v>
      </c>
      <c r="C107" s="73">
        <v>356.2647</v>
      </c>
      <c r="D107" s="18">
        <v>559.27945</v>
      </c>
      <c r="E107" s="73">
        <v>488.33235000000002</v>
      </c>
      <c r="F107" s="18">
        <v>212.47503</v>
      </c>
      <c r="G107" s="73">
        <v>574.39579000000003</v>
      </c>
      <c r="H107" s="18">
        <v>435.72152</v>
      </c>
      <c r="I107" s="73">
        <f t="shared" si="8"/>
        <v>437.74480666666665</v>
      </c>
      <c r="J107" s="18">
        <f t="shared" si="9"/>
        <v>136.66955335218313</v>
      </c>
    </row>
    <row r="108" spans="1:10" ht="17.5">
      <c r="A108" s="13" t="s">
        <v>65</v>
      </c>
      <c r="B108" s="12" t="s">
        <v>66</v>
      </c>
      <c r="C108" s="73">
        <v>0.57066667000000004</v>
      </c>
      <c r="D108" s="18">
        <v>0.55600000000000005</v>
      </c>
      <c r="E108" s="73">
        <v>0.42799999999999999</v>
      </c>
      <c r="F108" s="18">
        <v>0.43733333000000002</v>
      </c>
      <c r="G108" s="73">
        <v>0.56266667000000004</v>
      </c>
      <c r="H108" s="18">
        <v>0.82799999999999996</v>
      </c>
      <c r="I108" s="73">
        <f t="shared" si="8"/>
        <v>0.56377777833333331</v>
      </c>
      <c r="J108" s="18">
        <f t="shared" si="9"/>
        <v>0.14446201663541333</v>
      </c>
    </row>
    <row r="109" spans="1:10" ht="17.5">
      <c r="A109" s="13" t="s">
        <v>67</v>
      </c>
      <c r="B109" s="12" t="s">
        <v>68</v>
      </c>
      <c r="C109" s="73">
        <v>282.54586999999998</v>
      </c>
      <c r="D109" s="18">
        <v>288.94896999999997</v>
      </c>
      <c r="E109" s="73">
        <v>222.18207000000001</v>
      </c>
      <c r="F109" s="18">
        <v>223.39932999999999</v>
      </c>
      <c r="G109" s="73">
        <v>266.43392999999998</v>
      </c>
      <c r="H109" s="18">
        <v>353.50677000000002</v>
      </c>
      <c r="I109" s="73">
        <f t="shared" si="8"/>
        <v>272.83615666666662</v>
      </c>
      <c r="J109" s="18">
        <f t="shared" si="9"/>
        <v>48.810806130000032</v>
      </c>
    </row>
    <row r="110" spans="1:10" ht="17.5">
      <c r="A110" s="15" t="s">
        <v>67</v>
      </c>
      <c r="B110" s="72" t="s">
        <v>68</v>
      </c>
      <c r="C110" s="74">
        <v>295.84084999999999</v>
      </c>
      <c r="D110" s="19">
        <v>314.98396000000002</v>
      </c>
      <c r="E110" s="74">
        <v>240.78125</v>
      </c>
      <c r="F110" s="19">
        <v>232.18672000000001</v>
      </c>
      <c r="G110" s="74">
        <v>288.97397000000001</v>
      </c>
      <c r="H110" s="19">
        <v>373.79002000000003</v>
      </c>
      <c r="I110" s="74">
        <f t="shared" si="8"/>
        <v>291.09279500000002</v>
      </c>
      <c r="J110" s="19">
        <f t="shared" si="9"/>
        <v>51.841738909133923</v>
      </c>
    </row>
    <row r="113" spans="1:10" ht="15.5">
      <c r="A113" s="143"/>
      <c r="B113" s="143"/>
      <c r="C113" s="144" t="s">
        <v>107</v>
      </c>
      <c r="D113" s="145"/>
      <c r="E113" s="145"/>
      <c r="F113" s="145"/>
      <c r="G113" s="145"/>
      <c r="H113" s="145"/>
      <c r="I113" s="145"/>
      <c r="J113" s="146"/>
    </row>
    <row r="114" spans="1:10" ht="15.5">
      <c r="A114" s="143"/>
      <c r="B114" s="143"/>
      <c r="C114" s="144" t="s">
        <v>49</v>
      </c>
      <c r="D114" s="145"/>
      <c r="E114" s="145"/>
      <c r="F114" s="145"/>
      <c r="G114" s="145"/>
      <c r="H114" s="145"/>
      <c r="I114" s="145"/>
      <c r="J114" s="146"/>
    </row>
    <row r="115" spans="1:10" ht="15.5">
      <c r="A115" s="11" t="s">
        <v>53</v>
      </c>
      <c r="B115" s="11" t="s">
        <v>54</v>
      </c>
      <c r="C115" s="15" t="s">
        <v>108</v>
      </c>
      <c r="D115" s="17" t="s">
        <v>109</v>
      </c>
      <c r="E115" s="15" t="s">
        <v>110</v>
      </c>
      <c r="F115" s="20" t="s">
        <v>111</v>
      </c>
      <c r="G115" s="15" t="s">
        <v>112</v>
      </c>
      <c r="H115" s="20" t="s">
        <v>113</v>
      </c>
      <c r="I115" s="15" t="s">
        <v>55</v>
      </c>
      <c r="J115" s="20" t="s">
        <v>56</v>
      </c>
    </row>
    <row r="116" spans="1:10" ht="17.5">
      <c r="A116" s="13" t="s">
        <v>57</v>
      </c>
      <c r="B116" s="12" t="s">
        <v>58</v>
      </c>
      <c r="C116" s="73">
        <v>336</v>
      </c>
      <c r="D116" s="18">
        <v>336</v>
      </c>
      <c r="E116" s="73">
        <v>336</v>
      </c>
      <c r="F116" s="18">
        <v>336</v>
      </c>
      <c r="G116" s="73">
        <v>336</v>
      </c>
      <c r="H116" s="18">
        <v>336</v>
      </c>
      <c r="I116" s="73">
        <f>AVERAGE(C116:H116)</f>
        <v>336</v>
      </c>
      <c r="J116" s="18">
        <f>STDEV(C116:H116)</f>
        <v>0</v>
      </c>
    </row>
    <row r="117" spans="1:10" ht="17.5">
      <c r="A117" s="13" t="s">
        <v>59</v>
      </c>
      <c r="B117" s="12" t="s">
        <v>60</v>
      </c>
      <c r="C117" s="73">
        <v>5.44</v>
      </c>
      <c r="D117" s="18">
        <v>3.36</v>
      </c>
      <c r="E117" s="73">
        <v>4.43</v>
      </c>
      <c r="F117" s="18">
        <v>4.28</v>
      </c>
      <c r="G117" s="73">
        <v>3.74</v>
      </c>
      <c r="H117" s="18">
        <v>4.12</v>
      </c>
      <c r="I117" s="73">
        <f t="shared" ref="I117:I123" si="10">AVERAGE(C117:H117)</f>
        <v>4.2283333333333335</v>
      </c>
      <c r="J117" s="18">
        <f t="shared" ref="J117:J123" si="11">STDEV(C117:H117)</f>
        <v>0.70932127182727489</v>
      </c>
    </row>
    <row r="118" spans="1:10" ht="17.5">
      <c r="A118" s="13" t="s">
        <v>61</v>
      </c>
      <c r="B118" s="12" t="s">
        <v>62</v>
      </c>
      <c r="C118" s="73">
        <v>2418.9865</v>
      </c>
      <c r="D118" s="18">
        <v>1576.4608000000001</v>
      </c>
      <c r="E118" s="73">
        <v>2028.5948000000001</v>
      </c>
      <c r="F118" s="18">
        <v>1947.739</v>
      </c>
      <c r="G118" s="73">
        <v>1970.6323</v>
      </c>
      <c r="H118" s="18">
        <v>2039.35</v>
      </c>
      <c r="I118" s="73">
        <f t="shared" si="10"/>
        <v>1996.9605666666666</v>
      </c>
      <c r="J118" s="18">
        <f t="shared" si="11"/>
        <v>268.64082757477308</v>
      </c>
    </row>
    <row r="119" spans="1:10" ht="17.5">
      <c r="A119" s="13" t="s">
        <v>63</v>
      </c>
      <c r="B119" s="12" t="s">
        <v>62</v>
      </c>
      <c r="C119" s="73">
        <v>2507.5862999999999</v>
      </c>
      <c r="D119" s="18">
        <v>1644.135</v>
      </c>
      <c r="E119" s="73">
        <v>2098.2244000000001</v>
      </c>
      <c r="F119" s="112">
        <v>2375.0808999999999</v>
      </c>
      <c r="G119" s="73">
        <v>2105.8503000000001</v>
      </c>
      <c r="H119" s="18">
        <v>2386.4692</v>
      </c>
      <c r="I119" s="73">
        <f t="shared" si="10"/>
        <v>2186.22435</v>
      </c>
      <c r="J119" s="18">
        <f t="shared" si="11"/>
        <v>312.1227777122491</v>
      </c>
    </row>
    <row r="120" spans="1:10" ht="17.5">
      <c r="A120" s="13" t="s">
        <v>64</v>
      </c>
      <c r="B120" s="12" t="s">
        <v>62</v>
      </c>
      <c r="C120" s="73">
        <v>307.06353999999999</v>
      </c>
      <c r="D120" s="18">
        <v>217.16756000000001</v>
      </c>
      <c r="E120" s="73">
        <v>196.19355999999999</v>
      </c>
      <c r="F120" s="112">
        <v>1050.393</v>
      </c>
      <c r="G120" s="73">
        <v>256.08204999999998</v>
      </c>
      <c r="H120" s="18">
        <v>636.52035999999998</v>
      </c>
      <c r="I120" s="73">
        <f t="shared" si="10"/>
        <v>443.903345</v>
      </c>
      <c r="J120" s="18">
        <f t="shared" si="11"/>
        <v>338.14264474087162</v>
      </c>
    </row>
    <row r="121" spans="1:10" ht="17.5">
      <c r="A121" s="13" t="s">
        <v>65</v>
      </c>
      <c r="B121" s="12" t="s">
        <v>66</v>
      </c>
      <c r="C121" s="73">
        <v>0.72533333</v>
      </c>
      <c r="D121" s="18">
        <v>0.44800000000000001</v>
      </c>
      <c r="E121" s="73">
        <v>0.59066666999999995</v>
      </c>
      <c r="F121" s="18">
        <v>0.57066667000000004</v>
      </c>
      <c r="G121" s="73">
        <v>0.49866666999999998</v>
      </c>
      <c r="H121" s="18">
        <v>0.54933332999999995</v>
      </c>
      <c r="I121" s="73">
        <f t="shared" si="10"/>
        <v>0.56377777833333331</v>
      </c>
      <c r="J121" s="18">
        <f t="shared" si="11"/>
        <v>9.4576168319116749E-2</v>
      </c>
    </row>
    <row r="122" spans="1:10" ht="17.5">
      <c r="A122" s="13" t="s">
        <v>67</v>
      </c>
      <c r="B122" s="12" t="s">
        <v>68</v>
      </c>
      <c r="C122" s="73">
        <v>322.53152999999998</v>
      </c>
      <c r="D122" s="18">
        <v>210.19477000000001</v>
      </c>
      <c r="E122" s="73">
        <v>270.47930000000002</v>
      </c>
      <c r="F122" s="18">
        <v>259.69853000000001</v>
      </c>
      <c r="G122" s="73">
        <v>262.75097</v>
      </c>
      <c r="H122" s="18">
        <v>271.91332999999997</v>
      </c>
      <c r="I122" s="73">
        <f t="shared" si="10"/>
        <v>266.26140499999997</v>
      </c>
      <c r="J122" s="18">
        <f t="shared" si="11"/>
        <v>35.818776931465621</v>
      </c>
    </row>
    <row r="123" spans="1:10" ht="17.5">
      <c r="A123" s="15" t="s">
        <v>67</v>
      </c>
      <c r="B123" s="72" t="s">
        <v>68</v>
      </c>
      <c r="C123" s="74">
        <v>334.34483999999998</v>
      </c>
      <c r="D123" s="19">
        <v>219.21799999999999</v>
      </c>
      <c r="E123" s="74">
        <v>279.76326</v>
      </c>
      <c r="F123" s="19">
        <v>316.67745000000002</v>
      </c>
      <c r="G123" s="74">
        <v>280.78003999999999</v>
      </c>
      <c r="H123" s="19">
        <v>318.19589000000002</v>
      </c>
      <c r="I123" s="74">
        <f t="shared" si="10"/>
        <v>291.49657999999999</v>
      </c>
      <c r="J123" s="19">
        <f t="shared" si="11"/>
        <v>41.616369154627094</v>
      </c>
    </row>
    <row r="126" spans="1:10" ht="15.5">
      <c r="A126" s="143"/>
      <c r="B126" s="143"/>
      <c r="C126" s="144" t="s">
        <v>114</v>
      </c>
      <c r="D126" s="145"/>
      <c r="E126" s="145"/>
      <c r="F126" s="145"/>
      <c r="G126" s="145"/>
      <c r="H126" s="145"/>
      <c r="I126" s="145"/>
      <c r="J126" s="146"/>
    </row>
    <row r="127" spans="1:10" ht="15.5">
      <c r="A127" s="143"/>
      <c r="B127" s="143"/>
      <c r="C127" s="144" t="s">
        <v>50</v>
      </c>
      <c r="D127" s="145"/>
      <c r="E127" s="145"/>
      <c r="F127" s="145"/>
      <c r="G127" s="145"/>
      <c r="H127" s="145"/>
      <c r="I127" s="145"/>
      <c r="J127" s="146"/>
    </row>
    <row r="128" spans="1:10" ht="15.5">
      <c r="A128" s="11" t="s">
        <v>53</v>
      </c>
      <c r="B128" s="11" t="s">
        <v>54</v>
      </c>
      <c r="C128" s="15" t="s">
        <v>115</v>
      </c>
      <c r="D128" s="17" t="s">
        <v>116</v>
      </c>
      <c r="E128" s="15" t="s">
        <v>117</v>
      </c>
      <c r="F128" s="20" t="s">
        <v>118</v>
      </c>
      <c r="G128" s="15" t="s">
        <v>119</v>
      </c>
      <c r="H128" s="20" t="s">
        <v>120</v>
      </c>
      <c r="I128" s="15" t="s">
        <v>55</v>
      </c>
      <c r="J128" s="20" t="s">
        <v>56</v>
      </c>
    </row>
    <row r="129" spans="1:10" ht="17.5">
      <c r="A129" s="13" t="s">
        <v>57</v>
      </c>
      <c r="B129" s="12" t="s">
        <v>58</v>
      </c>
      <c r="C129" s="73">
        <v>336</v>
      </c>
      <c r="D129" s="18">
        <v>336</v>
      </c>
      <c r="E129" s="73">
        <v>336</v>
      </c>
      <c r="F129" s="18">
        <v>336</v>
      </c>
      <c r="G129" s="73">
        <v>336</v>
      </c>
      <c r="H129" s="18">
        <v>336</v>
      </c>
      <c r="I129" s="73">
        <f>AVERAGE(C129:H129)</f>
        <v>336</v>
      </c>
      <c r="J129" s="18">
        <f>STDEV(C129:H129)</f>
        <v>0</v>
      </c>
    </row>
    <row r="130" spans="1:10" ht="17.5">
      <c r="A130" s="13" t="s">
        <v>59</v>
      </c>
      <c r="B130" s="12" t="s">
        <v>60</v>
      </c>
      <c r="C130" s="73">
        <v>3.94</v>
      </c>
      <c r="D130" s="18">
        <v>6.32</v>
      </c>
      <c r="E130" s="73">
        <v>6.27</v>
      </c>
      <c r="F130" s="18">
        <v>5.63</v>
      </c>
      <c r="G130" s="73">
        <v>6.5</v>
      </c>
      <c r="H130" s="18">
        <v>4.18</v>
      </c>
      <c r="I130" s="73">
        <f t="shared" ref="I130:I136" si="12">AVERAGE(C130:H130)</f>
        <v>5.4733333333333336</v>
      </c>
      <c r="J130" s="18">
        <f t="shared" ref="J130:J136" si="13">STDEV(C130:H130)</f>
        <v>1.1361279270692435</v>
      </c>
    </row>
    <row r="131" spans="1:10" ht="17.5">
      <c r="A131" s="13" t="s">
        <v>61</v>
      </c>
      <c r="B131" s="12" t="s">
        <v>62</v>
      </c>
      <c r="C131" s="73">
        <v>2240.4395</v>
      </c>
      <c r="D131" s="18">
        <v>3296.2620000000002</v>
      </c>
      <c r="E131" s="73">
        <v>3576.0005000000001</v>
      </c>
      <c r="F131" s="18">
        <v>2526.2222999999999</v>
      </c>
      <c r="G131" s="73">
        <v>3826.5812999999998</v>
      </c>
      <c r="H131" s="18">
        <v>2358.3982999999998</v>
      </c>
      <c r="I131" s="73">
        <f t="shared" si="12"/>
        <v>2970.65065</v>
      </c>
      <c r="J131" s="18">
        <f t="shared" si="13"/>
        <v>679.80383813300489</v>
      </c>
    </row>
    <row r="132" spans="1:10" ht="17.5">
      <c r="A132" s="13" t="s">
        <v>63</v>
      </c>
      <c r="B132" s="12" t="s">
        <v>62</v>
      </c>
      <c r="C132" s="73">
        <v>2537.2683999999999</v>
      </c>
      <c r="D132" s="18">
        <v>3693.1396</v>
      </c>
      <c r="E132" s="111">
        <v>4555.9768999999997</v>
      </c>
      <c r="F132" s="18">
        <v>2543.1563999999998</v>
      </c>
      <c r="G132" s="111">
        <v>5190.3518000000004</v>
      </c>
      <c r="H132" s="112">
        <v>2934.4924000000001</v>
      </c>
      <c r="I132" s="73">
        <f t="shared" si="12"/>
        <v>3575.7309166666669</v>
      </c>
      <c r="J132" s="18">
        <f t="shared" si="13"/>
        <v>1107.9231877623324</v>
      </c>
    </row>
    <row r="133" spans="1:10" ht="17.5">
      <c r="A133" s="13" t="s">
        <v>64</v>
      </c>
      <c r="B133" s="12" t="s">
        <v>62</v>
      </c>
      <c r="C133" s="73">
        <v>338.39821000000001</v>
      </c>
      <c r="D133" s="18">
        <v>324.02186</v>
      </c>
      <c r="E133" s="111">
        <v>757.26628000000005</v>
      </c>
      <c r="F133" s="18">
        <v>102.06811</v>
      </c>
      <c r="G133" s="111">
        <v>900.27975000000004</v>
      </c>
      <c r="H133" s="112">
        <v>495.43176999999997</v>
      </c>
      <c r="I133" s="73">
        <f t="shared" si="12"/>
        <v>486.24432999999999</v>
      </c>
      <c r="J133" s="18">
        <f t="shared" si="13"/>
        <v>296.89345174172371</v>
      </c>
    </row>
    <row r="134" spans="1:10" ht="17.5">
      <c r="A134" s="13" t="s">
        <v>65</v>
      </c>
      <c r="B134" s="12" t="s">
        <v>66</v>
      </c>
      <c r="C134" s="73">
        <v>0.26266666999999999</v>
      </c>
      <c r="D134" s="18">
        <v>0.42133333000000001</v>
      </c>
      <c r="E134" s="73">
        <v>0.41799999999999998</v>
      </c>
      <c r="F134" s="18">
        <v>0.37533333000000002</v>
      </c>
      <c r="G134" s="73">
        <v>0.43333333000000002</v>
      </c>
      <c r="H134" s="18">
        <v>0.27866667000000001</v>
      </c>
      <c r="I134" s="73">
        <f t="shared" si="12"/>
        <v>0.36488888833333338</v>
      </c>
      <c r="J134" s="18">
        <f t="shared" si="13"/>
        <v>7.5741858954780944E-2</v>
      </c>
    </row>
    <row r="135" spans="1:10" ht="17.5">
      <c r="A135" s="13" t="s">
        <v>67</v>
      </c>
      <c r="B135" s="12" t="s">
        <v>68</v>
      </c>
      <c r="C135" s="73">
        <v>149.36263</v>
      </c>
      <c r="D135" s="18">
        <v>219.7508</v>
      </c>
      <c r="E135" s="73">
        <v>238.40002999999999</v>
      </c>
      <c r="F135" s="18">
        <v>168.41481999999999</v>
      </c>
      <c r="G135" s="73">
        <v>255.10542000000001</v>
      </c>
      <c r="H135" s="18">
        <v>157.22655</v>
      </c>
      <c r="I135" s="73">
        <f t="shared" si="12"/>
        <v>198.043375</v>
      </c>
      <c r="J135" s="18">
        <f t="shared" si="13"/>
        <v>45.320256598402764</v>
      </c>
    </row>
    <row r="136" spans="1:10" ht="17.5">
      <c r="A136" s="15" t="s">
        <v>67</v>
      </c>
      <c r="B136" s="72" t="s">
        <v>68</v>
      </c>
      <c r="C136" s="74">
        <v>169.15123</v>
      </c>
      <c r="D136" s="19">
        <v>246.20930000000001</v>
      </c>
      <c r="E136" s="74">
        <v>303.73178999999999</v>
      </c>
      <c r="F136" s="19">
        <v>169.54375999999999</v>
      </c>
      <c r="G136" s="74">
        <v>346.02346</v>
      </c>
      <c r="H136" s="19">
        <v>195.63282000000001</v>
      </c>
      <c r="I136" s="74">
        <f t="shared" si="12"/>
        <v>238.38206000000002</v>
      </c>
      <c r="J136" s="19">
        <f t="shared" si="13"/>
        <v>73.861547209636697</v>
      </c>
    </row>
    <row r="139" spans="1:10" ht="15.5">
      <c r="A139" s="143"/>
      <c r="B139" s="143"/>
      <c r="C139" s="144" t="s">
        <v>121</v>
      </c>
      <c r="D139" s="145"/>
      <c r="E139" s="145"/>
      <c r="F139" s="145"/>
      <c r="G139" s="145"/>
      <c r="H139" s="145"/>
      <c r="I139" s="145"/>
      <c r="J139" s="146"/>
    </row>
    <row r="140" spans="1:10" ht="15.5">
      <c r="A140" s="143"/>
      <c r="B140" s="143"/>
      <c r="C140" s="144" t="s">
        <v>51</v>
      </c>
      <c r="D140" s="145"/>
      <c r="E140" s="145"/>
      <c r="F140" s="145"/>
      <c r="G140" s="145"/>
      <c r="H140" s="145"/>
      <c r="I140" s="145"/>
      <c r="J140" s="146"/>
    </row>
    <row r="141" spans="1:10" ht="15.5">
      <c r="A141" s="11" t="s">
        <v>53</v>
      </c>
      <c r="B141" s="11" t="s">
        <v>54</v>
      </c>
      <c r="C141" s="15" t="s">
        <v>122</v>
      </c>
      <c r="D141" s="17" t="s">
        <v>123</v>
      </c>
      <c r="E141" s="15" t="s">
        <v>124</v>
      </c>
      <c r="F141" s="20" t="s">
        <v>125</v>
      </c>
      <c r="G141" s="15" t="s">
        <v>126</v>
      </c>
      <c r="H141" s="20" t="s">
        <v>127</v>
      </c>
      <c r="I141" s="15" t="s">
        <v>55</v>
      </c>
      <c r="J141" s="20" t="s">
        <v>56</v>
      </c>
    </row>
    <row r="142" spans="1:10" ht="17.5">
      <c r="A142" s="13" t="s">
        <v>57</v>
      </c>
      <c r="B142" s="12" t="s">
        <v>58</v>
      </c>
      <c r="C142" s="73">
        <v>336</v>
      </c>
      <c r="D142" s="18">
        <v>336</v>
      </c>
      <c r="E142" s="73">
        <v>336</v>
      </c>
      <c r="F142" s="18">
        <v>336</v>
      </c>
      <c r="G142" s="73">
        <v>336</v>
      </c>
      <c r="H142" s="18">
        <v>336</v>
      </c>
      <c r="I142" s="73">
        <f>AVERAGE(C142:H142)</f>
        <v>336</v>
      </c>
      <c r="J142" s="18">
        <f>STDEV(C142:H142)</f>
        <v>0</v>
      </c>
    </row>
    <row r="143" spans="1:10" ht="17.5">
      <c r="A143" s="13" t="s">
        <v>59</v>
      </c>
      <c r="B143" s="12" t="s">
        <v>60</v>
      </c>
      <c r="C143" s="73">
        <v>8.4499999999999993</v>
      </c>
      <c r="D143" s="18">
        <v>6.63</v>
      </c>
      <c r="E143" s="73">
        <v>5.31</v>
      </c>
      <c r="F143" s="18">
        <v>9.6999999999999993</v>
      </c>
      <c r="G143" s="73">
        <v>8.4700000000000006</v>
      </c>
      <c r="H143" s="18">
        <v>7.18</v>
      </c>
      <c r="I143" s="73">
        <f t="shared" ref="I143:I149" si="14">AVERAGE(C143:H143)</f>
        <v>7.6233333333333322</v>
      </c>
      <c r="J143" s="18">
        <f t="shared" ref="J143:J149" si="15">STDEV(C143:H143)</f>
        <v>1.5650899867632801</v>
      </c>
    </row>
    <row r="144" spans="1:10" ht="17.5">
      <c r="A144" s="13" t="s">
        <v>61</v>
      </c>
      <c r="B144" s="12" t="s">
        <v>62</v>
      </c>
      <c r="C144" s="73">
        <v>6013.1463000000003</v>
      </c>
      <c r="D144" s="18">
        <v>3449.2737999999999</v>
      </c>
      <c r="E144" s="73">
        <v>2997.5329999999999</v>
      </c>
      <c r="F144" s="18">
        <v>5689.74</v>
      </c>
      <c r="G144" s="73">
        <v>5811.77</v>
      </c>
      <c r="H144" s="18">
        <v>4084.3049999999998</v>
      </c>
      <c r="I144" s="73">
        <f t="shared" si="14"/>
        <v>4674.2946833333326</v>
      </c>
      <c r="J144" s="18">
        <f t="shared" si="15"/>
        <v>1324.9752203233511</v>
      </c>
    </row>
    <row r="145" spans="1:10" ht="17.5">
      <c r="A145" s="13" t="s">
        <v>63</v>
      </c>
      <c r="B145" s="12" t="s">
        <v>62</v>
      </c>
      <c r="C145" s="111">
        <v>10474.61</v>
      </c>
      <c r="D145" s="18">
        <v>4022.5891999999999</v>
      </c>
      <c r="E145" s="111">
        <v>4686.1269000000002</v>
      </c>
      <c r="F145" s="112">
        <v>7593.0739000000003</v>
      </c>
      <c r="G145" s="111">
        <v>7450.2584999999999</v>
      </c>
      <c r="H145" s="112">
        <v>15293.86</v>
      </c>
      <c r="I145" s="73">
        <f t="shared" si="14"/>
        <v>8253.4197500000009</v>
      </c>
      <c r="J145" s="18">
        <f t="shared" si="15"/>
        <v>4152.3033390180744</v>
      </c>
    </row>
    <row r="146" spans="1:10" ht="17.5">
      <c r="A146" s="13" t="s">
        <v>64</v>
      </c>
      <c r="B146" s="12" t="s">
        <v>62</v>
      </c>
      <c r="C146" s="111">
        <v>1162.5755999999999</v>
      </c>
      <c r="D146" s="18">
        <v>811.00408000000004</v>
      </c>
      <c r="E146" s="111">
        <v>1639.2773999999999</v>
      </c>
      <c r="F146" s="112">
        <v>540.69282999999996</v>
      </c>
      <c r="G146" s="111">
        <v>481.23462999999998</v>
      </c>
      <c r="H146" s="112">
        <v>5549.9081999999999</v>
      </c>
      <c r="I146" s="73">
        <f t="shared" si="14"/>
        <v>1697.4487899999997</v>
      </c>
      <c r="J146" s="18">
        <f t="shared" si="15"/>
        <v>1935.6633076834344</v>
      </c>
    </row>
    <row r="147" spans="1:10" ht="17.5">
      <c r="A147" s="13" t="s">
        <v>65</v>
      </c>
      <c r="B147" s="12" t="s">
        <v>66</v>
      </c>
      <c r="C147" s="73">
        <v>0.28166667000000001</v>
      </c>
      <c r="D147" s="18">
        <v>0.221</v>
      </c>
      <c r="E147" s="73">
        <v>0.17699999999999999</v>
      </c>
      <c r="F147" s="18">
        <v>0.32333332999999997</v>
      </c>
      <c r="G147" s="73">
        <v>0.28233332999999999</v>
      </c>
      <c r="H147" s="18">
        <v>0.23933333000000001</v>
      </c>
      <c r="I147" s="73">
        <f t="shared" si="14"/>
        <v>0.25411111000000003</v>
      </c>
      <c r="J147" s="18">
        <f t="shared" si="15"/>
        <v>5.2169665521187583E-2</v>
      </c>
    </row>
    <row r="148" spans="1:10" ht="17.5">
      <c r="A148" s="13" t="s">
        <v>67</v>
      </c>
      <c r="B148" s="12" t="s">
        <v>68</v>
      </c>
      <c r="C148" s="73">
        <v>200.43821</v>
      </c>
      <c r="D148" s="18">
        <v>114.97579</v>
      </c>
      <c r="E148" s="73">
        <v>99.917766999999998</v>
      </c>
      <c r="F148" s="18">
        <v>189.65799999999999</v>
      </c>
      <c r="G148" s="73">
        <v>193.72567000000001</v>
      </c>
      <c r="H148" s="18">
        <v>136.14349999999999</v>
      </c>
      <c r="I148" s="73">
        <f t="shared" si="14"/>
        <v>155.80982283333336</v>
      </c>
      <c r="J148" s="18">
        <f t="shared" si="15"/>
        <v>44.165841781777473</v>
      </c>
    </row>
    <row r="149" spans="1:10" ht="17.5">
      <c r="A149" s="15" t="s">
        <v>67</v>
      </c>
      <c r="B149" s="72" t="s">
        <v>68</v>
      </c>
      <c r="C149" s="74">
        <v>349.15366999999998</v>
      </c>
      <c r="D149" s="19">
        <v>134.08631</v>
      </c>
      <c r="E149" s="74">
        <v>156.20423</v>
      </c>
      <c r="F149" s="19">
        <v>253.10246000000001</v>
      </c>
      <c r="G149" s="74">
        <v>248.34195</v>
      </c>
      <c r="H149" s="19">
        <v>509.79534000000001</v>
      </c>
      <c r="I149" s="74">
        <f t="shared" si="14"/>
        <v>275.11399333333333</v>
      </c>
      <c r="J149" s="19">
        <f t="shared" si="15"/>
        <v>138.41011334470286</v>
      </c>
    </row>
  </sheetData>
  <mergeCells count="46">
    <mergeCell ref="B1:N5"/>
    <mergeCell ref="Q10:R10"/>
    <mergeCell ref="O9:P9"/>
    <mergeCell ref="Q9:R9"/>
    <mergeCell ref="K9:L9"/>
    <mergeCell ref="M9:N9"/>
    <mergeCell ref="K25:N25"/>
    <mergeCell ref="K10:L10"/>
    <mergeCell ref="M10:N10"/>
    <mergeCell ref="A7:J7"/>
    <mergeCell ref="O10:P10"/>
    <mergeCell ref="G25:J25"/>
    <mergeCell ref="C25:F25"/>
    <mergeCell ref="C10:D10"/>
    <mergeCell ref="A9:B11"/>
    <mergeCell ref="E10:F10"/>
    <mergeCell ref="C9:D9"/>
    <mergeCell ref="E9:F9"/>
    <mergeCell ref="G9:H9"/>
    <mergeCell ref="I9:J9"/>
    <mergeCell ref="G10:H10"/>
    <mergeCell ref="I10:J10"/>
    <mergeCell ref="C61:J61"/>
    <mergeCell ref="A61:B62"/>
    <mergeCell ref="C62:J62"/>
    <mergeCell ref="A48:B49"/>
    <mergeCell ref="C48:J48"/>
    <mergeCell ref="C49:J49"/>
    <mergeCell ref="C114:J114"/>
    <mergeCell ref="A113:B114"/>
    <mergeCell ref="C113:J113"/>
    <mergeCell ref="A87:B88"/>
    <mergeCell ref="C87:J87"/>
    <mergeCell ref="C88:J88"/>
    <mergeCell ref="A74:B75"/>
    <mergeCell ref="C74:J74"/>
    <mergeCell ref="C75:J75"/>
    <mergeCell ref="A100:B101"/>
    <mergeCell ref="C100:J100"/>
    <mergeCell ref="C101:J101"/>
    <mergeCell ref="A126:B127"/>
    <mergeCell ref="C126:J126"/>
    <mergeCell ref="C127:J127"/>
    <mergeCell ref="A139:B140"/>
    <mergeCell ref="C139:J139"/>
    <mergeCell ref="C140:J140"/>
  </mergeCells>
  <phoneticPr fontId="18" type="noConversion"/>
  <pageMargins left="0.7" right="0.7" top="0.75" bottom="0.75" header="0.3" footer="0.3"/>
  <pageSetup paperSize="9" scale="43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V177"/>
  <sheetViews>
    <sheetView zoomScale="55" zoomScaleNormal="55" workbookViewId="0">
      <selection activeCell="M163" sqref="M163"/>
    </sheetView>
  </sheetViews>
  <sheetFormatPr defaultColWidth="9" defaultRowHeight="14"/>
  <cols>
    <col min="1" max="10" width="17.5" style="26" customWidth="1"/>
    <col min="11" max="11" width="6.08203125" style="42" customWidth="1"/>
    <col min="12" max="21" width="17.5" style="26" customWidth="1"/>
    <col min="22" max="22" width="6.08203125" style="42" customWidth="1"/>
    <col min="23" max="16384" width="9" style="26"/>
  </cols>
  <sheetData>
    <row r="1" spans="1:22">
      <c r="A1" s="175" t="s">
        <v>128</v>
      </c>
      <c r="B1" s="175"/>
      <c r="C1" s="175"/>
      <c r="D1" s="175"/>
      <c r="E1" s="175"/>
      <c r="F1" s="175"/>
      <c r="G1" s="175"/>
      <c r="H1" s="175"/>
      <c r="I1" s="175"/>
      <c r="J1" s="175"/>
      <c r="L1" s="175" t="s">
        <v>128</v>
      </c>
      <c r="M1" s="175"/>
      <c r="N1" s="175"/>
      <c r="O1" s="175"/>
      <c r="P1" s="175"/>
      <c r="Q1" s="175"/>
      <c r="R1" s="175"/>
      <c r="S1" s="175"/>
      <c r="T1" s="175"/>
      <c r="U1" s="175"/>
    </row>
    <row r="2" spans="1:22" ht="30" customHeight="1">
      <c r="A2" s="43" t="s">
        <v>129</v>
      </c>
      <c r="B2" s="176" t="s">
        <v>130</v>
      </c>
      <c r="C2" s="177"/>
      <c r="D2" s="177"/>
      <c r="E2" s="177"/>
      <c r="F2" s="177"/>
      <c r="G2" s="177"/>
      <c r="H2" s="177"/>
      <c r="I2" s="177"/>
      <c r="J2" s="177"/>
      <c r="L2" s="43" t="s">
        <v>129</v>
      </c>
      <c r="M2" s="176" t="s">
        <v>130</v>
      </c>
      <c r="N2" s="177"/>
      <c r="O2" s="177"/>
      <c r="P2" s="177"/>
      <c r="Q2" s="177"/>
      <c r="R2" s="177"/>
      <c r="S2" s="177"/>
      <c r="T2" s="177"/>
      <c r="U2" s="177"/>
    </row>
    <row r="3" spans="1:22" ht="17.25" customHeight="1">
      <c r="A3" s="43" t="s">
        <v>131</v>
      </c>
      <c r="B3" s="45" t="s">
        <v>132</v>
      </c>
      <c r="C3" s="44"/>
      <c r="D3" s="44"/>
      <c r="E3" s="44"/>
      <c r="F3" s="44"/>
      <c r="G3" s="44"/>
      <c r="H3" s="44"/>
      <c r="I3" s="44"/>
      <c r="J3" s="44"/>
      <c r="L3" s="43" t="s">
        <v>131</v>
      </c>
      <c r="M3" s="45" t="s">
        <v>132</v>
      </c>
      <c r="N3" s="44"/>
      <c r="O3" s="44"/>
      <c r="P3" s="44"/>
      <c r="Q3" s="44"/>
      <c r="R3" s="44"/>
      <c r="S3" s="44"/>
      <c r="T3" s="44"/>
      <c r="U3" s="44"/>
    </row>
    <row r="4" spans="1:22" ht="17.25" customHeight="1">
      <c r="A4" s="43"/>
      <c r="B4" s="45"/>
      <c r="C4" s="44"/>
      <c r="D4" s="44"/>
      <c r="E4" s="44"/>
      <c r="F4" s="44"/>
      <c r="G4" s="44"/>
      <c r="H4" s="44"/>
      <c r="I4" s="44"/>
      <c r="J4" s="44"/>
      <c r="L4" s="43"/>
      <c r="M4" s="45"/>
      <c r="N4" s="44"/>
      <c r="O4" s="44"/>
      <c r="P4" s="44"/>
      <c r="Q4" s="44"/>
      <c r="R4" s="44"/>
      <c r="S4" s="44"/>
      <c r="T4" s="44"/>
      <c r="U4" s="44"/>
    </row>
    <row r="5" spans="1:22" ht="17.25" customHeight="1">
      <c r="A5" s="43" t="s">
        <v>133</v>
      </c>
      <c r="B5" s="46" t="s">
        <v>134</v>
      </c>
      <c r="C5" s="44" t="s">
        <v>135</v>
      </c>
      <c r="D5" s="44"/>
      <c r="E5" s="44"/>
      <c r="F5" s="44"/>
      <c r="G5" s="44"/>
      <c r="H5" s="44"/>
      <c r="I5" s="44"/>
      <c r="J5" s="44"/>
      <c r="L5" s="43" t="s">
        <v>133</v>
      </c>
      <c r="M5" s="46" t="s">
        <v>134</v>
      </c>
      <c r="N5" s="44" t="s">
        <v>135</v>
      </c>
      <c r="O5" s="44"/>
      <c r="P5" s="44"/>
      <c r="Q5" s="44"/>
      <c r="R5" s="44"/>
      <c r="S5" s="44"/>
      <c r="T5" s="44"/>
      <c r="U5" s="44"/>
    </row>
    <row r="6" spans="1:22" s="49" customFormat="1" ht="17.25" customHeight="1">
      <c r="A6" s="47" t="s">
        <v>136</v>
      </c>
      <c r="B6" s="47"/>
      <c r="C6" s="47"/>
      <c r="D6" s="47"/>
      <c r="E6" s="47"/>
      <c r="F6" s="47"/>
      <c r="G6" s="47"/>
      <c r="H6" s="47"/>
      <c r="I6" s="47"/>
      <c r="J6" s="47"/>
      <c r="K6" s="48"/>
      <c r="L6" s="98" t="s">
        <v>137</v>
      </c>
      <c r="M6" s="98"/>
      <c r="N6" s="98"/>
      <c r="O6" s="98"/>
      <c r="P6" s="98"/>
      <c r="Q6" s="98"/>
      <c r="R6" s="98"/>
      <c r="S6" s="98"/>
      <c r="T6" s="98"/>
      <c r="U6" s="98"/>
      <c r="V6" s="48"/>
    </row>
    <row r="7" spans="1:22" ht="17.25" customHeight="1">
      <c r="A7" s="49" t="s">
        <v>138</v>
      </c>
      <c r="L7" s="49" t="s">
        <v>138</v>
      </c>
    </row>
    <row r="8" spans="1:22" ht="17.25" customHeight="1">
      <c r="A8" s="50"/>
      <c r="B8" s="178" t="str">
        <f>B3</f>
        <v>Tacrolimus</v>
      </c>
      <c r="C8" s="179"/>
      <c r="D8" s="179"/>
      <c r="E8" s="179"/>
      <c r="F8" s="179"/>
      <c r="G8" s="179"/>
      <c r="H8" s="179"/>
      <c r="I8" s="179"/>
      <c r="J8" s="180"/>
      <c r="L8" s="50"/>
      <c r="M8" s="178" t="str">
        <f>M3</f>
        <v>Tacrolimus</v>
      </c>
      <c r="N8" s="179"/>
      <c r="O8" s="179"/>
      <c r="P8" s="179"/>
      <c r="Q8" s="179"/>
      <c r="R8" s="179"/>
      <c r="S8" s="179"/>
      <c r="T8" s="179"/>
      <c r="U8" s="180"/>
    </row>
    <row r="9" spans="1:22" ht="17.25" customHeight="1">
      <c r="A9" s="181" t="s">
        <v>139</v>
      </c>
      <c r="B9" s="40" t="s">
        <v>140</v>
      </c>
      <c r="C9" s="40" t="s">
        <v>140</v>
      </c>
      <c r="D9" s="40" t="s">
        <v>140</v>
      </c>
      <c r="E9" s="40" t="s">
        <v>140</v>
      </c>
      <c r="F9" s="40" t="s">
        <v>140</v>
      </c>
      <c r="G9" s="40" t="s">
        <v>140</v>
      </c>
      <c r="H9" s="40" t="s">
        <v>140</v>
      </c>
      <c r="I9" s="40" t="s">
        <v>140</v>
      </c>
      <c r="J9" s="40" t="s">
        <v>140</v>
      </c>
      <c r="L9" s="181" t="s">
        <v>139</v>
      </c>
      <c r="M9" s="40" t="s">
        <v>140</v>
      </c>
      <c r="N9" s="40" t="s">
        <v>140</v>
      </c>
      <c r="O9" s="40" t="s">
        <v>140</v>
      </c>
      <c r="P9" s="40" t="s">
        <v>140</v>
      </c>
      <c r="Q9" s="40" t="s">
        <v>140</v>
      </c>
      <c r="R9" s="40" t="s">
        <v>140</v>
      </c>
      <c r="S9" s="40" t="s">
        <v>140</v>
      </c>
      <c r="T9" s="40" t="s">
        <v>140</v>
      </c>
      <c r="U9" s="40" t="s">
        <v>140</v>
      </c>
    </row>
    <row r="10" spans="1:22" ht="17.25" customHeight="1">
      <c r="A10" s="182"/>
      <c r="B10" s="40">
        <v>1</v>
      </c>
      <c r="C10" s="40">
        <v>2</v>
      </c>
      <c r="D10" s="40">
        <v>3</v>
      </c>
      <c r="E10" s="40">
        <v>4</v>
      </c>
      <c r="F10" s="40">
        <v>5</v>
      </c>
      <c r="G10" s="40">
        <v>6</v>
      </c>
      <c r="H10" s="40">
        <v>7</v>
      </c>
      <c r="I10" s="40">
        <v>8</v>
      </c>
      <c r="J10" s="40">
        <v>9</v>
      </c>
      <c r="L10" s="182"/>
      <c r="M10" s="40">
        <v>1</v>
      </c>
      <c r="N10" s="40">
        <v>2</v>
      </c>
      <c r="O10" s="40">
        <v>3</v>
      </c>
      <c r="P10" s="40">
        <v>4</v>
      </c>
      <c r="Q10" s="40">
        <v>5</v>
      </c>
      <c r="R10" s="40">
        <v>6</v>
      </c>
      <c r="S10" s="40">
        <v>7</v>
      </c>
      <c r="T10" s="40">
        <v>8</v>
      </c>
      <c r="U10" s="40">
        <v>9</v>
      </c>
    </row>
    <row r="11" spans="1:22" ht="17.25" customHeight="1">
      <c r="A11" s="51" t="s">
        <v>141</v>
      </c>
      <c r="B11" s="52">
        <v>0</v>
      </c>
      <c r="C11" s="52"/>
      <c r="D11" s="52"/>
      <c r="E11" s="52"/>
      <c r="F11" s="52"/>
      <c r="G11" s="52"/>
      <c r="H11" s="52"/>
      <c r="I11" s="52"/>
      <c r="J11" s="52"/>
      <c r="L11" s="51" t="s">
        <v>141</v>
      </c>
      <c r="M11" s="52">
        <v>0</v>
      </c>
      <c r="N11" s="52"/>
      <c r="O11" s="52"/>
      <c r="P11" s="52"/>
      <c r="Q11" s="52"/>
      <c r="R11" s="52"/>
      <c r="S11" s="52"/>
      <c r="T11" s="52"/>
      <c r="U11" s="52"/>
    </row>
    <row r="12" spans="1:22" ht="17.25" customHeight="1">
      <c r="A12" s="40" t="s">
        <v>142</v>
      </c>
      <c r="B12" s="52">
        <v>0</v>
      </c>
      <c r="C12" s="52"/>
      <c r="D12" s="52"/>
      <c r="E12" s="52"/>
      <c r="F12" s="52"/>
      <c r="G12" s="52"/>
      <c r="H12" s="52"/>
      <c r="I12" s="52"/>
      <c r="J12" s="52"/>
      <c r="L12" s="40" t="s">
        <v>142</v>
      </c>
      <c r="M12" s="52">
        <v>0</v>
      </c>
      <c r="N12" s="52"/>
      <c r="O12" s="52"/>
      <c r="P12" s="52"/>
      <c r="Q12" s="52"/>
      <c r="R12" s="52"/>
      <c r="S12" s="52"/>
      <c r="T12" s="52"/>
      <c r="U12" s="52"/>
    </row>
    <row r="13" spans="1:22" ht="17.25" customHeight="1">
      <c r="A13" s="40">
        <v>0.1</v>
      </c>
      <c r="B13" s="52">
        <v>3.8800000000000001E-2</v>
      </c>
      <c r="C13" s="52"/>
      <c r="D13" s="52"/>
      <c r="E13" s="52"/>
      <c r="F13" s="52"/>
      <c r="G13" s="52"/>
      <c r="H13" s="52"/>
      <c r="I13" s="52"/>
      <c r="J13" s="52"/>
      <c r="L13" s="40">
        <v>0.1</v>
      </c>
      <c r="M13" s="52">
        <v>4.2700000000000002E-2</v>
      </c>
      <c r="N13" s="52"/>
      <c r="O13" s="52"/>
      <c r="P13" s="52"/>
      <c r="Q13" s="52"/>
      <c r="R13" s="52"/>
      <c r="S13" s="52"/>
      <c r="T13" s="52"/>
      <c r="U13" s="52"/>
    </row>
    <row r="14" spans="1:22" ht="17.25" customHeight="1">
      <c r="A14" s="40">
        <v>0.2</v>
      </c>
      <c r="B14" s="52">
        <v>7.1099999999999997E-2</v>
      </c>
      <c r="C14" s="52"/>
      <c r="D14" s="52"/>
      <c r="E14" s="52"/>
      <c r="F14" s="52"/>
      <c r="G14" s="52"/>
      <c r="H14" s="52"/>
      <c r="I14" s="52"/>
      <c r="J14" s="52"/>
      <c r="L14" s="40">
        <v>0.2</v>
      </c>
      <c r="M14" s="52">
        <v>8.4099999999999994E-2</v>
      </c>
      <c r="N14" s="52"/>
      <c r="O14" s="52"/>
      <c r="P14" s="52"/>
      <c r="Q14" s="52"/>
      <c r="R14" s="52"/>
      <c r="S14" s="52"/>
      <c r="T14" s="52"/>
      <c r="U14" s="52"/>
    </row>
    <row r="15" spans="1:22" ht="17.25" customHeight="1">
      <c r="A15" s="40">
        <v>0.5</v>
      </c>
      <c r="B15" s="52">
        <v>0.17499999999999999</v>
      </c>
      <c r="C15" s="52"/>
      <c r="D15" s="52"/>
      <c r="E15" s="52"/>
      <c r="F15" s="52"/>
      <c r="G15" s="52"/>
      <c r="H15" s="52"/>
      <c r="I15" s="52"/>
      <c r="J15" s="52"/>
      <c r="L15" s="40">
        <v>0.5</v>
      </c>
      <c r="M15" s="52">
        <v>0.19600000000000001</v>
      </c>
      <c r="N15" s="52"/>
      <c r="O15" s="52"/>
      <c r="P15" s="52"/>
      <c r="Q15" s="52"/>
      <c r="R15" s="52"/>
      <c r="S15" s="52"/>
      <c r="T15" s="52"/>
      <c r="U15" s="52"/>
    </row>
    <row r="16" spans="1:22" ht="17.25" customHeight="1">
      <c r="A16" s="40">
        <v>1</v>
      </c>
      <c r="B16" s="52">
        <v>0.32400000000000001</v>
      </c>
      <c r="C16" s="52"/>
      <c r="D16" s="52"/>
      <c r="E16" s="52"/>
      <c r="F16" s="52"/>
      <c r="G16" s="52"/>
      <c r="H16" s="52"/>
      <c r="I16" s="52"/>
      <c r="J16" s="52"/>
      <c r="L16" s="40">
        <v>1</v>
      </c>
      <c r="M16" s="52">
        <v>0.35599999999999998</v>
      </c>
      <c r="N16" s="52"/>
      <c r="O16" s="52"/>
      <c r="P16" s="52"/>
      <c r="Q16" s="52"/>
      <c r="R16" s="52"/>
      <c r="S16" s="52"/>
      <c r="T16" s="52"/>
      <c r="U16" s="52"/>
    </row>
    <row r="17" spans="1:22" ht="17.25" customHeight="1">
      <c r="A17" s="40">
        <v>3</v>
      </c>
      <c r="B17" s="52">
        <v>0.89400000000000002</v>
      </c>
      <c r="C17" s="52"/>
      <c r="D17" s="52"/>
      <c r="E17" s="52"/>
      <c r="F17" s="52"/>
      <c r="G17" s="52"/>
      <c r="H17" s="52"/>
      <c r="I17" s="52"/>
      <c r="J17" s="52"/>
      <c r="L17" s="40">
        <v>3</v>
      </c>
      <c r="M17" s="52">
        <v>1.1399999999999999</v>
      </c>
      <c r="N17" s="52"/>
      <c r="O17" s="52"/>
      <c r="P17" s="52"/>
      <c r="Q17" s="52"/>
      <c r="R17" s="52"/>
      <c r="S17" s="52"/>
      <c r="T17" s="52"/>
      <c r="U17" s="52"/>
    </row>
    <row r="18" spans="1:22" ht="17.25" customHeight="1">
      <c r="A18" s="40">
        <v>10</v>
      </c>
      <c r="B18" s="52">
        <v>2.99</v>
      </c>
      <c r="C18" s="52"/>
      <c r="D18" s="52"/>
      <c r="E18" s="52"/>
      <c r="F18" s="52"/>
      <c r="G18" s="52"/>
      <c r="H18" s="52"/>
      <c r="I18" s="52"/>
      <c r="J18" s="52"/>
      <c r="L18" s="40">
        <v>10</v>
      </c>
      <c r="M18" s="52">
        <v>3.7</v>
      </c>
      <c r="N18" s="52"/>
      <c r="O18" s="52"/>
      <c r="P18" s="52"/>
      <c r="Q18" s="52"/>
      <c r="R18" s="52"/>
      <c r="S18" s="52"/>
      <c r="T18" s="52"/>
      <c r="U18" s="52"/>
    </row>
    <row r="19" spans="1:22" ht="17.25" customHeight="1">
      <c r="A19" s="40">
        <v>30</v>
      </c>
      <c r="B19" s="52">
        <v>9.18</v>
      </c>
      <c r="C19" s="52"/>
      <c r="D19" s="52"/>
      <c r="E19" s="52"/>
      <c r="F19" s="52"/>
      <c r="G19" s="52"/>
      <c r="H19" s="52"/>
      <c r="I19" s="52"/>
      <c r="J19" s="52"/>
      <c r="L19" s="40">
        <v>30</v>
      </c>
      <c r="M19" s="52">
        <v>10.4</v>
      </c>
      <c r="N19" s="52"/>
      <c r="O19" s="52"/>
      <c r="P19" s="52"/>
      <c r="Q19" s="52"/>
      <c r="R19" s="52"/>
      <c r="S19" s="52"/>
      <c r="T19" s="52"/>
      <c r="U19" s="52"/>
    </row>
    <row r="20" spans="1:22" ht="17.25" customHeight="1">
      <c r="A20" s="40">
        <v>100</v>
      </c>
      <c r="B20" s="52">
        <v>32</v>
      </c>
      <c r="C20" s="52"/>
      <c r="D20" s="52"/>
      <c r="E20" s="52"/>
      <c r="F20" s="52"/>
      <c r="G20" s="52"/>
      <c r="H20" s="52"/>
      <c r="I20" s="52"/>
      <c r="J20" s="52"/>
      <c r="L20" s="40">
        <v>100</v>
      </c>
      <c r="M20" s="52">
        <v>36.299999999999997</v>
      </c>
      <c r="N20" s="52"/>
      <c r="O20" s="52"/>
      <c r="P20" s="52"/>
      <c r="Q20" s="52"/>
      <c r="R20" s="52"/>
      <c r="S20" s="52"/>
      <c r="T20" s="52"/>
      <c r="U20" s="52"/>
    </row>
    <row r="21" spans="1:22" ht="17.25" customHeight="1">
      <c r="A21" s="40">
        <v>300</v>
      </c>
      <c r="B21" s="52">
        <v>95.3</v>
      </c>
      <c r="C21" s="52"/>
      <c r="D21" s="52"/>
      <c r="E21" s="52"/>
      <c r="F21" s="52"/>
      <c r="G21" s="52"/>
      <c r="H21" s="52"/>
      <c r="I21" s="52"/>
      <c r="J21" s="52"/>
      <c r="L21" s="40">
        <v>300</v>
      </c>
      <c r="M21" s="52">
        <v>107</v>
      </c>
      <c r="N21" s="52"/>
      <c r="O21" s="52"/>
      <c r="P21" s="52"/>
      <c r="Q21" s="52"/>
      <c r="R21" s="52"/>
      <c r="S21" s="52"/>
      <c r="T21" s="52"/>
      <c r="U21" s="52"/>
    </row>
    <row r="22" spans="1:22" ht="17.25" customHeight="1">
      <c r="A22" s="40">
        <v>1000</v>
      </c>
      <c r="B22" s="52">
        <v>305</v>
      </c>
      <c r="C22" s="52"/>
      <c r="D22" s="52"/>
      <c r="E22" s="52"/>
      <c r="F22" s="52"/>
      <c r="G22" s="52"/>
      <c r="H22" s="52"/>
      <c r="I22" s="52"/>
      <c r="J22" s="52"/>
      <c r="L22" s="40">
        <v>1000</v>
      </c>
      <c r="M22" s="52">
        <v>340</v>
      </c>
      <c r="N22" s="52"/>
      <c r="O22" s="52"/>
      <c r="P22" s="52"/>
      <c r="Q22" s="52"/>
      <c r="R22" s="52"/>
      <c r="S22" s="52"/>
      <c r="T22" s="52"/>
      <c r="U22" s="52"/>
    </row>
    <row r="23" spans="1:22" ht="17.25" customHeight="1">
      <c r="A23" s="40"/>
      <c r="B23" s="52"/>
      <c r="C23" s="52"/>
      <c r="D23" s="52"/>
      <c r="E23" s="52"/>
      <c r="F23" s="52"/>
      <c r="G23" s="52"/>
      <c r="H23" s="52"/>
      <c r="I23" s="52"/>
      <c r="J23" s="52"/>
      <c r="L23" s="40"/>
      <c r="M23" s="52"/>
      <c r="N23" s="52"/>
      <c r="O23" s="52"/>
      <c r="P23" s="52"/>
      <c r="Q23" s="52"/>
      <c r="R23" s="52"/>
      <c r="S23" s="52"/>
      <c r="T23" s="52"/>
      <c r="U23" s="52"/>
    </row>
    <row r="24" spans="1:22" ht="17.25" customHeight="1">
      <c r="A24" s="40" t="s">
        <v>143</v>
      </c>
      <c r="B24" s="52">
        <v>3.8800000000000001E-2</v>
      </c>
      <c r="C24" s="52">
        <v>4.0399999999999998E-2</v>
      </c>
      <c r="D24" s="52">
        <v>3.9100000000000003E-2</v>
      </c>
      <c r="E24" s="52">
        <v>3.7499999999999999E-2</v>
      </c>
      <c r="F24" s="52">
        <v>4.41E-2</v>
      </c>
      <c r="G24" s="52">
        <v>3.9100000000000003E-2</v>
      </c>
      <c r="H24" s="52">
        <v>4.07E-2</v>
      </c>
      <c r="I24" s="52">
        <v>3.7100000000000001E-2</v>
      </c>
      <c r="J24" s="52">
        <v>4.2099999999999999E-2</v>
      </c>
      <c r="L24" s="40" t="s">
        <v>143</v>
      </c>
      <c r="M24" s="52">
        <v>4.2700000000000002E-2</v>
      </c>
      <c r="N24" s="52">
        <v>4.5400000000000003E-2</v>
      </c>
      <c r="O24" s="52">
        <v>4.1399999999999999E-2</v>
      </c>
      <c r="P24" s="52">
        <v>3.8699999999999998E-2</v>
      </c>
      <c r="Q24" s="52">
        <v>4.8399999999999999E-2</v>
      </c>
      <c r="R24" s="52">
        <v>3.9899999999999998E-2</v>
      </c>
      <c r="S24" s="52">
        <v>4.2099999999999999E-2</v>
      </c>
      <c r="T24" s="52">
        <v>4.3200000000000002E-2</v>
      </c>
      <c r="U24" s="52">
        <v>4.5699999999999998E-2</v>
      </c>
    </row>
    <row r="25" spans="1:22" ht="17.25" customHeight="1">
      <c r="A25" s="40" t="s">
        <v>144</v>
      </c>
      <c r="B25" s="52">
        <v>9.5799999999999996E-2</v>
      </c>
      <c r="C25" s="52">
        <v>9.4600000000000004E-2</v>
      </c>
      <c r="D25" s="52">
        <v>9.1499999999999998E-2</v>
      </c>
      <c r="E25" s="52">
        <v>8.8499999999999995E-2</v>
      </c>
      <c r="F25" s="52">
        <v>9.8000000000000004E-2</v>
      </c>
      <c r="G25" s="52">
        <v>9.4500000000000001E-2</v>
      </c>
      <c r="H25" s="52">
        <v>9.9400000000000002E-2</v>
      </c>
      <c r="I25" s="52">
        <v>9.11E-2</v>
      </c>
      <c r="J25" s="52">
        <v>9.4E-2</v>
      </c>
      <c r="L25" s="40" t="s">
        <v>144</v>
      </c>
      <c r="M25" s="52">
        <v>0.10199999999999999</v>
      </c>
      <c r="N25" s="52">
        <v>0.11</v>
      </c>
      <c r="O25" s="52">
        <v>0.11</v>
      </c>
      <c r="P25" s="52">
        <v>0.115</v>
      </c>
      <c r="Q25" s="52">
        <v>0.123</v>
      </c>
      <c r="R25" s="52">
        <v>0.105</v>
      </c>
      <c r="S25" s="52">
        <v>0.108</v>
      </c>
      <c r="T25" s="52">
        <v>0.106</v>
      </c>
      <c r="U25" s="52">
        <v>0.12</v>
      </c>
    </row>
    <row r="26" spans="1:22" ht="17.25" customHeight="1">
      <c r="A26" s="40" t="s">
        <v>145</v>
      </c>
      <c r="B26" s="52">
        <v>25.7</v>
      </c>
      <c r="C26" s="52">
        <v>23.8</v>
      </c>
      <c r="D26" s="52">
        <v>23.4</v>
      </c>
      <c r="E26" s="52">
        <v>22.5</v>
      </c>
      <c r="F26" s="52">
        <v>26.3</v>
      </c>
      <c r="G26" s="52">
        <v>24.3</v>
      </c>
      <c r="H26" s="52">
        <v>24.8</v>
      </c>
      <c r="I26" s="52">
        <v>23.5</v>
      </c>
      <c r="J26" s="52">
        <v>23.5</v>
      </c>
      <c r="L26" s="40" t="s">
        <v>145</v>
      </c>
      <c r="M26" s="52">
        <v>28.8</v>
      </c>
      <c r="N26" s="52">
        <v>28.1</v>
      </c>
      <c r="O26" s="52">
        <v>28.6</v>
      </c>
      <c r="P26" s="52">
        <v>27.4</v>
      </c>
      <c r="Q26" s="52">
        <v>29.9</v>
      </c>
      <c r="R26" s="52">
        <v>30.2</v>
      </c>
      <c r="S26" s="52">
        <v>30.9</v>
      </c>
      <c r="T26" s="52">
        <v>29.4</v>
      </c>
      <c r="U26" s="52">
        <v>29.3</v>
      </c>
    </row>
    <row r="27" spans="1:22" ht="17.25" customHeight="1">
      <c r="A27" s="40" t="s">
        <v>146</v>
      </c>
      <c r="B27" s="52">
        <v>245</v>
      </c>
      <c r="C27" s="52">
        <v>220</v>
      </c>
      <c r="D27" s="52">
        <v>224</v>
      </c>
      <c r="E27" s="52">
        <v>218</v>
      </c>
      <c r="F27" s="52">
        <v>248</v>
      </c>
      <c r="G27" s="52">
        <v>222</v>
      </c>
      <c r="H27" s="52">
        <v>224</v>
      </c>
      <c r="I27" s="52">
        <v>216</v>
      </c>
      <c r="J27" s="52">
        <v>225</v>
      </c>
      <c r="L27" s="40" t="s">
        <v>146</v>
      </c>
      <c r="M27" s="52">
        <v>291</v>
      </c>
      <c r="N27" s="52">
        <v>293</v>
      </c>
      <c r="O27" s="52">
        <v>283</v>
      </c>
      <c r="P27" s="52">
        <v>289</v>
      </c>
      <c r="Q27" s="52">
        <v>307</v>
      </c>
      <c r="R27" s="52">
        <v>302</v>
      </c>
      <c r="S27" s="52">
        <v>287</v>
      </c>
      <c r="T27" s="52">
        <v>291</v>
      </c>
      <c r="U27" s="52">
        <v>295</v>
      </c>
    </row>
    <row r="28" spans="1:22" ht="17.25" customHeight="1">
      <c r="A28" s="53"/>
      <c r="B28" s="54"/>
      <c r="C28" s="54"/>
      <c r="D28" s="54"/>
      <c r="E28" s="54"/>
      <c r="H28" s="49"/>
      <c r="I28" s="49"/>
      <c r="L28" s="53"/>
      <c r="M28" s="54"/>
      <c r="N28" s="54"/>
      <c r="O28" s="54"/>
      <c r="P28" s="54"/>
      <c r="S28" s="49"/>
      <c r="T28" s="49"/>
    </row>
    <row r="29" spans="1:22" ht="17.25" customHeight="1">
      <c r="A29" s="49" t="s">
        <v>147</v>
      </c>
      <c r="B29" s="39"/>
      <c r="C29" s="39"/>
      <c r="D29" s="39"/>
      <c r="E29" s="39"/>
      <c r="F29" s="39"/>
      <c r="G29" s="39"/>
      <c r="H29" s="39"/>
      <c r="I29" s="39"/>
      <c r="L29" s="49" t="s">
        <v>147</v>
      </c>
      <c r="M29" s="39"/>
      <c r="N29" s="39"/>
      <c r="O29" s="39"/>
      <c r="P29" s="39"/>
      <c r="Q29" s="39"/>
      <c r="R29" s="39"/>
      <c r="S29" s="39"/>
      <c r="T29" s="39"/>
    </row>
    <row r="30" spans="1:22" ht="17.25" customHeight="1">
      <c r="A30" s="55" t="s">
        <v>148</v>
      </c>
      <c r="B30" s="55" t="s">
        <v>149</v>
      </c>
      <c r="C30" s="55" t="s">
        <v>150</v>
      </c>
      <c r="D30" s="55" t="s">
        <v>151</v>
      </c>
      <c r="E30" s="51" t="s">
        <v>152</v>
      </c>
      <c r="F30" s="51" t="s">
        <v>153</v>
      </c>
      <c r="G30" s="51" t="s">
        <v>154</v>
      </c>
      <c r="I30"/>
      <c r="K30" s="56"/>
      <c r="L30" s="55" t="s">
        <v>148</v>
      </c>
      <c r="M30" s="55" t="s">
        <v>149</v>
      </c>
      <c r="N30" s="55" t="s">
        <v>150</v>
      </c>
      <c r="O30" s="55" t="s">
        <v>151</v>
      </c>
      <c r="P30" s="51" t="s">
        <v>152</v>
      </c>
      <c r="Q30" s="51" t="s">
        <v>153</v>
      </c>
      <c r="R30" s="51" t="s">
        <v>154</v>
      </c>
      <c r="T30"/>
      <c r="V30" s="56"/>
    </row>
    <row r="31" spans="1:22" ht="17.25" customHeight="1">
      <c r="A31" s="81" t="str">
        <f>B3</f>
        <v>Tacrolimus</v>
      </c>
      <c r="B31" s="51" t="s">
        <v>155</v>
      </c>
      <c r="C31" s="51" t="s">
        <v>156</v>
      </c>
      <c r="D31" s="51" t="s">
        <v>157</v>
      </c>
      <c r="E31" s="82">
        <v>0.311</v>
      </c>
      <c r="F31" s="82">
        <v>8.2900000000000005E-3</v>
      </c>
      <c r="G31" s="82">
        <v>0.99919999999999998</v>
      </c>
      <c r="I31"/>
      <c r="K31" s="56"/>
      <c r="L31" s="81" t="str">
        <f>M3</f>
        <v>Tacrolimus</v>
      </c>
      <c r="M31" s="51" t="s">
        <v>155</v>
      </c>
      <c r="N31" s="51" t="s">
        <v>156</v>
      </c>
      <c r="O31" s="51" t="s">
        <v>157</v>
      </c>
      <c r="P31" s="82">
        <v>0.36099999999999999</v>
      </c>
      <c r="Q31" s="82">
        <v>7.9000000000000008E-3</v>
      </c>
      <c r="R31" s="82">
        <v>0.999</v>
      </c>
      <c r="T31"/>
      <c r="V31" s="56"/>
    </row>
    <row r="32" spans="1:22" ht="17.25" customHeight="1">
      <c r="H32" s="39"/>
      <c r="I32"/>
      <c r="K32" s="56"/>
      <c r="S32" s="39"/>
      <c r="T32"/>
      <c r="V32" s="56"/>
    </row>
    <row r="33" spans="1:22" ht="17.25" customHeight="1">
      <c r="A33" s="57" t="s">
        <v>158</v>
      </c>
      <c r="B33" s="58"/>
      <c r="C33" s="58"/>
      <c r="D33" s="58"/>
      <c r="E33" s="58"/>
      <c r="F33" s="58"/>
      <c r="G33" s="58"/>
      <c r="H33" s="59"/>
      <c r="I33" s="59"/>
      <c r="J33" s="59"/>
      <c r="K33" s="56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56"/>
    </row>
    <row r="34" spans="1:22" ht="17.25" customHeight="1">
      <c r="A34" s="60" t="s">
        <v>12</v>
      </c>
      <c r="B34" s="75" t="s">
        <v>159</v>
      </c>
      <c r="F34" s="49"/>
      <c r="G34" s="49"/>
      <c r="H34" s="49"/>
      <c r="I34" s="49"/>
      <c r="J34" s="49"/>
      <c r="L34" s="49"/>
      <c r="M34" s="49"/>
      <c r="N34" s="49"/>
      <c r="O34" s="49"/>
      <c r="P34" s="49"/>
      <c r="Q34" s="49"/>
      <c r="R34" s="49"/>
      <c r="S34" s="49"/>
      <c r="T34" s="49"/>
      <c r="U34" s="49"/>
    </row>
    <row r="35" spans="1:22" ht="17.25" customHeight="1">
      <c r="A35" s="44"/>
      <c r="B35" s="183" t="s">
        <v>160</v>
      </c>
      <c r="C35" s="184" t="s">
        <v>161</v>
      </c>
      <c r="D35" s="185"/>
      <c r="E35" s="185"/>
      <c r="F35" s="185"/>
      <c r="G35" s="185"/>
      <c r="H35" s="185"/>
      <c r="I35" s="185"/>
      <c r="J35" s="186"/>
      <c r="L35" s="49"/>
      <c r="M35" s="49"/>
      <c r="N35" s="49"/>
      <c r="O35" s="49"/>
      <c r="P35" s="97"/>
      <c r="Q35" s="49"/>
      <c r="R35" s="49"/>
      <c r="S35" s="49"/>
      <c r="T35" s="49"/>
      <c r="U35" s="49"/>
    </row>
    <row r="36" spans="1:22" ht="17.25" customHeight="1">
      <c r="A36" s="44"/>
      <c r="B36" s="183"/>
      <c r="C36" s="76" t="s">
        <v>162</v>
      </c>
      <c r="D36" s="76" t="s">
        <v>163</v>
      </c>
      <c r="E36" s="76" t="s">
        <v>164</v>
      </c>
      <c r="F36" s="76" t="s">
        <v>165</v>
      </c>
      <c r="G36" s="76" t="s">
        <v>166</v>
      </c>
      <c r="H36" s="76" t="s">
        <v>167</v>
      </c>
      <c r="I36" s="76" t="s">
        <v>168</v>
      </c>
      <c r="J36" s="76" t="s">
        <v>169</v>
      </c>
      <c r="L36" s="49"/>
      <c r="M36" s="49"/>
      <c r="N36" s="49"/>
      <c r="O36" s="49"/>
      <c r="P36" s="49"/>
      <c r="Q36" s="49"/>
      <c r="R36" s="49"/>
      <c r="S36" s="49"/>
      <c r="T36" s="49"/>
      <c r="U36" s="49"/>
    </row>
    <row r="37" spans="1:22" ht="17.25" customHeight="1">
      <c r="A37" s="44"/>
      <c r="B37" s="76">
        <v>0.25</v>
      </c>
      <c r="C37" s="77">
        <v>0.78900000000000003</v>
      </c>
      <c r="D37" s="77">
        <v>0.35699999999999998</v>
      </c>
      <c r="E37" s="77">
        <v>0.56200000000000006</v>
      </c>
      <c r="F37" s="77">
        <v>0.47899999999999998</v>
      </c>
      <c r="G37" s="77">
        <v>0.48399999999999999</v>
      </c>
      <c r="H37" s="77">
        <v>0.55000000000000004</v>
      </c>
      <c r="I37" s="78">
        <f t="shared" ref="I37:I45" si="0">AVERAGE(C37:H37)</f>
        <v>0.53683333333333338</v>
      </c>
      <c r="J37" s="78">
        <f t="shared" ref="J37:J45" si="1">STDEV(C37:H37)</f>
        <v>0.14343697803100389</v>
      </c>
      <c r="L37" s="49"/>
      <c r="M37" s="49"/>
      <c r="N37" s="49"/>
      <c r="O37"/>
      <c r="P37" s="80"/>
      <c r="Q37" s="49"/>
      <c r="R37"/>
      <c r="S37" s="49"/>
      <c r="T37" s="49"/>
      <c r="U37" s="49"/>
    </row>
    <row r="38" spans="1:22" ht="17.25" customHeight="1">
      <c r="A38" s="44"/>
      <c r="B38" s="76">
        <v>0.5</v>
      </c>
      <c r="C38" s="77">
        <v>1.03</v>
      </c>
      <c r="D38" s="77">
        <v>0.61</v>
      </c>
      <c r="E38" s="77">
        <v>0.85499999999999998</v>
      </c>
      <c r="F38" s="77">
        <v>0.78900000000000003</v>
      </c>
      <c r="G38" s="77">
        <v>0.80300000000000005</v>
      </c>
      <c r="H38" s="77">
        <v>0.70099999999999996</v>
      </c>
      <c r="I38" s="78">
        <f t="shared" si="0"/>
        <v>0.79800000000000004</v>
      </c>
      <c r="J38" s="78">
        <f t="shared" si="1"/>
        <v>0.14278095111043265</v>
      </c>
      <c r="L38" s="49"/>
      <c r="M38" s="49"/>
      <c r="N38" s="49"/>
      <c r="O38"/>
      <c r="P38" s="80"/>
      <c r="Q38" s="49"/>
      <c r="R38"/>
      <c r="S38" s="49"/>
      <c r="T38" s="49"/>
      <c r="U38" s="49"/>
    </row>
    <row r="39" spans="1:22" ht="17.25" customHeight="1">
      <c r="A39" s="44"/>
      <c r="B39" s="76">
        <v>1</v>
      </c>
      <c r="C39" s="77">
        <v>2.0099999999999998</v>
      </c>
      <c r="D39" s="77">
        <v>0.84499999999999997</v>
      </c>
      <c r="E39" s="77">
        <v>1.35</v>
      </c>
      <c r="F39" s="77">
        <v>0.86599999999999999</v>
      </c>
      <c r="G39" s="77">
        <v>1.29</v>
      </c>
      <c r="H39" s="77">
        <v>0.89500000000000002</v>
      </c>
      <c r="I39" s="78">
        <f t="shared" si="0"/>
        <v>1.2093333333333334</v>
      </c>
      <c r="J39" s="78">
        <f t="shared" si="1"/>
        <v>0.45095084728456403</v>
      </c>
      <c r="L39" s="49"/>
      <c r="M39" s="49"/>
      <c r="N39" s="49"/>
      <c r="O39"/>
      <c r="P39" s="80"/>
      <c r="Q39" s="49"/>
      <c r="R39"/>
      <c r="S39" s="49"/>
      <c r="T39" s="49"/>
      <c r="U39" s="49"/>
    </row>
    <row r="40" spans="1:22" ht="17.25" customHeight="1">
      <c r="A40" s="44"/>
      <c r="B40" s="76">
        <v>3</v>
      </c>
      <c r="C40" s="77">
        <v>2.0299999999999998</v>
      </c>
      <c r="D40" s="77">
        <v>1.22</v>
      </c>
      <c r="E40" s="77">
        <v>1.73</v>
      </c>
      <c r="F40" s="77">
        <v>1.6</v>
      </c>
      <c r="G40" s="77">
        <v>1.2</v>
      </c>
      <c r="H40" s="77">
        <v>1.1200000000000001</v>
      </c>
      <c r="I40" s="78">
        <f t="shared" si="0"/>
        <v>1.4833333333333334</v>
      </c>
      <c r="J40" s="78">
        <f t="shared" si="1"/>
        <v>0.36192080164956869</v>
      </c>
      <c r="L40" s="49"/>
      <c r="M40" s="49"/>
      <c r="N40" s="49"/>
      <c r="O40"/>
      <c r="P40" s="80"/>
      <c r="Q40" s="49"/>
      <c r="R40" s="49"/>
      <c r="S40" s="49"/>
      <c r="T40" s="49"/>
      <c r="U40" s="49"/>
    </row>
    <row r="41" spans="1:22" ht="17.25" customHeight="1">
      <c r="A41" s="44"/>
      <c r="B41" s="76">
        <v>6</v>
      </c>
      <c r="C41" s="77">
        <v>1.44</v>
      </c>
      <c r="D41" s="77">
        <v>1.39</v>
      </c>
      <c r="E41" s="77">
        <v>1.79</v>
      </c>
      <c r="F41" s="77">
        <v>1.24</v>
      </c>
      <c r="G41" s="77">
        <v>1.0900000000000001</v>
      </c>
      <c r="H41" s="77">
        <v>1.06</v>
      </c>
      <c r="I41" s="78">
        <f t="shared" si="0"/>
        <v>1.335</v>
      </c>
      <c r="J41" s="78">
        <f t="shared" si="1"/>
        <v>0.27046256672596986</v>
      </c>
      <c r="L41" s="49"/>
      <c r="M41" s="49"/>
      <c r="N41" s="49"/>
      <c r="O41"/>
      <c r="P41" s="80"/>
      <c r="Q41" s="49"/>
      <c r="R41" s="49"/>
      <c r="S41" s="49"/>
      <c r="T41" s="49"/>
      <c r="U41" s="49"/>
    </row>
    <row r="42" spans="1:22" ht="17.25" customHeight="1">
      <c r="A42" s="44"/>
      <c r="B42" s="76">
        <v>24</v>
      </c>
      <c r="C42" s="77">
        <v>1.32</v>
      </c>
      <c r="D42" s="77">
        <v>1.06</v>
      </c>
      <c r="E42" s="77">
        <v>1.6</v>
      </c>
      <c r="F42" s="77">
        <v>1.24</v>
      </c>
      <c r="G42" s="77">
        <v>0.94</v>
      </c>
      <c r="H42" s="77">
        <v>1.28</v>
      </c>
      <c r="I42" s="78">
        <f t="shared" si="0"/>
        <v>1.24</v>
      </c>
      <c r="J42" s="78">
        <f t="shared" si="1"/>
        <v>0.2280350850198275</v>
      </c>
      <c r="L42" s="49"/>
      <c r="M42" s="49"/>
      <c r="N42" s="49"/>
      <c r="O42"/>
      <c r="P42" s="80"/>
      <c r="Q42" s="49"/>
      <c r="R42" s="49"/>
      <c r="S42" s="49"/>
      <c r="T42" s="49"/>
      <c r="U42" s="49"/>
    </row>
    <row r="43" spans="1:22" ht="17.25" customHeight="1">
      <c r="A43" s="44"/>
      <c r="B43" s="76">
        <f>3*24</f>
        <v>72</v>
      </c>
      <c r="C43" s="77">
        <v>2.99</v>
      </c>
      <c r="D43" s="77">
        <v>1.92</v>
      </c>
      <c r="E43" s="77">
        <v>2.98</v>
      </c>
      <c r="F43" s="77">
        <v>1.97</v>
      </c>
      <c r="G43" s="77">
        <v>1.54</v>
      </c>
      <c r="H43" s="77">
        <v>3.24</v>
      </c>
      <c r="I43" s="78">
        <f t="shared" si="0"/>
        <v>2.4400000000000004</v>
      </c>
      <c r="J43" s="78">
        <f t="shared" si="1"/>
        <v>0.71209549921341242</v>
      </c>
      <c r="L43" s="49"/>
      <c r="M43" s="49"/>
      <c r="N43" s="49"/>
      <c r="O43"/>
      <c r="P43" s="80"/>
      <c r="Q43" s="49"/>
      <c r="R43" s="49"/>
      <c r="S43" s="49"/>
      <c r="T43" s="49"/>
      <c r="U43" s="49"/>
    </row>
    <row r="44" spans="1:22" ht="17.25" customHeight="1">
      <c r="A44" s="44"/>
      <c r="B44" s="76">
        <f>7*24</f>
        <v>168</v>
      </c>
      <c r="C44" s="77">
        <v>3.44</v>
      </c>
      <c r="D44" s="77">
        <v>1.74</v>
      </c>
      <c r="E44" s="77">
        <v>2.46</v>
      </c>
      <c r="F44" s="77">
        <v>2.1</v>
      </c>
      <c r="G44" s="77">
        <v>2.78</v>
      </c>
      <c r="H44" s="77">
        <v>2.65</v>
      </c>
      <c r="I44" s="78">
        <f t="shared" si="0"/>
        <v>2.5283333333333333</v>
      </c>
      <c r="J44" s="78">
        <f t="shared" si="1"/>
        <v>0.5863247109466444</v>
      </c>
      <c r="L44" s="49"/>
      <c r="M44" s="49"/>
      <c r="N44" s="49"/>
      <c r="O44"/>
      <c r="P44" s="80"/>
      <c r="Q44" s="49"/>
      <c r="R44" s="49"/>
      <c r="S44" s="49"/>
      <c r="T44" s="49"/>
      <c r="U44" s="49"/>
    </row>
    <row r="45" spans="1:22" ht="17.25" customHeight="1" thickBot="1">
      <c r="A45" s="44"/>
      <c r="B45" s="96">
        <f>14*24</f>
        <v>336</v>
      </c>
      <c r="C45" s="99">
        <v>2.94</v>
      </c>
      <c r="D45" s="99">
        <v>1.23</v>
      </c>
      <c r="E45" s="99">
        <v>3.27</v>
      </c>
      <c r="F45" s="99">
        <v>2.2400000000000002</v>
      </c>
      <c r="G45" s="99">
        <v>2.0299999999999998</v>
      </c>
      <c r="H45" s="99">
        <v>2.27</v>
      </c>
      <c r="I45" s="100">
        <f t="shared" si="0"/>
        <v>2.3299999999999996</v>
      </c>
      <c r="J45" s="100">
        <f t="shared" si="1"/>
        <v>0.71657518796006414</v>
      </c>
      <c r="L45" s="49"/>
      <c r="M45" s="49"/>
      <c r="N45" s="49"/>
      <c r="O45"/>
      <c r="P45" s="80"/>
      <c r="Q45" s="49"/>
      <c r="R45" s="49"/>
      <c r="S45" s="49"/>
      <c r="T45" s="49"/>
      <c r="U45" s="49"/>
    </row>
    <row r="46" spans="1:22" ht="17.25" customHeight="1">
      <c r="A46" s="44"/>
      <c r="B46" s="101">
        <f>21*24</f>
        <v>504</v>
      </c>
      <c r="C46" s="102">
        <v>2.29</v>
      </c>
      <c r="D46" s="102">
        <v>0.83499999999999996</v>
      </c>
      <c r="E46" s="102">
        <v>2.83</v>
      </c>
      <c r="F46" s="102">
        <v>2.0499999999999998</v>
      </c>
      <c r="G46" s="102">
        <v>1.47</v>
      </c>
      <c r="H46" s="102">
        <v>2.39</v>
      </c>
      <c r="I46" s="103">
        <f t="shared" ref="I46:I50" si="2">AVERAGE(C46:H46)</f>
        <v>1.9775</v>
      </c>
      <c r="J46" s="104">
        <f t="shared" ref="J46:J50" si="3">STDEV(C46:H46)</f>
        <v>0.71591724382082078</v>
      </c>
      <c r="L46" s="49"/>
      <c r="M46" s="49"/>
      <c r="N46" s="49"/>
      <c r="O46"/>
      <c r="P46" s="80"/>
      <c r="Q46" s="49"/>
      <c r="R46" s="49"/>
      <c r="S46" s="49"/>
      <c r="T46" s="49"/>
      <c r="U46" s="49"/>
    </row>
    <row r="47" spans="1:22" ht="17.25" customHeight="1">
      <c r="A47" s="44"/>
      <c r="B47" s="105">
        <f>28*24</f>
        <v>672</v>
      </c>
      <c r="C47" s="77">
        <v>0.753</v>
      </c>
      <c r="D47" s="77">
        <v>0.35199999999999998</v>
      </c>
      <c r="E47" s="77">
        <v>1.0900000000000001</v>
      </c>
      <c r="F47" s="77">
        <v>0.745</v>
      </c>
      <c r="G47" s="77">
        <v>0.53600000000000003</v>
      </c>
      <c r="H47" s="77">
        <v>0.72099999999999997</v>
      </c>
      <c r="I47" s="78">
        <f t="shared" si="2"/>
        <v>0.69950000000000001</v>
      </c>
      <c r="J47" s="106">
        <f t="shared" si="3"/>
        <v>0.247132960165171</v>
      </c>
      <c r="L47" s="49"/>
      <c r="M47" s="49"/>
      <c r="N47" s="49"/>
      <c r="O47"/>
      <c r="P47" s="80"/>
      <c r="Q47" s="49"/>
      <c r="R47" s="49"/>
      <c r="S47" s="49"/>
      <c r="T47" s="49"/>
      <c r="U47" s="49"/>
    </row>
    <row r="48" spans="1:22" ht="17.25" customHeight="1">
      <c r="A48" s="44"/>
      <c r="B48" s="105">
        <f>35*24</f>
        <v>840</v>
      </c>
      <c r="C48" s="77">
        <v>0.48099999999999998</v>
      </c>
      <c r="D48" s="77">
        <v>0.28599999999999998</v>
      </c>
      <c r="E48" s="77">
        <v>0.67600000000000005</v>
      </c>
      <c r="F48" s="77">
        <v>0.46200000000000002</v>
      </c>
      <c r="G48" s="77">
        <v>0.28100000000000003</v>
      </c>
      <c r="H48" s="77">
        <v>0.48899999999999999</v>
      </c>
      <c r="I48" s="78">
        <f t="shared" si="2"/>
        <v>0.4458333333333333</v>
      </c>
      <c r="J48" s="106">
        <f t="shared" si="3"/>
        <v>0.14768536375235933</v>
      </c>
      <c r="L48" s="49"/>
      <c r="M48" s="49"/>
      <c r="N48" s="49"/>
      <c r="O48"/>
      <c r="P48" s="80"/>
      <c r="Q48" s="49"/>
      <c r="R48" s="49"/>
      <c r="S48" s="49"/>
      <c r="T48" s="49"/>
      <c r="U48" s="49"/>
    </row>
    <row r="49" spans="1:21" ht="17.25" customHeight="1">
      <c r="A49" s="44"/>
      <c r="B49" s="105">
        <f>42*24</f>
        <v>1008</v>
      </c>
      <c r="C49" s="77">
        <v>0.39300000000000002</v>
      </c>
      <c r="D49" s="77">
        <v>0.26700000000000002</v>
      </c>
      <c r="E49" s="77">
        <v>0.42699999999999999</v>
      </c>
      <c r="F49" s="77">
        <v>0.36799999999999999</v>
      </c>
      <c r="G49" s="77">
        <v>0.151</v>
      </c>
      <c r="H49" s="77">
        <v>0.443</v>
      </c>
      <c r="I49" s="78">
        <f t="shared" si="2"/>
        <v>0.34149999999999997</v>
      </c>
      <c r="J49" s="106">
        <f t="shared" si="3"/>
        <v>0.11207809777115244</v>
      </c>
      <c r="L49" s="49"/>
      <c r="M49" s="49"/>
      <c r="N49" s="49"/>
      <c r="O49"/>
      <c r="P49" s="80"/>
      <c r="Q49" s="49"/>
      <c r="R49" s="49"/>
      <c r="S49" s="49"/>
      <c r="T49" s="49"/>
      <c r="U49" s="49"/>
    </row>
    <row r="50" spans="1:21" ht="17.25" customHeight="1" thickBot="1">
      <c r="A50" s="44"/>
      <c r="B50" s="107">
        <f>49*24</f>
        <v>1176</v>
      </c>
      <c r="C50" s="108">
        <v>0.38800000000000001</v>
      </c>
      <c r="D50" s="108">
        <v>0.28999999999999998</v>
      </c>
      <c r="E50" s="108">
        <v>0.41099999999999998</v>
      </c>
      <c r="F50" s="108">
        <v>0.308</v>
      </c>
      <c r="G50" s="108">
        <v>0.11700000000000001</v>
      </c>
      <c r="H50" s="108">
        <v>0.107</v>
      </c>
      <c r="I50" s="109">
        <f t="shared" si="2"/>
        <v>0.27016666666666667</v>
      </c>
      <c r="J50" s="110">
        <f t="shared" si="3"/>
        <v>0.13086392423684481</v>
      </c>
      <c r="L50" s="49"/>
      <c r="M50" s="49"/>
      <c r="N50" s="49"/>
      <c r="O50" s="49"/>
      <c r="P50" s="49"/>
      <c r="Q50" s="49"/>
      <c r="R50" s="49"/>
      <c r="S50" s="49"/>
      <c r="T50" s="49"/>
      <c r="U50" s="49"/>
    </row>
    <row r="51" spans="1:21" ht="17.25" customHeight="1">
      <c r="I51" s="41"/>
      <c r="J51" s="79" t="s">
        <v>170</v>
      </c>
      <c r="L51" s="49"/>
      <c r="M51" s="49"/>
      <c r="N51" s="49"/>
      <c r="O51" s="49"/>
      <c r="P51" s="49"/>
      <c r="Q51" s="49"/>
      <c r="R51" s="49"/>
      <c r="S51" s="49"/>
      <c r="T51" s="49"/>
      <c r="U51" s="49"/>
    </row>
    <row r="52" spans="1:21" ht="17.25" customHeight="1">
      <c r="A52" s="60" t="s">
        <v>43</v>
      </c>
      <c r="B52" s="75" t="s">
        <v>171</v>
      </c>
      <c r="F52" s="49"/>
      <c r="G52" s="49"/>
      <c r="H52" s="49"/>
      <c r="I52" s="49"/>
      <c r="J52" s="49"/>
      <c r="L52" s="49"/>
      <c r="M52" s="49"/>
      <c r="N52" s="49"/>
      <c r="O52" s="49"/>
      <c r="P52" s="49"/>
      <c r="Q52" s="49"/>
      <c r="R52" s="49"/>
      <c r="S52" s="49"/>
      <c r="T52" s="49"/>
      <c r="U52" s="49"/>
    </row>
    <row r="53" spans="1:21" ht="17.25" customHeight="1">
      <c r="A53" s="44"/>
      <c r="B53" s="183" t="s">
        <v>160</v>
      </c>
      <c r="C53" s="184" t="s">
        <v>161</v>
      </c>
      <c r="D53" s="185"/>
      <c r="E53" s="185"/>
      <c r="F53" s="185"/>
      <c r="G53" s="185"/>
      <c r="H53" s="185"/>
      <c r="I53" s="185"/>
      <c r="J53" s="186"/>
      <c r="L53" s="49"/>
      <c r="M53" s="49"/>
      <c r="N53" s="49"/>
      <c r="O53" s="49"/>
      <c r="P53" s="49"/>
      <c r="Q53" s="49"/>
      <c r="R53" s="49"/>
      <c r="S53" s="49"/>
      <c r="T53" s="49"/>
      <c r="U53" s="49"/>
    </row>
    <row r="54" spans="1:21" ht="17.25" customHeight="1">
      <c r="A54" s="44"/>
      <c r="B54" s="183"/>
      <c r="C54" s="76" t="s">
        <v>172</v>
      </c>
      <c r="D54" s="76" t="s">
        <v>81</v>
      </c>
      <c r="E54" s="76" t="s">
        <v>82</v>
      </c>
      <c r="F54" s="76" t="s">
        <v>83</v>
      </c>
      <c r="G54" s="76" t="s">
        <v>84</v>
      </c>
      <c r="H54" s="76" t="s">
        <v>85</v>
      </c>
      <c r="I54" s="76" t="s">
        <v>168</v>
      </c>
      <c r="J54" s="76" t="s">
        <v>169</v>
      </c>
      <c r="L54" s="49"/>
      <c r="M54" s="49"/>
      <c r="N54" s="49"/>
      <c r="O54" s="49"/>
      <c r="P54" s="49"/>
      <c r="Q54" s="49"/>
      <c r="R54" s="49"/>
      <c r="S54" s="49"/>
      <c r="T54" s="49"/>
      <c r="U54" s="49"/>
    </row>
    <row r="55" spans="1:21" ht="17.25" customHeight="1">
      <c r="A55" s="44"/>
      <c r="B55" s="76">
        <v>0.25</v>
      </c>
      <c r="C55" s="77">
        <v>0.53700000000000003</v>
      </c>
      <c r="D55" s="77">
        <v>0.34599999999999997</v>
      </c>
      <c r="E55" s="77">
        <v>0.44900000000000001</v>
      </c>
      <c r="F55" s="77">
        <v>0.55400000000000005</v>
      </c>
      <c r="G55" s="77">
        <v>0.34200000000000003</v>
      </c>
      <c r="H55" s="77">
        <v>0.52400000000000002</v>
      </c>
      <c r="I55" s="78">
        <f t="shared" ref="I55:I68" si="4">AVERAGE(C55:H55)</f>
        <v>0.45866666666666672</v>
      </c>
      <c r="J55" s="78">
        <f t="shared" ref="J55:J68" si="5">STDEV(C55:H55)</f>
        <v>9.580327064702257E-2</v>
      </c>
      <c r="L55" s="49"/>
      <c r="M55" s="49"/>
      <c r="N55" s="49"/>
      <c r="O55" s="49"/>
      <c r="P55" s="49"/>
      <c r="Q55" s="49"/>
      <c r="R55" s="49"/>
      <c r="S55" s="49"/>
      <c r="T55" s="49"/>
      <c r="U55" s="49"/>
    </row>
    <row r="56" spans="1:21" ht="17.25" customHeight="1">
      <c r="A56" s="44"/>
      <c r="B56" s="76">
        <v>0.5</v>
      </c>
      <c r="C56" s="77">
        <v>0.78400000000000003</v>
      </c>
      <c r="D56" s="77">
        <v>0.50800000000000001</v>
      </c>
      <c r="E56" s="77">
        <v>0.65</v>
      </c>
      <c r="F56" s="77">
        <v>0.69</v>
      </c>
      <c r="G56" s="77">
        <v>0.52300000000000002</v>
      </c>
      <c r="H56" s="77">
        <v>0.64500000000000002</v>
      </c>
      <c r="I56" s="78">
        <f t="shared" si="4"/>
        <v>0.63333333333333341</v>
      </c>
      <c r="J56" s="78">
        <f t="shared" si="5"/>
        <v>0.10412236391220983</v>
      </c>
      <c r="L56" s="49"/>
      <c r="M56" s="49"/>
      <c r="N56" s="49"/>
      <c r="O56" s="49"/>
      <c r="P56" s="49"/>
      <c r="Q56" s="49"/>
      <c r="R56" s="49"/>
      <c r="S56" s="49"/>
      <c r="T56" s="49"/>
      <c r="U56" s="49"/>
    </row>
    <row r="57" spans="1:21" ht="17.25" customHeight="1">
      <c r="A57" s="44"/>
      <c r="B57" s="76">
        <v>1</v>
      </c>
      <c r="C57" s="77">
        <v>1.02</v>
      </c>
      <c r="D57" s="77">
        <v>0.58399999999999996</v>
      </c>
      <c r="E57" s="77">
        <v>0.83799999999999997</v>
      </c>
      <c r="F57" s="77">
        <v>0.86299999999999999</v>
      </c>
      <c r="G57" s="77">
        <v>0.61799999999999999</v>
      </c>
      <c r="H57" s="77">
        <v>0.80500000000000005</v>
      </c>
      <c r="I57" s="78">
        <f t="shared" si="4"/>
        <v>0.78799999999999992</v>
      </c>
      <c r="J57" s="78">
        <f t="shared" si="5"/>
        <v>0.16294416221515928</v>
      </c>
      <c r="L57" s="49"/>
      <c r="M57" s="49"/>
      <c r="N57" s="49"/>
      <c r="O57" s="49"/>
      <c r="P57" s="49"/>
      <c r="Q57" s="49"/>
      <c r="R57" s="49"/>
      <c r="S57" s="49"/>
      <c r="T57" s="49"/>
      <c r="U57" s="49"/>
    </row>
    <row r="58" spans="1:21" ht="17.25" customHeight="1">
      <c r="A58" s="44"/>
      <c r="B58" s="76">
        <v>3</v>
      </c>
      <c r="C58" s="77">
        <v>1.42</v>
      </c>
      <c r="D58" s="77">
        <v>0.92800000000000005</v>
      </c>
      <c r="E58" s="77">
        <v>1.58</v>
      </c>
      <c r="F58" s="77">
        <v>1.62</v>
      </c>
      <c r="G58" s="77">
        <v>1.02</v>
      </c>
      <c r="H58" s="77">
        <v>1.23</v>
      </c>
      <c r="I58" s="78">
        <f t="shared" si="4"/>
        <v>1.2996666666666667</v>
      </c>
      <c r="J58" s="78">
        <f t="shared" si="5"/>
        <v>0.2887501803751239</v>
      </c>
      <c r="L58" s="49"/>
      <c r="M58" s="49"/>
      <c r="N58" s="49"/>
      <c r="O58" s="49"/>
      <c r="P58" s="49"/>
      <c r="Q58" s="49"/>
      <c r="R58" s="49"/>
      <c r="S58" s="49"/>
      <c r="T58" s="49"/>
      <c r="U58" s="49"/>
    </row>
    <row r="59" spans="1:21" ht="17.25" customHeight="1">
      <c r="A59" s="44"/>
      <c r="B59" s="76">
        <v>6</v>
      </c>
      <c r="C59" s="77">
        <v>1.05</v>
      </c>
      <c r="D59" s="77">
        <v>0.82199999999999995</v>
      </c>
      <c r="E59" s="77">
        <v>1.1100000000000001</v>
      </c>
      <c r="F59" s="77">
        <v>1.23</v>
      </c>
      <c r="G59" s="77">
        <v>0.83299999999999996</v>
      </c>
      <c r="H59" s="77">
        <v>1.05</v>
      </c>
      <c r="I59" s="78">
        <f t="shared" si="4"/>
        <v>1.0158333333333334</v>
      </c>
      <c r="J59" s="78">
        <f t="shared" si="5"/>
        <v>0.160043015051164</v>
      </c>
      <c r="L59" s="49"/>
      <c r="M59" s="49"/>
      <c r="N59" s="49"/>
      <c r="O59" s="49"/>
      <c r="P59" s="49"/>
      <c r="Q59" s="49"/>
      <c r="R59" s="49"/>
      <c r="S59" s="49"/>
      <c r="T59" s="49"/>
      <c r="U59" s="49"/>
    </row>
    <row r="60" spans="1:21" ht="17.25" customHeight="1">
      <c r="A60" s="44"/>
      <c r="B60" s="76">
        <v>24</v>
      </c>
      <c r="C60" s="77">
        <v>0.88600000000000001</v>
      </c>
      <c r="D60" s="77">
        <v>0.64900000000000002</v>
      </c>
      <c r="E60" s="77">
        <v>0.88300000000000001</v>
      </c>
      <c r="F60" s="77">
        <v>1</v>
      </c>
      <c r="G60" s="77">
        <v>0.66200000000000003</v>
      </c>
      <c r="H60" s="77">
        <v>0.997</v>
      </c>
      <c r="I60" s="78">
        <f t="shared" si="4"/>
        <v>0.84616666666666662</v>
      </c>
      <c r="J60" s="78">
        <f t="shared" si="5"/>
        <v>0.15630152483794485</v>
      </c>
      <c r="L60" s="49"/>
      <c r="M60" s="49"/>
      <c r="N60" s="49"/>
      <c r="O60" s="49"/>
      <c r="P60" s="49"/>
      <c r="Q60" s="49"/>
      <c r="R60" s="49"/>
      <c r="S60" s="49"/>
      <c r="T60" s="49"/>
      <c r="U60" s="49"/>
    </row>
    <row r="61" spans="1:21" ht="17.25" customHeight="1">
      <c r="A61" s="44"/>
      <c r="B61" s="76">
        <f>3*24</f>
        <v>72</v>
      </c>
      <c r="C61" s="77">
        <v>1.56</v>
      </c>
      <c r="D61" s="77">
        <v>0.78100000000000003</v>
      </c>
      <c r="E61" s="77">
        <v>1.28</v>
      </c>
      <c r="F61" s="77">
        <v>1.57</v>
      </c>
      <c r="G61" s="77">
        <v>0.85399999999999998</v>
      </c>
      <c r="H61" s="77">
        <v>1.52</v>
      </c>
      <c r="I61" s="78">
        <f t="shared" si="4"/>
        <v>1.2608333333333335</v>
      </c>
      <c r="J61" s="78">
        <f t="shared" si="5"/>
        <v>0.36010354992233268</v>
      </c>
      <c r="L61" s="49"/>
      <c r="M61" s="49"/>
      <c r="N61" s="49"/>
      <c r="O61" s="49"/>
      <c r="P61" s="49"/>
      <c r="Q61" s="49"/>
      <c r="R61" s="49"/>
      <c r="S61" s="49"/>
      <c r="T61" s="49"/>
      <c r="U61" s="49"/>
    </row>
    <row r="62" spans="1:21" ht="17.25" customHeight="1">
      <c r="A62" s="44"/>
      <c r="B62" s="76">
        <f>7*24</f>
        <v>168</v>
      </c>
      <c r="C62" s="77">
        <v>2.08</v>
      </c>
      <c r="D62" s="77">
        <v>1.32</v>
      </c>
      <c r="E62" s="77">
        <v>2.12</v>
      </c>
      <c r="F62" s="77">
        <v>2.42</v>
      </c>
      <c r="G62" s="77">
        <v>1.26</v>
      </c>
      <c r="H62" s="77">
        <v>1.89</v>
      </c>
      <c r="I62" s="78">
        <f t="shared" si="4"/>
        <v>1.8483333333333336</v>
      </c>
      <c r="J62" s="78">
        <f t="shared" si="5"/>
        <v>0.4650340489326199</v>
      </c>
      <c r="L62" s="49"/>
      <c r="M62" s="49"/>
      <c r="N62" s="49"/>
      <c r="O62" s="49"/>
      <c r="P62" s="49"/>
      <c r="Q62" s="49"/>
      <c r="R62" s="49"/>
      <c r="S62" s="49"/>
      <c r="T62" s="49"/>
      <c r="U62" s="49"/>
    </row>
    <row r="63" spans="1:21" ht="17.25" customHeight="1" thickBot="1">
      <c r="A63" s="44"/>
      <c r="B63" s="76">
        <f>14*24</f>
        <v>336</v>
      </c>
      <c r="C63" s="77">
        <v>4.07</v>
      </c>
      <c r="D63" s="77">
        <v>2.0299999999999998</v>
      </c>
      <c r="E63" s="77">
        <v>3.07</v>
      </c>
      <c r="F63" s="77">
        <v>3.59</v>
      </c>
      <c r="G63" s="77">
        <v>1.94</v>
      </c>
      <c r="H63" s="77">
        <v>3.19</v>
      </c>
      <c r="I63" s="78">
        <f t="shared" si="4"/>
        <v>2.9816666666666669</v>
      </c>
      <c r="J63" s="78">
        <f t="shared" si="5"/>
        <v>0.84811359302080891</v>
      </c>
      <c r="L63" s="49"/>
      <c r="M63" s="49"/>
      <c r="N63" s="49"/>
      <c r="O63" s="49"/>
      <c r="P63" s="49"/>
      <c r="Q63" s="49"/>
      <c r="R63" s="49"/>
      <c r="S63" s="49"/>
      <c r="T63" s="49"/>
      <c r="U63" s="49"/>
    </row>
    <row r="64" spans="1:21" ht="17.25" customHeight="1">
      <c r="A64" s="44"/>
      <c r="B64" s="101">
        <f>21*24</f>
        <v>504</v>
      </c>
      <c r="C64" s="102">
        <v>3.72</v>
      </c>
      <c r="D64" s="102">
        <v>1.81</v>
      </c>
      <c r="E64" s="102">
        <v>2.59</v>
      </c>
      <c r="F64" s="102">
        <v>3.13</v>
      </c>
      <c r="G64" s="102">
        <v>1.78</v>
      </c>
      <c r="H64" s="102">
        <v>2.89</v>
      </c>
      <c r="I64" s="103">
        <f t="shared" si="4"/>
        <v>2.6533333333333333</v>
      </c>
      <c r="J64" s="104">
        <f t="shared" si="5"/>
        <v>0.7614372375098728</v>
      </c>
      <c r="L64" s="49"/>
      <c r="M64" s="49"/>
      <c r="N64" s="49"/>
      <c r="O64" s="49"/>
      <c r="P64" s="49"/>
      <c r="Q64" s="49"/>
      <c r="R64" s="49"/>
      <c r="S64" s="49"/>
      <c r="T64" s="49"/>
      <c r="U64" s="49"/>
    </row>
    <row r="65" spans="1:21" ht="17.25" customHeight="1">
      <c r="A65" s="44"/>
      <c r="B65" s="105">
        <f>28*24</f>
        <v>672</v>
      </c>
      <c r="C65" s="77">
        <v>2.4700000000000002</v>
      </c>
      <c r="D65" s="77">
        <v>1.05</v>
      </c>
      <c r="E65" s="77">
        <v>1.82</v>
      </c>
      <c r="F65" s="77">
        <v>2.64</v>
      </c>
      <c r="G65" s="77">
        <v>1.1599999999999999</v>
      </c>
      <c r="H65" s="77">
        <v>2.11</v>
      </c>
      <c r="I65" s="78">
        <f t="shared" si="4"/>
        <v>1.875</v>
      </c>
      <c r="J65" s="106">
        <f t="shared" si="5"/>
        <v>0.66171746236592621</v>
      </c>
      <c r="L65" s="49"/>
      <c r="M65" s="49"/>
      <c r="N65" s="49"/>
      <c r="O65" s="49"/>
      <c r="P65" s="49"/>
      <c r="Q65" s="49"/>
      <c r="R65" s="49"/>
      <c r="S65" s="49"/>
      <c r="T65" s="49"/>
      <c r="U65" s="49"/>
    </row>
    <row r="66" spans="1:21" ht="17.25" customHeight="1">
      <c r="A66" s="44"/>
      <c r="B66" s="105">
        <f>35*24</f>
        <v>840</v>
      </c>
      <c r="C66" s="77">
        <v>0.41699999999999998</v>
      </c>
      <c r="D66" s="77">
        <v>0.23200000000000001</v>
      </c>
      <c r="E66" s="77">
        <v>0.35799999999999998</v>
      </c>
      <c r="F66" s="77">
        <v>0.504</v>
      </c>
      <c r="G66" s="77">
        <v>0.14499999999999999</v>
      </c>
      <c r="H66" s="77">
        <v>0.69799999999999995</v>
      </c>
      <c r="I66" s="78">
        <f t="shared" si="4"/>
        <v>0.39233333333333337</v>
      </c>
      <c r="J66" s="106">
        <f t="shared" si="5"/>
        <v>0.19726597949638106</v>
      </c>
      <c r="L66" s="49"/>
      <c r="M66" s="49"/>
      <c r="N66" s="49"/>
      <c r="O66" s="49"/>
      <c r="P66" s="49"/>
      <c r="Q66" s="49"/>
      <c r="R66" s="49"/>
      <c r="S66" s="49"/>
      <c r="T66" s="49"/>
      <c r="U66" s="49"/>
    </row>
    <row r="67" spans="1:21" ht="17.25" customHeight="1">
      <c r="A67" s="44"/>
      <c r="B67" s="105">
        <f>42*24</f>
        <v>1008</v>
      </c>
      <c r="C67" s="77">
        <v>0.22600000000000001</v>
      </c>
      <c r="D67" s="77">
        <v>0.184</v>
      </c>
      <c r="E67" s="77">
        <v>0.26600000000000001</v>
      </c>
      <c r="F67" s="77">
        <v>0.27600000000000002</v>
      </c>
      <c r="G67" s="77" t="s">
        <v>173</v>
      </c>
      <c r="H67" s="77">
        <v>0.47499999999999998</v>
      </c>
      <c r="I67" s="78">
        <f t="shared" si="4"/>
        <v>0.28539999999999999</v>
      </c>
      <c r="J67" s="106">
        <f t="shared" si="5"/>
        <v>0.11205266618871677</v>
      </c>
      <c r="L67" s="49"/>
      <c r="M67" s="49"/>
      <c r="N67" s="49"/>
      <c r="O67" s="49"/>
      <c r="P67" s="49"/>
      <c r="Q67" s="49"/>
      <c r="R67" s="49"/>
      <c r="S67" s="49"/>
      <c r="T67" s="49"/>
      <c r="U67" s="49"/>
    </row>
    <row r="68" spans="1:21" ht="17.25" customHeight="1" thickBot="1">
      <c r="A68" s="44"/>
      <c r="B68" s="107">
        <f>49*24</f>
        <v>1176</v>
      </c>
      <c r="C68" s="108">
        <v>0.193</v>
      </c>
      <c r="D68" s="108">
        <v>0.17499999999999999</v>
      </c>
      <c r="E68" s="108">
        <v>0.26</v>
      </c>
      <c r="F68" s="108">
        <v>0.222</v>
      </c>
      <c r="G68" s="108" t="s">
        <v>173</v>
      </c>
      <c r="H68" s="108">
        <v>0.42799999999999999</v>
      </c>
      <c r="I68" s="109">
        <f t="shared" si="4"/>
        <v>0.25559999999999999</v>
      </c>
      <c r="J68" s="110">
        <f t="shared" si="5"/>
        <v>0.10159379902336563</v>
      </c>
      <c r="L68" s="49"/>
      <c r="M68" s="49"/>
      <c r="N68" s="49"/>
      <c r="O68" s="49"/>
      <c r="P68" s="49"/>
      <c r="Q68" s="49"/>
      <c r="R68" s="49"/>
      <c r="S68" s="49"/>
      <c r="T68" s="49"/>
      <c r="U68" s="49"/>
    </row>
    <row r="69" spans="1:21" ht="17.25" customHeight="1">
      <c r="I69" s="41"/>
      <c r="J69" s="79" t="s">
        <v>170</v>
      </c>
      <c r="L69" s="49"/>
      <c r="M69" s="49"/>
      <c r="N69" s="49"/>
      <c r="O69" s="49"/>
      <c r="P69" s="49"/>
      <c r="Q69" s="49"/>
      <c r="R69" s="49"/>
      <c r="S69" s="49"/>
      <c r="T69" s="49"/>
      <c r="U69" s="49"/>
    </row>
    <row r="70" spans="1:21" ht="17.25" customHeight="1">
      <c r="A70" s="60" t="s">
        <v>86</v>
      </c>
      <c r="B70" s="75" t="s">
        <v>174</v>
      </c>
      <c r="F70" s="49"/>
      <c r="G70" s="49"/>
      <c r="H70" s="49"/>
      <c r="I70" s="49"/>
      <c r="J70" s="49"/>
      <c r="L70" s="49"/>
      <c r="M70" s="49"/>
      <c r="N70" s="49"/>
      <c r="O70" s="49"/>
      <c r="P70" s="49"/>
      <c r="Q70" s="49"/>
      <c r="R70" s="49"/>
      <c r="S70" s="49"/>
      <c r="T70" s="49"/>
      <c r="U70" s="49"/>
    </row>
    <row r="71" spans="1:21" ht="17.25" customHeight="1">
      <c r="A71" s="44"/>
      <c r="B71" s="187" t="s">
        <v>160</v>
      </c>
      <c r="C71" s="184" t="s">
        <v>161</v>
      </c>
      <c r="D71" s="185"/>
      <c r="E71" s="185"/>
      <c r="F71" s="185"/>
      <c r="G71" s="185"/>
      <c r="H71" s="185"/>
      <c r="I71" s="185"/>
      <c r="J71" s="186"/>
      <c r="L71" s="49"/>
      <c r="M71" s="49"/>
      <c r="N71" s="49"/>
      <c r="O71" s="49"/>
      <c r="P71" s="49"/>
      <c r="Q71" s="49"/>
      <c r="R71" s="49"/>
      <c r="S71" s="49"/>
      <c r="T71" s="49"/>
      <c r="U71" s="49"/>
    </row>
    <row r="72" spans="1:21" ht="17.25" customHeight="1">
      <c r="A72" s="44"/>
      <c r="B72" s="188"/>
      <c r="C72" s="76" t="s">
        <v>87</v>
      </c>
      <c r="D72" s="76" t="s">
        <v>175</v>
      </c>
      <c r="E72" s="76" t="s">
        <v>89</v>
      </c>
      <c r="F72" s="76" t="s">
        <v>90</v>
      </c>
      <c r="G72" s="76" t="s">
        <v>91</v>
      </c>
      <c r="H72" s="76" t="s">
        <v>92</v>
      </c>
      <c r="I72" s="76" t="s">
        <v>168</v>
      </c>
      <c r="J72" s="76" t="s">
        <v>169</v>
      </c>
      <c r="L72" s="49"/>
      <c r="M72" s="49"/>
      <c r="N72" s="49"/>
      <c r="O72" s="49"/>
      <c r="P72" s="49"/>
      <c r="Q72" s="49"/>
      <c r="R72" s="49"/>
      <c r="S72" s="49"/>
      <c r="T72" s="49"/>
      <c r="U72" s="49"/>
    </row>
    <row r="73" spans="1:21" ht="17.25" customHeight="1">
      <c r="A73" s="44"/>
      <c r="B73" s="76">
        <v>0.25</v>
      </c>
      <c r="C73" s="77">
        <v>0.443</v>
      </c>
      <c r="D73" s="77">
        <v>0.41</v>
      </c>
      <c r="E73" s="77">
        <v>0.45800000000000002</v>
      </c>
      <c r="F73" s="77">
        <v>0.81799999999999995</v>
      </c>
      <c r="G73" s="77">
        <v>0.46300000000000002</v>
      </c>
      <c r="H73" s="77">
        <v>0.38</v>
      </c>
      <c r="I73" s="78">
        <f t="shared" ref="I73:I86" si="6">AVERAGE(C73:H73)</f>
        <v>0.49533333333333335</v>
      </c>
      <c r="J73" s="78">
        <f t="shared" ref="J73:J86" si="7">STDEV(C73:H73)</f>
        <v>0.16116782143674546</v>
      </c>
      <c r="L73" s="49"/>
      <c r="M73" s="49"/>
      <c r="N73" s="49"/>
      <c r="O73" s="49"/>
      <c r="P73" s="49"/>
      <c r="Q73" s="49"/>
      <c r="R73" s="49"/>
      <c r="S73" s="49"/>
      <c r="T73" s="49"/>
      <c r="U73" s="49"/>
    </row>
    <row r="74" spans="1:21" ht="17.25" customHeight="1">
      <c r="A74" s="44"/>
      <c r="B74" s="76">
        <v>0.5</v>
      </c>
      <c r="C74" s="77">
        <v>1.03</v>
      </c>
      <c r="D74" s="77">
        <v>0.73599999999999999</v>
      </c>
      <c r="E74" s="77">
        <v>0.70299999999999996</v>
      </c>
      <c r="F74" s="77">
        <v>1.06</v>
      </c>
      <c r="G74" s="77">
        <v>0.94599999999999995</v>
      </c>
      <c r="H74" s="77">
        <v>0.95599999999999996</v>
      </c>
      <c r="I74" s="78">
        <f t="shared" si="6"/>
        <v>0.90516666666666656</v>
      </c>
      <c r="J74" s="78">
        <f t="shared" si="7"/>
        <v>0.1505302848820356</v>
      </c>
      <c r="L74" s="49"/>
      <c r="M74" s="49"/>
      <c r="N74" s="49"/>
      <c r="O74" s="49"/>
      <c r="P74" s="49"/>
      <c r="Q74" s="49"/>
      <c r="R74" s="49"/>
      <c r="S74" s="49"/>
      <c r="T74" s="49"/>
      <c r="U74" s="49"/>
    </row>
    <row r="75" spans="1:21" ht="17.25" customHeight="1">
      <c r="A75" s="44"/>
      <c r="B75" s="76">
        <v>1</v>
      </c>
      <c r="C75" s="77">
        <v>0.97099999999999997</v>
      </c>
      <c r="D75" s="77">
        <v>1.68</v>
      </c>
      <c r="E75" s="77">
        <v>1.1299999999999999</v>
      </c>
      <c r="F75" s="77">
        <v>1.62</v>
      </c>
      <c r="G75" s="77">
        <v>1.86</v>
      </c>
      <c r="H75" s="77">
        <v>1.83</v>
      </c>
      <c r="I75" s="78">
        <f t="shared" si="6"/>
        <v>1.5151666666666668</v>
      </c>
      <c r="J75" s="78">
        <f t="shared" si="7"/>
        <v>0.37434231215114655</v>
      </c>
      <c r="L75" s="49"/>
      <c r="M75" s="49"/>
      <c r="N75" s="49"/>
      <c r="O75" s="49"/>
      <c r="P75" s="49"/>
      <c r="Q75" s="49"/>
      <c r="R75" s="49"/>
      <c r="S75" s="49"/>
      <c r="T75" s="49"/>
      <c r="U75" s="49"/>
    </row>
    <row r="76" spans="1:21" ht="17.25" customHeight="1">
      <c r="A76" s="44"/>
      <c r="B76" s="76">
        <v>3</v>
      </c>
      <c r="C76" s="77">
        <v>2.09</v>
      </c>
      <c r="D76" s="77">
        <v>2.97</v>
      </c>
      <c r="E76" s="77">
        <v>2.16</v>
      </c>
      <c r="F76" s="77">
        <v>3.23</v>
      </c>
      <c r="G76" s="77">
        <v>3.44</v>
      </c>
      <c r="H76" s="77">
        <v>2.27</v>
      </c>
      <c r="I76" s="78">
        <f t="shared" si="6"/>
        <v>2.6933333333333334</v>
      </c>
      <c r="J76" s="78">
        <f t="shared" si="7"/>
        <v>0.59156290169910608</v>
      </c>
      <c r="L76" s="49"/>
      <c r="M76" s="49"/>
      <c r="N76" s="49"/>
      <c r="O76" s="49"/>
      <c r="P76" s="49"/>
      <c r="Q76" s="49"/>
      <c r="R76" s="49"/>
      <c r="S76" s="49"/>
      <c r="T76" s="49"/>
      <c r="U76" s="49"/>
    </row>
    <row r="77" spans="1:21" ht="17.25" customHeight="1">
      <c r="A77" s="44"/>
      <c r="B77" s="76">
        <v>6</v>
      </c>
      <c r="C77" s="77">
        <v>1.75</v>
      </c>
      <c r="D77" s="77">
        <v>2.57</v>
      </c>
      <c r="E77" s="77">
        <v>1.32</v>
      </c>
      <c r="F77" s="77">
        <v>2.39</v>
      </c>
      <c r="G77" s="77">
        <v>2.25</v>
      </c>
      <c r="H77" s="77">
        <v>1.77</v>
      </c>
      <c r="I77" s="78">
        <f t="shared" si="6"/>
        <v>2.0083333333333333</v>
      </c>
      <c r="J77" s="78">
        <f t="shared" si="7"/>
        <v>0.47262740786656254</v>
      </c>
      <c r="L77" s="49"/>
      <c r="M77" s="49"/>
      <c r="N77" s="49"/>
      <c r="O77" s="49"/>
      <c r="P77" s="49"/>
      <c r="Q77" s="49"/>
      <c r="R77" s="49"/>
      <c r="S77" s="49"/>
      <c r="T77" s="49"/>
      <c r="U77" s="49"/>
    </row>
    <row r="78" spans="1:21" ht="17.25" customHeight="1">
      <c r="A78" s="44"/>
      <c r="B78" s="76">
        <v>24</v>
      </c>
      <c r="C78" s="77">
        <v>1.32</v>
      </c>
      <c r="D78" s="77">
        <v>1.6</v>
      </c>
      <c r="E78" s="77">
        <v>0.76400000000000001</v>
      </c>
      <c r="F78" s="77">
        <v>1.81</v>
      </c>
      <c r="G78" s="77">
        <v>1.6</v>
      </c>
      <c r="H78" s="77">
        <v>1.1499999999999999</v>
      </c>
      <c r="I78" s="78">
        <f t="shared" si="6"/>
        <v>1.3739999999999999</v>
      </c>
      <c r="J78" s="78">
        <f t="shared" si="7"/>
        <v>0.37879809925605534</v>
      </c>
      <c r="L78" s="49"/>
      <c r="M78" s="49"/>
      <c r="N78" s="49"/>
      <c r="O78" s="49"/>
      <c r="P78" s="49"/>
      <c r="Q78" s="49"/>
      <c r="R78" s="49"/>
      <c r="S78" s="49"/>
      <c r="T78" s="49"/>
      <c r="U78" s="49"/>
    </row>
    <row r="79" spans="1:21" ht="17.25" customHeight="1">
      <c r="A79" s="44"/>
      <c r="B79" s="76">
        <f>3*24</f>
        <v>72</v>
      </c>
      <c r="C79" s="77">
        <v>1.74</v>
      </c>
      <c r="D79" s="77">
        <v>2.2999999999999998</v>
      </c>
      <c r="E79" s="77">
        <v>1.0900000000000001</v>
      </c>
      <c r="F79" s="77">
        <v>1.75</v>
      </c>
      <c r="G79" s="77">
        <v>2.2400000000000002</v>
      </c>
      <c r="H79" s="77">
        <v>1.28</v>
      </c>
      <c r="I79" s="78">
        <f t="shared" si="6"/>
        <v>1.7333333333333334</v>
      </c>
      <c r="J79" s="78">
        <f t="shared" si="7"/>
        <v>0.48939418331919976</v>
      </c>
      <c r="L79" s="49"/>
      <c r="M79" s="49"/>
      <c r="N79" s="49"/>
      <c r="O79" s="49"/>
      <c r="P79" s="49"/>
      <c r="Q79" s="49"/>
      <c r="R79" s="49"/>
      <c r="S79" s="49"/>
      <c r="T79" s="49"/>
      <c r="U79" s="49"/>
    </row>
    <row r="80" spans="1:21" ht="17.25" customHeight="1">
      <c r="A80" s="44"/>
      <c r="B80" s="76">
        <f>7*24</f>
        <v>168</v>
      </c>
      <c r="C80" s="77">
        <v>2.95</v>
      </c>
      <c r="D80" s="77">
        <v>3.63</v>
      </c>
      <c r="E80" s="77">
        <v>2.4500000000000002</v>
      </c>
      <c r="F80" s="77">
        <v>3.16</v>
      </c>
      <c r="G80" s="77">
        <v>2.74</v>
      </c>
      <c r="H80" s="77">
        <v>1.64</v>
      </c>
      <c r="I80" s="78">
        <f t="shared" si="6"/>
        <v>2.7616666666666667</v>
      </c>
      <c r="J80" s="78">
        <f t="shared" si="7"/>
        <v>0.67880532309835917</v>
      </c>
      <c r="L80" s="49"/>
      <c r="M80" s="49"/>
      <c r="N80" s="49"/>
      <c r="O80" s="49"/>
      <c r="P80" s="49"/>
      <c r="Q80" s="49"/>
      <c r="R80" s="49"/>
      <c r="S80" s="49"/>
      <c r="T80" s="49"/>
      <c r="U80" s="49"/>
    </row>
    <row r="81" spans="1:21" ht="17.25" customHeight="1" thickBot="1">
      <c r="A81" s="44"/>
      <c r="B81" s="76">
        <f>14*24</f>
        <v>336</v>
      </c>
      <c r="C81" s="77">
        <v>2.2799999999999998</v>
      </c>
      <c r="D81" s="77">
        <v>3.31</v>
      </c>
      <c r="E81" s="77">
        <v>1.63</v>
      </c>
      <c r="F81" s="77">
        <v>3.7</v>
      </c>
      <c r="G81" s="77">
        <v>3.73</v>
      </c>
      <c r="H81" s="77">
        <v>2.38</v>
      </c>
      <c r="I81" s="78">
        <f t="shared" si="6"/>
        <v>2.8383333333333334</v>
      </c>
      <c r="J81" s="78">
        <f t="shared" si="7"/>
        <v>0.86508766415125049</v>
      </c>
      <c r="L81" s="49"/>
      <c r="M81" s="49"/>
      <c r="N81" s="49"/>
      <c r="O81" s="49"/>
      <c r="P81" s="49"/>
      <c r="Q81" s="49"/>
      <c r="R81" s="49"/>
      <c r="S81" s="49"/>
      <c r="T81" s="49"/>
      <c r="U81" s="49"/>
    </row>
    <row r="82" spans="1:21" ht="17.25" customHeight="1">
      <c r="A82" s="44"/>
      <c r="B82" s="101">
        <f>21*24</f>
        <v>504</v>
      </c>
      <c r="C82" s="102">
        <v>1.37</v>
      </c>
      <c r="D82" s="102">
        <v>1.58</v>
      </c>
      <c r="E82" s="102">
        <v>0.90300000000000002</v>
      </c>
      <c r="F82" s="102">
        <v>1.8</v>
      </c>
      <c r="G82" s="102">
        <v>2.19</v>
      </c>
      <c r="H82" s="102">
        <v>1.2</v>
      </c>
      <c r="I82" s="103">
        <f t="shared" si="6"/>
        <v>1.5071666666666665</v>
      </c>
      <c r="J82" s="104">
        <f t="shared" si="7"/>
        <v>0.45508259323629097</v>
      </c>
      <c r="L82" s="49"/>
      <c r="M82" s="49"/>
      <c r="N82" s="49"/>
      <c r="O82" s="49"/>
      <c r="P82" s="49"/>
      <c r="Q82" s="49"/>
      <c r="R82" s="49"/>
      <c r="S82" s="49"/>
      <c r="T82" s="49"/>
      <c r="U82" s="49"/>
    </row>
    <row r="83" spans="1:21" ht="17.25" customHeight="1">
      <c r="A83" s="44"/>
      <c r="B83" s="105">
        <f>28*24</f>
        <v>672</v>
      </c>
      <c r="C83" s="77">
        <v>0.59899999999999998</v>
      </c>
      <c r="D83" s="77">
        <v>0.89100000000000001</v>
      </c>
      <c r="E83" s="77">
        <v>0.34200000000000003</v>
      </c>
      <c r="F83" s="77">
        <v>0.82199999999999995</v>
      </c>
      <c r="G83" s="77">
        <v>0.75600000000000001</v>
      </c>
      <c r="H83" s="77">
        <v>0.58099999999999996</v>
      </c>
      <c r="I83" s="78">
        <f t="shared" si="6"/>
        <v>0.66516666666666668</v>
      </c>
      <c r="J83" s="106">
        <f t="shared" si="7"/>
        <v>0.19987337658294246</v>
      </c>
      <c r="L83" s="49"/>
      <c r="M83" s="49"/>
      <c r="N83" s="49"/>
      <c r="O83" s="49"/>
      <c r="P83" s="49"/>
      <c r="Q83" s="49"/>
      <c r="R83" s="49"/>
      <c r="S83" s="49"/>
      <c r="T83" s="49"/>
      <c r="U83" s="49"/>
    </row>
    <row r="84" spans="1:21" ht="17.25" customHeight="1">
      <c r="A84" s="44"/>
      <c r="B84" s="105">
        <f>35*24</f>
        <v>840</v>
      </c>
      <c r="C84" s="77">
        <v>0.441</v>
      </c>
      <c r="D84" s="77">
        <v>0.64</v>
      </c>
      <c r="E84" s="77">
        <v>0.185</v>
      </c>
      <c r="F84" s="77">
        <v>0.35099999999999998</v>
      </c>
      <c r="G84" s="77">
        <v>0.58199999999999996</v>
      </c>
      <c r="H84" s="77">
        <v>0.27</v>
      </c>
      <c r="I84" s="78">
        <f t="shared" si="6"/>
        <v>0.41149999999999998</v>
      </c>
      <c r="J84" s="106">
        <f t="shared" si="7"/>
        <v>0.17727803022371394</v>
      </c>
      <c r="L84" s="49"/>
      <c r="M84" s="49"/>
      <c r="N84" s="49"/>
      <c r="O84" s="49"/>
      <c r="P84" s="49"/>
      <c r="Q84" s="49"/>
      <c r="R84" s="49"/>
      <c r="S84" s="49"/>
      <c r="T84" s="49"/>
      <c r="U84" s="49"/>
    </row>
    <row r="85" spans="1:21" ht="17.25" customHeight="1">
      <c r="A85" s="44"/>
      <c r="B85" s="105">
        <f>42*24</f>
        <v>1008</v>
      </c>
      <c r="C85" s="77">
        <v>0.42299999999999999</v>
      </c>
      <c r="D85" s="77">
        <v>0.63900000000000001</v>
      </c>
      <c r="E85" s="77">
        <v>0.14000000000000001</v>
      </c>
      <c r="F85" s="77">
        <v>0.33600000000000002</v>
      </c>
      <c r="G85" s="77">
        <v>0.497</v>
      </c>
      <c r="H85" s="77">
        <v>0.22700000000000001</v>
      </c>
      <c r="I85" s="78">
        <f t="shared" si="6"/>
        <v>0.377</v>
      </c>
      <c r="J85" s="106">
        <f t="shared" si="7"/>
        <v>0.18193955040067564</v>
      </c>
      <c r="L85" s="49"/>
      <c r="M85" s="49"/>
      <c r="N85" s="49"/>
      <c r="O85" s="49"/>
      <c r="P85" s="49"/>
      <c r="Q85" s="49"/>
      <c r="R85" s="49"/>
      <c r="S85" s="49"/>
      <c r="T85" s="49"/>
      <c r="U85" s="49"/>
    </row>
    <row r="86" spans="1:21" ht="17.25" customHeight="1" thickBot="1">
      <c r="A86" s="44"/>
      <c r="B86" s="107">
        <f>49*24</f>
        <v>1176</v>
      </c>
      <c r="C86" s="108">
        <v>0.35</v>
      </c>
      <c r="D86" s="108">
        <v>0.628</v>
      </c>
      <c r="E86" s="108">
        <v>0.11899999999999999</v>
      </c>
      <c r="F86" s="108">
        <v>0.30399999999999999</v>
      </c>
      <c r="G86" s="108">
        <v>0.41199999999999998</v>
      </c>
      <c r="H86" s="108">
        <v>0.20599999999999999</v>
      </c>
      <c r="I86" s="109">
        <f t="shared" si="6"/>
        <v>0.33650000000000002</v>
      </c>
      <c r="J86" s="110">
        <f t="shared" si="7"/>
        <v>0.17677528107741761</v>
      </c>
      <c r="L86" s="49"/>
      <c r="M86" s="49"/>
      <c r="N86" s="49"/>
      <c r="O86" s="49"/>
      <c r="P86" s="49"/>
      <c r="Q86" s="49"/>
      <c r="R86" s="49"/>
      <c r="S86" s="49"/>
      <c r="T86" s="49"/>
      <c r="U86" s="49"/>
    </row>
    <row r="87" spans="1:21" ht="17.25" customHeight="1">
      <c r="I87" s="41"/>
      <c r="J87" s="79" t="s">
        <v>170</v>
      </c>
      <c r="L87" s="49"/>
      <c r="M87" s="49"/>
      <c r="N87" s="49"/>
      <c r="O87" s="49"/>
      <c r="P87" s="49"/>
      <c r="Q87" s="49"/>
      <c r="R87" s="49"/>
      <c r="S87" s="49"/>
      <c r="T87" s="49"/>
      <c r="U87" s="49"/>
    </row>
    <row r="88" spans="1:21" ht="17.25" customHeight="1">
      <c r="A88" s="60" t="s">
        <v>93</v>
      </c>
      <c r="B88" s="75" t="s">
        <v>176</v>
      </c>
      <c r="F88" s="49"/>
      <c r="G88" s="49"/>
      <c r="H88" s="49"/>
      <c r="I88" s="49"/>
      <c r="J88" s="49"/>
      <c r="L88" s="49"/>
      <c r="M88" s="49"/>
      <c r="N88" s="49"/>
      <c r="O88" s="49"/>
      <c r="P88" s="49"/>
      <c r="Q88" s="49"/>
      <c r="R88" s="49"/>
      <c r="S88" s="49"/>
      <c r="T88" s="49"/>
      <c r="U88" s="49"/>
    </row>
    <row r="89" spans="1:21" ht="17.25" customHeight="1">
      <c r="A89" s="44"/>
      <c r="B89" s="183" t="s">
        <v>160</v>
      </c>
      <c r="C89" s="184" t="s">
        <v>161</v>
      </c>
      <c r="D89" s="185"/>
      <c r="E89" s="185"/>
      <c r="F89" s="185"/>
      <c r="G89" s="185"/>
      <c r="H89" s="185"/>
      <c r="I89" s="185"/>
      <c r="J89" s="186"/>
      <c r="L89" s="49"/>
      <c r="M89" s="49"/>
      <c r="N89" s="49"/>
      <c r="O89" s="49"/>
      <c r="P89" s="49"/>
      <c r="Q89" s="49"/>
      <c r="R89" s="49"/>
      <c r="S89" s="49"/>
      <c r="T89" s="49"/>
      <c r="U89" s="49"/>
    </row>
    <row r="90" spans="1:21" ht="17.25" customHeight="1">
      <c r="A90" s="44"/>
      <c r="B90" s="183"/>
      <c r="C90" s="76" t="s">
        <v>94</v>
      </c>
      <c r="D90" s="76" t="s">
        <v>177</v>
      </c>
      <c r="E90" s="76" t="s">
        <v>96</v>
      </c>
      <c r="F90" s="76" t="s">
        <v>97</v>
      </c>
      <c r="G90" s="76" t="s">
        <v>98</v>
      </c>
      <c r="H90" s="76" t="s">
        <v>99</v>
      </c>
      <c r="I90" s="76" t="s">
        <v>168</v>
      </c>
      <c r="J90" s="76" t="s">
        <v>169</v>
      </c>
      <c r="L90" s="49"/>
      <c r="M90" s="49"/>
      <c r="N90" s="49"/>
      <c r="O90" s="49"/>
      <c r="P90" s="49"/>
      <c r="Q90" s="49"/>
      <c r="R90" s="49"/>
      <c r="S90" s="49"/>
      <c r="T90" s="49"/>
      <c r="U90" s="49"/>
    </row>
    <row r="91" spans="1:21" ht="17.25" customHeight="1">
      <c r="A91" s="44"/>
      <c r="B91" s="76">
        <v>0.25</v>
      </c>
      <c r="C91" s="77">
        <v>0.35299999999999998</v>
      </c>
      <c r="D91" s="77">
        <v>0.56499999999999995</v>
      </c>
      <c r="E91" s="77">
        <v>0.628</v>
      </c>
      <c r="F91" s="77">
        <v>1.1000000000000001</v>
      </c>
      <c r="G91" s="77">
        <v>0.66700000000000004</v>
      </c>
      <c r="H91" s="77">
        <v>0.63</v>
      </c>
      <c r="I91" s="78">
        <f t="shared" ref="I91:I104" si="8">AVERAGE(C91:H91)</f>
        <v>0.65716666666666657</v>
      </c>
      <c r="J91" s="78">
        <f t="shared" ref="J91:J104" si="9">STDEV(C91:H91)</f>
        <v>0.24445810820397593</v>
      </c>
      <c r="L91" s="49"/>
      <c r="M91" s="49"/>
      <c r="N91" s="49"/>
      <c r="O91" s="49"/>
      <c r="P91" s="49"/>
      <c r="Q91" s="49"/>
      <c r="R91" s="49"/>
      <c r="S91" s="49"/>
      <c r="T91" s="49"/>
      <c r="U91" s="49"/>
    </row>
    <row r="92" spans="1:21" ht="17.25" customHeight="1">
      <c r="A92" s="44"/>
      <c r="B92" s="76">
        <v>0.5</v>
      </c>
      <c r="C92" s="77">
        <v>0.63100000000000001</v>
      </c>
      <c r="D92" s="77">
        <v>0.68899999999999995</v>
      </c>
      <c r="E92" s="77">
        <v>1.01</v>
      </c>
      <c r="F92" s="77">
        <v>0.97699999999999998</v>
      </c>
      <c r="G92" s="77">
        <v>0.81799999999999995</v>
      </c>
      <c r="H92" s="77">
        <v>0.879</v>
      </c>
      <c r="I92" s="78">
        <f t="shared" si="8"/>
        <v>0.83399999999999996</v>
      </c>
      <c r="J92" s="78">
        <f t="shared" si="9"/>
        <v>0.15227606509231911</v>
      </c>
      <c r="L92" s="49"/>
      <c r="M92" s="49"/>
      <c r="N92" s="49"/>
      <c r="O92" s="49"/>
      <c r="P92" s="49"/>
      <c r="Q92" s="49"/>
      <c r="R92" s="49"/>
      <c r="S92" s="49"/>
      <c r="T92" s="49"/>
      <c r="U92" s="49"/>
    </row>
    <row r="93" spans="1:21" ht="17.25" customHeight="1">
      <c r="A93" s="44"/>
      <c r="B93" s="76">
        <v>1</v>
      </c>
      <c r="C93" s="77">
        <v>0.89500000000000002</v>
      </c>
      <c r="D93" s="77">
        <v>1.26</v>
      </c>
      <c r="E93" s="77">
        <v>1.1499999999999999</v>
      </c>
      <c r="F93" s="77">
        <v>1.37</v>
      </c>
      <c r="G93" s="77">
        <v>1.19</v>
      </c>
      <c r="H93" s="77">
        <v>1.1599999999999999</v>
      </c>
      <c r="I93" s="78">
        <f t="shared" si="8"/>
        <v>1.1708333333333334</v>
      </c>
      <c r="J93" s="78">
        <f t="shared" si="9"/>
        <v>0.15787389482326164</v>
      </c>
      <c r="L93" s="49"/>
      <c r="M93" s="49"/>
      <c r="N93" s="49"/>
      <c r="O93" s="49"/>
      <c r="P93" s="49"/>
      <c r="Q93" s="49"/>
      <c r="R93" s="49"/>
      <c r="S93" s="49"/>
      <c r="T93" s="49"/>
      <c r="U93" s="49"/>
    </row>
    <row r="94" spans="1:21" ht="17.25" customHeight="1">
      <c r="A94" s="44"/>
      <c r="B94" s="76">
        <v>3</v>
      </c>
      <c r="C94" s="77">
        <v>2.35</v>
      </c>
      <c r="D94" s="77">
        <v>2.7</v>
      </c>
      <c r="E94" s="77">
        <v>2.41</v>
      </c>
      <c r="F94" s="77">
        <v>4.55</v>
      </c>
      <c r="G94" s="77">
        <v>3.91</v>
      </c>
      <c r="H94" s="77">
        <v>3.07</v>
      </c>
      <c r="I94" s="78">
        <f t="shared" si="8"/>
        <v>3.1650000000000005</v>
      </c>
      <c r="J94" s="78">
        <f t="shared" si="9"/>
        <v>0.88687654157723406</v>
      </c>
      <c r="L94" s="49"/>
      <c r="M94" s="49"/>
      <c r="N94" s="49"/>
      <c r="O94" s="49"/>
      <c r="P94" s="49"/>
      <c r="Q94" s="49"/>
      <c r="R94" s="49"/>
      <c r="S94" s="49"/>
      <c r="T94" s="49"/>
      <c r="U94" s="49"/>
    </row>
    <row r="95" spans="1:21" ht="17.25" customHeight="1">
      <c r="A95" s="44"/>
      <c r="B95" s="76">
        <v>6</v>
      </c>
      <c r="C95" s="77">
        <v>2.19</v>
      </c>
      <c r="D95" s="77">
        <v>2.5</v>
      </c>
      <c r="E95" s="77">
        <v>2.2999999999999998</v>
      </c>
      <c r="F95" s="77">
        <v>3.89</v>
      </c>
      <c r="G95" s="77">
        <v>2.96</v>
      </c>
      <c r="H95" s="77">
        <v>3</v>
      </c>
      <c r="I95" s="78">
        <f t="shared" si="8"/>
        <v>2.8066666666666666</v>
      </c>
      <c r="J95" s="78">
        <f t="shared" si="9"/>
        <v>0.62698219007135014</v>
      </c>
      <c r="L95" s="49"/>
      <c r="M95" s="49"/>
      <c r="N95" s="49"/>
      <c r="O95" s="49"/>
      <c r="P95" s="49"/>
      <c r="Q95" s="49"/>
      <c r="R95" s="49"/>
      <c r="S95" s="49"/>
      <c r="T95" s="49"/>
      <c r="U95" s="49"/>
    </row>
    <row r="96" spans="1:21" ht="17.25" customHeight="1">
      <c r="A96" s="44"/>
      <c r="B96" s="76">
        <v>24</v>
      </c>
      <c r="C96" s="77">
        <v>1.22</v>
      </c>
      <c r="D96" s="77">
        <v>1.46</v>
      </c>
      <c r="E96" s="77">
        <v>2.06</v>
      </c>
      <c r="F96" s="77">
        <v>2.57</v>
      </c>
      <c r="G96" s="77">
        <v>1.79</v>
      </c>
      <c r="H96" s="77">
        <v>1.51</v>
      </c>
      <c r="I96" s="78">
        <f t="shared" si="8"/>
        <v>1.7683333333333335</v>
      </c>
      <c r="J96" s="78">
        <f t="shared" si="9"/>
        <v>0.48799248628095265</v>
      </c>
      <c r="L96" s="49"/>
      <c r="M96" s="49"/>
      <c r="N96" s="49"/>
      <c r="O96" s="49"/>
      <c r="P96" s="49"/>
      <c r="Q96" s="49"/>
      <c r="R96" s="49"/>
      <c r="S96" s="49"/>
      <c r="T96" s="49"/>
      <c r="U96" s="49"/>
    </row>
    <row r="97" spans="1:21" ht="17.25" customHeight="1">
      <c r="A97" s="44"/>
      <c r="B97" s="76">
        <f>3*24</f>
        <v>72</v>
      </c>
      <c r="C97" s="77">
        <v>1.95</v>
      </c>
      <c r="D97" s="77">
        <v>2.17</v>
      </c>
      <c r="E97" s="77">
        <v>2.34</v>
      </c>
      <c r="F97" s="77">
        <v>3.79</v>
      </c>
      <c r="G97" s="77">
        <v>2.44</v>
      </c>
      <c r="H97" s="77">
        <v>2.37</v>
      </c>
      <c r="I97" s="78">
        <f t="shared" si="8"/>
        <v>2.5099999999999998</v>
      </c>
      <c r="J97" s="78">
        <f t="shared" si="9"/>
        <v>0.6513063795173516</v>
      </c>
      <c r="L97" s="49"/>
      <c r="M97" s="49"/>
      <c r="N97" s="49"/>
      <c r="O97" s="49"/>
      <c r="P97" s="49"/>
      <c r="Q97" s="49"/>
      <c r="R97" s="49"/>
      <c r="S97" s="49"/>
      <c r="T97" s="49"/>
      <c r="U97" s="49"/>
    </row>
    <row r="98" spans="1:21" ht="17.25" customHeight="1">
      <c r="A98" s="44"/>
      <c r="B98" s="76">
        <f>7*24</f>
        <v>168</v>
      </c>
      <c r="C98" s="77">
        <v>4.0199999999999996</v>
      </c>
      <c r="D98" s="77">
        <v>5.23</v>
      </c>
      <c r="E98" s="77">
        <v>7.91</v>
      </c>
      <c r="F98" s="77">
        <v>7.12</v>
      </c>
      <c r="G98" s="77">
        <v>6.81</v>
      </c>
      <c r="H98" s="77">
        <v>5.85</v>
      </c>
      <c r="I98" s="78">
        <f t="shared" si="8"/>
        <v>6.1566666666666663</v>
      </c>
      <c r="J98" s="78">
        <f t="shared" si="9"/>
        <v>1.4104703707156274</v>
      </c>
      <c r="L98" s="49"/>
      <c r="M98" s="49"/>
      <c r="N98" s="49"/>
      <c r="O98" s="49"/>
      <c r="P98" s="49"/>
      <c r="Q98" s="49"/>
      <c r="R98" s="49"/>
      <c r="S98" s="49"/>
      <c r="T98" s="49"/>
      <c r="U98" s="49"/>
    </row>
    <row r="99" spans="1:21" ht="17.25" customHeight="1" thickBot="1">
      <c r="A99" s="44"/>
      <c r="B99" s="76">
        <f>14*24</f>
        <v>336</v>
      </c>
      <c r="C99" s="77">
        <v>1.03</v>
      </c>
      <c r="D99" s="77">
        <v>1.34</v>
      </c>
      <c r="E99" s="77">
        <v>2.06</v>
      </c>
      <c r="F99" s="77">
        <v>1.64</v>
      </c>
      <c r="G99" s="77">
        <v>1.97</v>
      </c>
      <c r="H99" s="77">
        <v>1.45</v>
      </c>
      <c r="I99" s="78">
        <f t="shared" si="8"/>
        <v>1.5816666666666663</v>
      </c>
      <c r="J99" s="78">
        <f t="shared" si="9"/>
        <v>0.39066183159692885</v>
      </c>
      <c r="L99" s="49"/>
      <c r="M99" s="49"/>
      <c r="N99" s="49"/>
      <c r="O99" s="49"/>
      <c r="P99" s="49"/>
      <c r="Q99" s="49"/>
      <c r="R99" s="49"/>
      <c r="S99" s="49"/>
      <c r="T99" s="49"/>
      <c r="U99" s="49"/>
    </row>
    <row r="100" spans="1:21" ht="17.25" customHeight="1">
      <c r="A100" s="44"/>
      <c r="B100" s="101">
        <f>21*24</f>
        <v>504</v>
      </c>
      <c r="C100" s="102">
        <v>0.46300000000000002</v>
      </c>
      <c r="D100" s="102">
        <v>0.443</v>
      </c>
      <c r="E100" s="102">
        <v>1.1399999999999999</v>
      </c>
      <c r="F100" s="102">
        <v>0.85199999999999998</v>
      </c>
      <c r="G100" s="102">
        <v>0.67100000000000004</v>
      </c>
      <c r="H100" s="102">
        <v>0.59599999999999997</v>
      </c>
      <c r="I100" s="103">
        <f t="shared" si="8"/>
        <v>0.69416666666666671</v>
      </c>
      <c r="J100" s="104">
        <f t="shared" si="9"/>
        <v>0.26471676687861423</v>
      </c>
      <c r="L100" s="49"/>
      <c r="M100" s="49"/>
      <c r="N100" s="49"/>
      <c r="O100" s="49"/>
      <c r="P100" s="49"/>
      <c r="Q100" s="49"/>
      <c r="R100" s="49"/>
      <c r="S100" s="49"/>
      <c r="T100" s="49"/>
      <c r="U100" s="49"/>
    </row>
    <row r="101" spans="1:21" ht="17.25" customHeight="1">
      <c r="A101" s="44"/>
      <c r="B101" s="105">
        <f>28*24</f>
        <v>672</v>
      </c>
      <c r="C101" s="77">
        <v>0.41</v>
      </c>
      <c r="D101" s="77">
        <v>0.35699999999999998</v>
      </c>
      <c r="E101" s="77">
        <v>1.1399999999999999</v>
      </c>
      <c r="F101" s="77">
        <v>0.80500000000000005</v>
      </c>
      <c r="G101" s="77">
        <v>0.59699999999999998</v>
      </c>
      <c r="H101" s="77">
        <v>0.56100000000000005</v>
      </c>
      <c r="I101" s="78">
        <f t="shared" si="8"/>
        <v>0.64499999999999991</v>
      </c>
      <c r="J101" s="106">
        <f t="shared" si="9"/>
        <v>0.28918990300492869</v>
      </c>
      <c r="L101" s="49"/>
      <c r="M101" s="49"/>
      <c r="N101" s="49"/>
      <c r="O101" s="49"/>
      <c r="P101" s="49"/>
      <c r="Q101" s="49"/>
      <c r="R101" s="49"/>
      <c r="S101" s="49"/>
      <c r="T101" s="49"/>
      <c r="U101" s="49"/>
    </row>
    <row r="102" spans="1:21" ht="17.25" customHeight="1">
      <c r="A102" s="44"/>
      <c r="B102" s="105">
        <f>35*24</f>
        <v>840</v>
      </c>
      <c r="C102" s="77">
        <v>0.34799999999999998</v>
      </c>
      <c r="D102" s="77">
        <v>0.29199999999999998</v>
      </c>
      <c r="E102" s="77">
        <v>0.90500000000000003</v>
      </c>
      <c r="F102" s="77">
        <v>0.624</v>
      </c>
      <c r="G102" s="77">
        <v>0.55000000000000004</v>
      </c>
      <c r="H102" s="77">
        <v>0.52700000000000002</v>
      </c>
      <c r="I102" s="78">
        <f t="shared" si="8"/>
        <v>0.54100000000000004</v>
      </c>
      <c r="J102" s="106">
        <f t="shared" si="9"/>
        <v>0.21859185712189708</v>
      </c>
      <c r="L102" s="49"/>
      <c r="M102" s="49"/>
      <c r="N102" s="49"/>
      <c r="O102" s="49"/>
      <c r="P102" s="49"/>
      <c r="Q102" s="49"/>
      <c r="R102" s="49"/>
      <c r="S102" s="49"/>
      <c r="T102" s="49"/>
      <c r="U102" s="49"/>
    </row>
    <row r="103" spans="1:21" ht="17.25" customHeight="1">
      <c r="A103" s="44"/>
      <c r="B103" s="105">
        <f>42*24</f>
        <v>1008</v>
      </c>
      <c r="C103" s="77">
        <v>0.32700000000000001</v>
      </c>
      <c r="D103" s="77">
        <v>0.21099999999999999</v>
      </c>
      <c r="E103" s="77">
        <v>0.68799999999999994</v>
      </c>
      <c r="F103" s="77">
        <v>0.40400000000000003</v>
      </c>
      <c r="G103" s="77">
        <v>0.47099999999999997</v>
      </c>
      <c r="H103" s="77">
        <v>0.46500000000000002</v>
      </c>
      <c r="I103" s="78">
        <f t="shared" si="8"/>
        <v>0.42766666666666664</v>
      </c>
      <c r="J103" s="106">
        <f t="shared" si="9"/>
        <v>0.16042651484921919</v>
      </c>
      <c r="L103" s="49"/>
      <c r="M103" s="49"/>
      <c r="N103" s="49"/>
      <c r="O103" s="49"/>
      <c r="P103" s="49"/>
      <c r="Q103" s="49"/>
      <c r="R103" s="49"/>
      <c r="S103" s="49"/>
      <c r="T103" s="49"/>
      <c r="U103" s="49"/>
    </row>
    <row r="104" spans="1:21" ht="17.25" customHeight="1" thickBot="1">
      <c r="A104" s="44"/>
      <c r="B104" s="107">
        <f>49*24</f>
        <v>1176</v>
      </c>
      <c r="C104" s="108">
        <v>0.25800000000000001</v>
      </c>
      <c r="D104" s="108">
        <v>0.20599999999999999</v>
      </c>
      <c r="E104" s="108">
        <v>0.59099999999999997</v>
      </c>
      <c r="F104" s="108">
        <v>0.35799999999999998</v>
      </c>
      <c r="G104" s="108">
        <v>0.42899999999999999</v>
      </c>
      <c r="H104" s="108">
        <v>0.41799999999999998</v>
      </c>
      <c r="I104" s="109">
        <f t="shared" si="8"/>
        <v>0.37666666666666665</v>
      </c>
      <c r="J104" s="110">
        <f t="shared" si="9"/>
        <v>0.13707175736331198</v>
      </c>
      <c r="L104" s="49"/>
      <c r="M104" s="49"/>
      <c r="N104" s="49"/>
      <c r="O104" s="49"/>
      <c r="P104" s="49"/>
      <c r="Q104" s="49"/>
      <c r="R104" s="49"/>
      <c r="S104" s="49"/>
      <c r="T104" s="49"/>
      <c r="U104" s="49"/>
    </row>
    <row r="105" spans="1:21" ht="17.25" customHeight="1">
      <c r="I105" s="41"/>
      <c r="J105" s="79" t="s">
        <v>170</v>
      </c>
      <c r="L105" s="49"/>
      <c r="M105" s="49"/>
      <c r="N105" s="49"/>
      <c r="O105" s="49"/>
      <c r="P105" s="49"/>
      <c r="Q105" s="49"/>
      <c r="R105" s="49"/>
      <c r="S105" s="49"/>
      <c r="T105" s="49"/>
      <c r="U105" s="49"/>
    </row>
    <row r="106" spans="1:21" ht="17.25" customHeight="1">
      <c r="A106" s="60" t="s">
        <v>100</v>
      </c>
      <c r="B106" s="75" t="s">
        <v>178</v>
      </c>
      <c r="F106" s="49"/>
      <c r="G106" s="49"/>
      <c r="H106" s="49"/>
      <c r="I106" s="49"/>
      <c r="J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</row>
    <row r="107" spans="1:21" ht="17.25" customHeight="1">
      <c r="A107" s="44"/>
      <c r="B107" s="183" t="s">
        <v>160</v>
      </c>
      <c r="C107" s="184" t="s">
        <v>161</v>
      </c>
      <c r="D107" s="185"/>
      <c r="E107" s="185"/>
      <c r="F107" s="185"/>
      <c r="G107" s="185"/>
      <c r="H107" s="185"/>
      <c r="I107" s="185"/>
      <c r="J107" s="186"/>
      <c r="L107" s="49"/>
      <c r="M107" s="49"/>
      <c r="N107" s="49"/>
      <c r="O107" s="49"/>
      <c r="P107" s="49"/>
      <c r="Q107" s="49"/>
      <c r="R107" s="49"/>
      <c r="S107" s="49"/>
      <c r="T107" s="49"/>
      <c r="U107" s="49"/>
    </row>
    <row r="108" spans="1:21" ht="17.25" customHeight="1">
      <c r="A108" s="44"/>
      <c r="B108" s="183"/>
      <c r="C108" s="76" t="s">
        <v>101</v>
      </c>
      <c r="D108" s="76" t="s">
        <v>179</v>
      </c>
      <c r="E108" s="76" t="s">
        <v>103</v>
      </c>
      <c r="F108" s="76" t="s">
        <v>104</v>
      </c>
      <c r="G108" s="76" t="s">
        <v>105</v>
      </c>
      <c r="H108" s="76" t="s">
        <v>106</v>
      </c>
      <c r="I108" s="76" t="s">
        <v>168</v>
      </c>
      <c r="J108" s="76" t="s">
        <v>169</v>
      </c>
      <c r="L108" s="49"/>
      <c r="M108" s="49"/>
      <c r="N108" s="49"/>
      <c r="O108" s="49"/>
      <c r="P108" s="49"/>
      <c r="Q108" s="49"/>
      <c r="R108" s="49"/>
      <c r="S108" s="49"/>
      <c r="T108" s="49"/>
      <c r="U108" s="49"/>
    </row>
    <row r="109" spans="1:21" ht="17.25" customHeight="1">
      <c r="A109" s="44"/>
      <c r="B109" s="76">
        <v>0.25</v>
      </c>
      <c r="C109" s="77">
        <v>0.97399999999999998</v>
      </c>
      <c r="D109" s="77">
        <v>0.95299999999999996</v>
      </c>
      <c r="E109" s="77">
        <v>1.52</v>
      </c>
      <c r="F109" s="77">
        <v>0.71</v>
      </c>
      <c r="G109" s="77">
        <v>0.74299999999999999</v>
      </c>
      <c r="H109" s="77">
        <v>1.2</v>
      </c>
      <c r="I109" s="78">
        <f t="shared" ref="I109:I122" si="10">AVERAGE(C109:H109)</f>
        <v>1.0166666666666668</v>
      </c>
      <c r="J109" s="78">
        <f t="shared" ref="J109:J122" si="11">STDEV(C109:H109)</f>
        <v>0.30389713171839333</v>
      </c>
      <c r="L109" s="49"/>
      <c r="M109" s="49"/>
      <c r="N109" s="49"/>
      <c r="O109" s="49"/>
      <c r="P109" s="49"/>
      <c r="Q109" s="49"/>
      <c r="R109" s="49"/>
      <c r="S109" s="49"/>
      <c r="T109" s="49"/>
      <c r="U109" s="49"/>
    </row>
    <row r="110" spans="1:21" ht="17.25" customHeight="1">
      <c r="A110" s="44"/>
      <c r="B110" s="76">
        <v>0.5</v>
      </c>
      <c r="C110" s="77">
        <v>1.36</v>
      </c>
      <c r="D110" s="77">
        <v>1.2</v>
      </c>
      <c r="E110" s="77">
        <v>1.22</v>
      </c>
      <c r="F110" s="77">
        <v>0.93200000000000005</v>
      </c>
      <c r="G110" s="77">
        <v>1.1499999999999999</v>
      </c>
      <c r="H110" s="77">
        <v>1.19</v>
      </c>
      <c r="I110" s="78">
        <f t="shared" si="10"/>
        <v>1.1753333333333333</v>
      </c>
      <c r="J110" s="78">
        <f t="shared" si="11"/>
        <v>0.1391210504081499</v>
      </c>
      <c r="L110" s="49"/>
      <c r="M110" s="49"/>
      <c r="N110" s="49"/>
      <c r="O110" s="49"/>
      <c r="P110" s="49"/>
      <c r="Q110" s="49"/>
      <c r="R110" s="49"/>
      <c r="S110" s="49"/>
      <c r="T110" s="49"/>
      <c r="U110" s="49"/>
    </row>
    <row r="111" spans="1:21" ht="17.25" customHeight="1">
      <c r="A111" s="44"/>
      <c r="B111" s="76">
        <v>1</v>
      </c>
      <c r="C111" s="77">
        <v>1.87</v>
      </c>
      <c r="D111" s="77">
        <v>1.72</v>
      </c>
      <c r="E111" s="77">
        <v>1.24</v>
      </c>
      <c r="F111" s="77">
        <v>1.22</v>
      </c>
      <c r="G111" s="77">
        <v>1.45</v>
      </c>
      <c r="H111" s="77">
        <v>1.71</v>
      </c>
      <c r="I111" s="78">
        <f t="shared" si="10"/>
        <v>1.5350000000000001</v>
      </c>
      <c r="J111" s="78">
        <f t="shared" si="11"/>
        <v>0.27223151911562193</v>
      </c>
      <c r="L111" s="49"/>
      <c r="M111" s="49"/>
      <c r="N111" s="49"/>
      <c r="O111" s="49"/>
      <c r="P111" s="49"/>
      <c r="Q111" s="49"/>
      <c r="R111" s="49"/>
      <c r="S111" s="49"/>
      <c r="T111" s="49"/>
      <c r="U111" s="49"/>
    </row>
    <row r="112" spans="1:21" ht="17.25" customHeight="1">
      <c r="A112" s="44"/>
      <c r="B112" s="76">
        <v>3</v>
      </c>
      <c r="C112" s="77">
        <v>2.8</v>
      </c>
      <c r="D112" s="77">
        <v>2.4700000000000002</v>
      </c>
      <c r="E112" s="77">
        <v>2.38</v>
      </c>
      <c r="F112" s="77">
        <v>1.87</v>
      </c>
      <c r="G112" s="77">
        <v>2.4300000000000002</v>
      </c>
      <c r="H112" s="77">
        <v>2.57</v>
      </c>
      <c r="I112" s="78">
        <f t="shared" si="10"/>
        <v>2.42</v>
      </c>
      <c r="J112" s="78">
        <f t="shared" si="11"/>
        <v>0.30776614498674304</v>
      </c>
      <c r="L112" s="49"/>
      <c r="M112" s="49"/>
      <c r="N112" s="49"/>
      <c r="O112" s="49"/>
      <c r="P112" s="49"/>
      <c r="Q112" s="49"/>
      <c r="R112" s="49"/>
      <c r="S112" s="49"/>
      <c r="T112" s="49"/>
      <c r="U112" s="49"/>
    </row>
    <row r="113" spans="1:21" ht="17.25" customHeight="1">
      <c r="A113" s="44"/>
      <c r="B113" s="76">
        <v>6</v>
      </c>
      <c r="C113" s="77">
        <v>2.31</v>
      </c>
      <c r="D113" s="77">
        <v>2.6</v>
      </c>
      <c r="E113" s="77">
        <v>2.02</v>
      </c>
      <c r="F113" s="77">
        <v>1.62</v>
      </c>
      <c r="G113" s="77">
        <v>1.62</v>
      </c>
      <c r="H113" s="77">
        <v>1.8</v>
      </c>
      <c r="I113" s="78">
        <f t="shared" si="10"/>
        <v>1.9950000000000003</v>
      </c>
      <c r="J113" s="78">
        <f t="shared" si="11"/>
        <v>0.39627010989979822</v>
      </c>
      <c r="L113" s="49"/>
      <c r="M113" s="49"/>
      <c r="N113" s="49"/>
      <c r="O113" s="49"/>
      <c r="P113" s="49"/>
      <c r="Q113" s="49"/>
      <c r="R113" s="49"/>
      <c r="S113" s="49"/>
      <c r="T113" s="49"/>
      <c r="U113" s="49"/>
    </row>
    <row r="114" spans="1:21" ht="17.25" customHeight="1">
      <c r="A114" s="44"/>
      <c r="B114" s="76">
        <v>24</v>
      </c>
      <c r="C114" s="77">
        <v>1.46</v>
      </c>
      <c r="D114" s="77">
        <v>1.38</v>
      </c>
      <c r="E114" s="77">
        <v>1.57</v>
      </c>
      <c r="F114" s="77">
        <v>1.17</v>
      </c>
      <c r="G114" s="77">
        <v>1.7</v>
      </c>
      <c r="H114" s="77">
        <v>1.7</v>
      </c>
      <c r="I114" s="78">
        <f t="shared" si="10"/>
        <v>1.4966666666666668</v>
      </c>
      <c r="J114" s="78">
        <f t="shared" si="11"/>
        <v>0.20480885397527651</v>
      </c>
      <c r="L114" s="49"/>
      <c r="M114" s="49"/>
      <c r="N114" s="49"/>
      <c r="O114" s="49"/>
      <c r="P114" s="49"/>
      <c r="Q114" s="49"/>
      <c r="R114" s="49"/>
      <c r="S114" s="49"/>
      <c r="T114" s="49"/>
      <c r="U114" s="49"/>
    </row>
    <row r="115" spans="1:21" ht="17.25" customHeight="1">
      <c r="A115" s="44"/>
      <c r="B115" s="76">
        <f>3*24</f>
        <v>72</v>
      </c>
      <c r="C115" s="77">
        <v>2.68</v>
      </c>
      <c r="D115" s="77">
        <v>2.48</v>
      </c>
      <c r="E115" s="77">
        <v>3.21</v>
      </c>
      <c r="F115" s="77">
        <v>1.87</v>
      </c>
      <c r="G115" s="77">
        <v>2.4900000000000002</v>
      </c>
      <c r="H115" s="77">
        <v>2.44</v>
      </c>
      <c r="I115" s="78">
        <f t="shared" si="10"/>
        <v>2.5283333333333338</v>
      </c>
      <c r="J115" s="78">
        <f t="shared" si="11"/>
        <v>0.43189890792483765</v>
      </c>
      <c r="L115" s="49"/>
      <c r="M115" s="49"/>
      <c r="N115" s="49"/>
      <c r="O115" s="49"/>
      <c r="P115" s="49"/>
      <c r="Q115" s="49"/>
      <c r="R115" s="49"/>
      <c r="S115" s="49"/>
      <c r="T115" s="49"/>
      <c r="U115" s="49"/>
    </row>
    <row r="116" spans="1:21" ht="17.25" customHeight="1">
      <c r="A116" s="44"/>
      <c r="B116" s="76">
        <f>7*24</f>
        <v>168</v>
      </c>
      <c r="C116" s="77">
        <v>4.28</v>
      </c>
      <c r="D116" s="77">
        <v>4.03</v>
      </c>
      <c r="E116" s="77">
        <v>2.74</v>
      </c>
      <c r="F116" s="77">
        <v>2.86</v>
      </c>
      <c r="G116" s="77">
        <v>3.12</v>
      </c>
      <c r="H116" s="77">
        <v>3.78</v>
      </c>
      <c r="I116" s="78">
        <f t="shared" si="10"/>
        <v>3.4683333333333337</v>
      </c>
      <c r="J116" s="78">
        <f t="shared" si="11"/>
        <v>0.64703683563354131</v>
      </c>
      <c r="L116" s="49"/>
      <c r="M116" s="49"/>
      <c r="N116" s="49"/>
      <c r="O116" s="49"/>
      <c r="P116" s="49"/>
      <c r="Q116" s="49"/>
      <c r="R116" s="49"/>
      <c r="S116" s="49"/>
      <c r="T116" s="49"/>
      <c r="U116" s="49"/>
    </row>
    <row r="117" spans="1:21" ht="17.25" customHeight="1" thickBot="1">
      <c r="A117" s="44"/>
      <c r="B117" s="76">
        <f>14*24</f>
        <v>336</v>
      </c>
      <c r="C117" s="77">
        <v>3.87</v>
      </c>
      <c r="D117" s="77">
        <v>4.17</v>
      </c>
      <c r="E117" s="77">
        <v>2.92</v>
      </c>
      <c r="F117" s="77">
        <v>3.28</v>
      </c>
      <c r="G117" s="77">
        <v>4.22</v>
      </c>
      <c r="H117" s="77">
        <v>6.21</v>
      </c>
      <c r="I117" s="78">
        <f t="shared" si="10"/>
        <v>4.1116666666666664</v>
      </c>
      <c r="J117" s="78">
        <f t="shared" si="11"/>
        <v>1.1478922713681226</v>
      </c>
      <c r="L117" s="49"/>
      <c r="M117" s="49"/>
      <c r="N117" s="49"/>
      <c r="O117" s="49"/>
      <c r="P117" s="49"/>
      <c r="Q117" s="49"/>
      <c r="R117" s="49"/>
      <c r="S117" s="49"/>
      <c r="T117" s="49"/>
      <c r="U117" s="49"/>
    </row>
    <row r="118" spans="1:21" ht="17.25" customHeight="1">
      <c r="A118" s="44"/>
      <c r="B118" s="101">
        <f>21*24</f>
        <v>504</v>
      </c>
      <c r="C118" s="102">
        <v>2.06</v>
      </c>
      <c r="D118" s="102">
        <v>2.2400000000000002</v>
      </c>
      <c r="E118" s="102">
        <v>1.64</v>
      </c>
      <c r="F118" s="102">
        <v>1.9</v>
      </c>
      <c r="G118" s="102">
        <v>2.09</v>
      </c>
      <c r="H118" s="102">
        <v>2.99</v>
      </c>
      <c r="I118" s="103">
        <f t="shared" si="10"/>
        <v>2.1533333333333333</v>
      </c>
      <c r="J118" s="104">
        <f t="shared" si="11"/>
        <v>0.45780636372451899</v>
      </c>
      <c r="L118" s="49"/>
      <c r="M118" s="49"/>
      <c r="N118" s="49"/>
      <c r="O118" s="49"/>
      <c r="P118" s="49"/>
      <c r="Q118" s="49"/>
      <c r="R118" s="49"/>
      <c r="S118" s="49"/>
      <c r="T118" s="49"/>
      <c r="U118" s="49"/>
    </row>
    <row r="119" spans="1:21" ht="17.25" customHeight="1">
      <c r="A119" s="44"/>
      <c r="B119" s="105">
        <f>28*24</f>
        <v>672</v>
      </c>
      <c r="C119" s="77">
        <v>0.92300000000000004</v>
      </c>
      <c r="D119" s="77">
        <v>0.98</v>
      </c>
      <c r="E119" s="77">
        <v>0.67</v>
      </c>
      <c r="F119" s="77">
        <v>0.71599999999999997</v>
      </c>
      <c r="G119" s="77">
        <v>0.9</v>
      </c>
      <c r="H119" s="77">
        <v>1.23</v>
      </c>
      <c r="I119" s="78">
        <f t="shared" si="10"/>
        <v>0.90316666666666678</v>
      </c>
      <c r="J119" s="106">
        <f t="shared" si="11"/>
        <v>0.20125845737922748</v>
      </c>
      <c r="L119" s="49"/>
      <c r="M119" s="49"/>
      <c r="N119" s="49"/>
      <c r="O119" s="49"/>
      <c r="P119" s="49"/>
      <c r="Q119" s="49"/>
      <c r="R119" s="49"/>
      <c r="S119" s="49"/>
      <c r="T119" s="49"/>
      <c r="U119" s="49"/>
    </row>
    <row r="120" spans="1:21" ht="17.25" customHeight="1">
      <c r="A120" s="44"/>
      <c r="B120" s="105">
        <f>35*24</f>
        <v>840</v>
      </c>
      <c r="C120" s="77">
        <v>0.373</v>
      </c>
      <c r="D120" s="77">
        <v>0.36699999999999999</v>
      </c>
      <c r="E120" s="77">
        <v>0.31900000000000001</v>
      </c>
      <c r="F120" s="77">
        <v>0.317</v>
      </c>
      <c r="G120" s="77">
        <v>0.30599999999999999</v>
      </c>
      <c r="H120" s="77">
        <v>0.41299999999999998</v>
      </c>
      <c r="I120" s="78">
        <f t="shared" si="10"/>
        <v>0.34916666666666663</v>
      </c>
      <c r="J120" s="106">
        <f t="shared" si="11"/>
        <v>4.1877997405161217E-2</v>
      </c>
      <c r="L120" s="49"/>
      <c r="M120" s="49"/>
      <c r="N120" s="49"/>
      <c r="O120" s="49"/>
      <c r="P120" s="49"/>
      <c r="Q120" s="49"/>
      <c r="R120" s="49"/>
      <c r="S120" s="49"/>
      <c r="T120" s="49"/>
      <c r="U120" s="49"/>
    </row>
    <row r="121" spans="1:21" ht="17.25" customHeight="1">
      <c r="A121" s="44"/>
      <c r="B121" s="105">
        <f>42*24</f>
        <v>1008</v>
      </c>
      <c r="C121" s="77">
        <v>0.28799999999999998</v>
      </c>
      <c r="D121" s="77">
        <v>0.30499999999999999</v>
      </c>
      <c r="E121" s="77">
        <v>0.25800000000000001</v>
      </c>
      <c r="F121" s="77">
        <v>0.23300000000000001</v>
      </c>
      <c r="G121" s="77">
        <v>0.27200000000000002</v>
      </c>
      <c r="H121" s="77">
        <v>0.3</v>
      </c>
      <c r="I121" s="78">
        <f t="shared" si="10"/>
        <v>0.27600000000000002</v>
      </c>
      <c r="J121" s="106">
        <f t="shared" si="11"/>
        <v>2.7386127875258293E-2</v>
      </c>
      <c r="L121" s="49"/>
      <c r="M121" s="49"/>
      <c r="N121" s="49"/>
      <c r="O121" s="49"/>
      <c r="P121" s="49"/>
      <c r="Q121" s="49"/>
      <c r="R121" s="49"/>
      <c r="S121" s="49"/>
      <c r="T121" s="49"/>
      <c r="U121" s="49"/>
    </row>
    <row r="122" spans="1:21" ht="17.25" customHeight="1" thickBot="1">
      <c r="A122" s="44"/>
      <c r="B122" s="107">
        <f>49*24</f>
        <v>1176</v>
      </c>
      <c r="C122" s="108">
        <v>0.19400000000000001</v>
      </c>
      <c r="D122" s="108">
        <v>0.24199999999999999</v>
      </c>
      <c r="E122" s="108">
        <v>0.19800000000000001</v>
      </c>
      <c r="F122" s="108">
        <v>0.215</v>
      </c>
      <c r="G122" s="108">
        <v>0.20399999999999999</v>
      </c>
      <c r="H122" s="108">
        <v>0.24199999999999999</v>
      </c>
      <c r="I122" s="109">
        <f t="shared" si="10"/>
        <v>0.21583333333333332</v>
      </c>
      <c r="J122" s="110">
        <f t="shared" si="11"/>
        <v>2.1470134295496768E-2</v>
      </c>
      <c r="L122" s="49"/>
      <c r="M122" s="49"/>
      <c r="N122" s="49"/>
      <c r="O122" s="49"/>
      <c r="P122" s="49"/>
      <c r="Q122" s="49"/>
      <c r="R122" s="49"/>
      <c r="S122" s="49"/>
      <c r="T122" s="49"/>
      <c r="U122" s="49"/>
    </row>
    <row r="123" spans="1:21" ht="17.25" customHeight="1">
      <c r="I123" s="41"/>
      <c r="J123" s="79" t="s">
        <v>170</v>
      </c>
      <c r="L123" s="49"/>
      <c r="M123" s="49"/>
      <c r="N123" s="49"/>
      <c r="O123" s="49"/>
      <c r="P123" s="49"/>
      <c r="Q123" s="49"/>
      <c r="R123" s="49"/>
      <c r="S123" s="49"/>
      <c r="T123" s="49"/>
      <c r="U123" s="49"/>
    </row>
    <row r="124" spans="1:21" ht="17.25" customHeight="1">
      <c r="A124" s="60" t="s">
        <v>107</v>
      </c>
      <c r="B124" s="75" t="s">
        <v>180</v>
      </c>
      <c r="F124" s="49"/>
      <c r="G124" s="49"/>
      <c r="H124" s="49"/>
      <c r="I124" s="49"/>
      <c r="J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</row>
    <row r="125" spans="1:21" ht="17.25" customHeight="1">
      <c r="A125" s="44"/>
      <c r="B125" s="183" t="s">
        <v>160</v>
      </c>
      <c r="C125" s="184" t="s">
        <v>161</v>
      </c>
      <c r="D125" s="185"/>
      <c r="E125" s="185"/>
      <c r="F125" s="185"/>
      <c r="G125" s="185"/>
      <c r="H125" s="185"/>
      <c r="I125" s="185"/>
      <c r="J125" s="186"/>
      <c r="L125" s="49"/>
      <c r="M125" s="49"/>
      <c r="N125" s="49"/>
      <c r="O125" s="49"/>
      <c r="P125" s="49"/>
      <c r="Q125" s="49"/>
      <c r="R125" s="49"/>
      <c r="S125" s="49"/>
      <c r="T125" s="49"/>
      <c r="U125" s="49"/>
    </row>
    <row r="126" spans="1:21" ht="17.25" customHeight="1">
      <c r="A126" s="44"/>
      <c r="B126" s="183"/>
      <c r="C126" s="76" t="s">
        <v>108</v>
      </c>
      <c r="D126" s="76" t="s">
        <v>181</v>
      </c>
      <c r="E126" s="76" t="s">
        <v>110</v>
      </c>
      <c r="F126" s="76" t="s">
        <v>111</v>
      </c>
      <c r="G126" s="76" t="s">
        <v>112</v>
      </c>
      <c r="H126" s="76" t="s">
        <v>113</v>
      </c>
      <c r="I126" s="76" t="s">
        <v>168</v>
      </c>
      <c r="J126" s="76" t="s">
        <v>169</v>
      </c>
      <c r="L126" s="49"/>
      <c r="M126" s="49"/>
      <c r="N126" s="49"/>
      <c r="O126" s="49"/>
      <c r="P126" s="49"/>
      <c r="Q126" s="49"/>
      <c r="R126" s="49"/>
      <c r="S126" s="49"/>
      <c r="T126" s="49"/>
      <c r="U126" s="49"/>
    </row>
    <row r="127" spans="1:21" ht="17.25" customHeight="1">
      <c r="A127" s="44"/>
      <c r="B127" s="76">
        <v>0.25</v>
      </c>
      <c r="C127" s="77">
        <v>1.01</v>
      </c>
      <c r="D127" s="77">
        <v>0.65900000000000003</v>
      </c>
      <c r="E127" s="77">
        <v>1.32</v>
      </c>
      <c r="F127" s="77">
        <v>0.69099999999999995</v>
      </c>
      <c r="G127" s="77">
        <v>0.91300000000000003</v>
      </c>
      <c r="H127" s="77">
        <v>0.98099999999999998</v>
      </c>
      <c r="I127" s="78">
        <f t="shared" ref="I127:I140" si="12">AVERAGE(C127:H127)</f>
        <v>0.92899999999999994</v>
      </c>
      <c r="J127" s="78">
        <f t="shared" ref="J127:J140" si="13">STDEV(C127:H127)</f>
        <v>0.2416385730797139</v>
      </c>
      <c r="L127" s="49"/>
      <c r="M127" s="49"/>
      <c r="N127" s="49"/>
      <c r="O127" s="49"/>
      <c r="P127" s="49"/>
      <c r="Q127" s="49"/>
      <c r="R127" s="49"/>
      <c r="S127" s="49"/>
      <c r="T127" s="49"/>
      <c r="U127" s="49"/>
    </row>
    <row r="128" spans="1:21" ht="17.25" customHeight="1">
      <c r="A128" s="44"/>
      <c r="B128" s="76">
        <v>0.5</v>
      </c>
      <c r="C128" s="77">
        <v>1.64</v>
      </c>
      <c r="D128" s="77">
        <v>1.18</v>
      </c>
      <c r="E128" s="77">
        <v>1.53</v>
      </c>
      <c r="F128" s="77">
        <v>0.99399999999999999</v>
      </c>
      <c r="G128" s="77">
        <v>0.90400000000000003</v>
      </c>
      <c r="H128" s="77">
        <v>1.67</v>
      </c>
      <c r="I128" s="78">
        <f t="shared" si="12"/>
        <v>1.3196666666666665</v>
      </c>
      <c r="J128" s="78">
        <f t="shared" si="13"/>
        <v>0.33702561722614915</v>
      </c>
      <c r="L128" s="49"/>
      <c r="M128" s="49"/>
      <c r="N128" s="49"/>
      <c r="O128" s="49"/>
      <c r="P128" s="49"/>
      <c r="Q128" s="49"/>
      <c r="R128" s="49"/>
      <c r="S128" s="49"/>
      <c r="T128" s="49"/>
      <c r="U128" s="49"/>
    </row>
    <row r="129" spans="1:21" ht="17.25" customHeight="1">
      <c r="A129" s="44"/>
      <c r="B129" s="76">
        <v>1</v>
      </c>
      <c r="C129" s="77">
        <v>1.68</v>
      </c>
      <c r="D129" s="77">
        <v>1.61</v>
      </c>
      <c r="E129" s="77">
        <v>1.72</v>
      </c>
      <c r="F129" s="77">
        <v>1.25</v>
      </c>
      <c r="G129" s="77">
        <v>1.58</v>
      </c>
      <c r="H129" s="77">
        <v>2.29</v>
      </c>
      <c r="I129" s="78">
        <f t="shared" si="12"/>
        <v>1.6883333333333332</v>
      </c>
      <c r="J129" s="78">
        <f t="shared" si="13"/>
        <v>0.33855083320923401</v>
      </c>
      <c r="L129" s="49"/>
      <c r="M129" s="49"/>
      <c r="N129" s="49"/>
      <c r="O129" s="49"/>
      <c r="P129" s="49"/>
      <c r="Q129" s="49"/>
      <c r="R129" s="49"/>
      <c r="S129" s="49"/>
      <c r="T129" s="49"/>
      <c r="U129" s="49"/>
    </row>
    <row r="130" spans="1:21" ht="17.25" customHeight="1">
      <c r="A130" s="44"/>
      <c r="B130" s="76">
        <v>3</v>
      </c>
      <c r="C130" s="77">
        <v>2.36</v>
      </c>
      <c r="D130" s="77">
        <v>2.12</v>
      </c>
      <c r="E130" s="77">
        <v>2.08</v>
      </c>
      <c r="F130" s="77">
        <v>1.85</v>
      </c>
      <c r="G130" s="77">
        <v>2.2200000000000002</v>
      </c>
      <c r="H130" s="77">
        <v>2.36</v>
      </c>
      <c r="I130" s="78">
        <f t="shared" si="12"/>
        <v>2.165</v>
      </c>
      <c r="J130" s="78">
        <f t="shared" si="13"/>
        <v>0.19367498547824905</v>
      </c>
      <c r="L130" s="49"/>
      <c r="M130" s="49"/>
      <c r="N130" s="49"/>
      <c r="O130" s="49"/>
      <c r="P130" s="49"/>
      <c r="Q130" s="49"/>
      <c r="R130" s="49"/>
      <c r="S130" s="49"/>
      <c r="T130" s="49"/>
      <c r="U130" s="49"/>
    </row>
    <row r="131" spans="1:21" ht="17.25" customHeight="1">
      <c r="A131" s="44"/>
      <c r="B131" s="76">
        <v>6</v>
      </c>
      <c r="C131" s="77">
        <v>1.89</v>
      </c>
      <c r="D131" s="77">
        <v>1.97</v>
      </c>
      <c r="E131" s="77">
        <v>1.75</v>
      </c>
      <c r="F131" s="77">
        <v>1.64</v>
      </c>
      <c r="G131" s="77">
        <v>1.8</v>
      </c>
      <c r="H131" s="77">
        <v>1.98</v>
      </c>
      <c r="I131" s="78">
        <f t="shared" si="12"/>
        <v>1.8383333333333332</v>
      </c>
      <c r="J131" s="78">
        <f t="shared" si="13"/>
        <v>0.13317907743585952</v>
      </c>
      <c r="L131" s="49"/>
      <c r="M131" s="49"/>
      <c r="N131" s="49"/>
      <c r="O131" s="49"/>
      <c r="P131" s="49"/>
      <c r="Q131" s="49"/>
      <c r="R131" s="49"/>
      <c r="S131" s="49"/>
      <c r="T131" s="49"/>
      <c r="U131" s="49"/>
    </row>
    <row r="132" spans="1:21" ht="17.25" customHeight="1">
      <c r="A132" s="44"/>
      <c r="B132" s="76">
        <v>24</v>
      </c>
      <c r="C132" s="77">
        <v>1.61</v>
      </c>
      <c r="D132" s="77">
        <v>1.28</v>
      </c>
      <c r="E132" s="77">
        <v>1.47</v>
      </c>
      <c r="F132" s="77">
        <v>1.77</v>
      </c>
      <c r="G132" s="77">
        <v>1.36</v>
      </c>
      <c r="H132" s="77">
        <v>1.63</v>
      </c>
      <c r="I132" s="78">
        <f t="shared" si="12"/>
        <v>1.5200000000000002</v>
      </c>
      <c r="J132" s="78">
        <f t="shared" si="13"/>
        <v>0.18352111595127049</v>
      </c>
      <c r="L132" s="49"/>
      <c r="M132" s="49"/>
      <c r="N132" s="49"/>
      <c r="O132" s="49"/>
      <c r="P132" s="49"/>
      <c r="Q132" s="49"/>
      <c r="R132" s="49"/>
      <c r="S132" s="49"/>
      <c r="T132" s="49"/>
      <c r="U132" s="49"/>
    </row>
    <row r="133" spans="1:21" ht="17.25" customHeight="1">
      <c r="A133" s="44"/>
      <c r="B133" s="76">
        <f>3*24</f>
        <v>72</v>
      </c>
      <c r="C133" s="77">
        <v>2.13</v>
      </c>
      <c r="D133" s="77">
        <v>1.73</v>
      </c>
      <c r="E133" s="77">
        <v>1.84</v>
      </c>
      <c r="F133" s="77">
        <v>2.0699999999999998</v>
      </c>
      <c r="G133" s="77">
        <v>1.8</v>
      </c>
      <c r="H133" s="77">
        <v>2.0699999999999998</v>
      </c>
      <c r="I133" s="78">
        <f t="shared" si="12"/>
        <v>1.9400000000000002</v>
      </c>
      <c r="J133" s="78">
        <f t="shared" si="13"/>
        <v>0.1694697613145188</v>
      </c>
      <c r="L133" s="49"/>
      <c r="M133" s="49"/>
      <c r="N133" s="49"/>
      <c r="O133" s="49"/>
      <c r="P133" s="49"/>
      <c r="Q133" s="49"/>
      <c r="R133" s="49"/>
      <c r="S133" s="49"/>
      <c r="T133" s="49"/>
      <c r="U133" s="49"/>
    </row>
    <row r="134" spans="1:21" ht="17.25" customHeight="1">
      <c r="A134" s="44"/>
      <c r="B134" s="76">
        <f>7*24</f>
        <v>168</v>
      </c>
      <c r="C134" s="77">
        <v>3.66</v>
      </c>
      <c r="D134" s="77">
        <v>2.2000000000000002</v>
      </c>
      <c r="E134" s="77">
        <v>2.72</v>
      </c>
      <c r="F134" s="77">
        <v>2.71</v>
      </c>
      <c r="G134" s="77">
        <v>2.96</v>
      </c>
      <c r="H134" s="77">
        <v>2.9</v>
      </c>
      <c r="I134" s="78">
        <f t="shared" si="12"/>
        <v>2.8583333333333329</v>
      </c>
      <c r="J134" s="78">
        <f t="shared" si="13"/>
        <v>0.47524379708384512</v>
      </c>
      <c r="L134" s="49"/>
      <c r="M134" s="49"/>
      <c r="N134" s="49"/>
      <c r="O134" s="49"/>
      <c r="P134" s="49"/>
      <c r="Q134" s="49"/>
      <c r="R134" s="49"/>
      <c r="S134" s="49"/>
      <c r="T134" s="49"/>
      <c r="U134" s="49"/>
    </row>
    <row r="135" spans="1:21" ht="17.25" customHeight="1" thickBot="1">
      <c r="A135" s="44"/>
      <c r="B135" s="76">
        <f>14*24</f>
        <v>336</v>
      </c>
      <c r="C135" s="77">
        <v>5.44</v>
      </c>
      <c r="D135" s="77">
        <v>3.36</v>
      </c>
      <c r="E135" s="77">
        <v>4.43</v>
      </c>
      <c r="F135" s="77">
        <v>4.28</v>
      </c>
      <c r="G135" s="77">
        <v>3.74</v>
      </c>
      <c r="H135" s="77">
        <v>4.12</v>
      </c>
      <c r="I135" s="78">
        <f t="shared" si="12"/>
        <v>4.2283333333333335</v>
      </c>
      <c r="J135" s="78">
        <f t="shared" si="13"/>
        <v>0.70932127182727489</v>
      </c>
      <c r="L135" s="49"/>
      <c r="M135" s="49"/>
      <c r="N135" s="49"/>
      <c r="O135" s="49"/>
      <c r="P135" s="49"/>
      <c r="Q135" s="49"/>
      <c r="R135" s="49"/>
      <c r="S135" s="49"/>
      <c r="T135" s="49"/>
      <c r="U135" s="49"/>
    </row>
    <row r="136" spans="1:21" ht="17.25" customHeight="1">
      <c r="A136" s="44"/>
      <c r="B136" s="101">
        <f>21*24</f>
        <v>504</v>
      </c>
      <c r="C136" s="102">
        <v>2.77</v>
      </c>
      <c r="D136" s="102">
        <v>1.81</v>
      </c>
      <c r="E136" s="102">
        <v>2.29</v>
      </c>
      <c r="F136" s="102">
        <v>2.11</v>
      </c>
      <c r="G136" s="102">
        <v>2.1</v>
      </c>
      <c r="H136" s="102">
        <v>2.0299999999999998</v>
      </c>
      <c r="I136" s="103">
        <f t="shared" si="12"/>
        <v>2.1850000000000001</v>
      </c>
      <c r="J136" s="104">
        <f t="shared" si="13"/>
        <v>0.32580669115289967</v>
      </c>
      <c r="L136" s="49"/>
      <c r="M136" s="49"/>
      <c r="N136" s="49"/>
      <c r="O136" s="49"/>
      <c r="P136" s="49"/>
      <c r="Q136" s="49"/>
      <c r="R136" s="49"/>
      <c r="S136" s="49"/>
      <c r="T136" s="49"/>
      <c r="U136" s="49"/>
    </row>
    <row r="137" spans="1:21" ht="17.25" customHeight="1">
      <c r="A137" s="44"/>
      <c r="B137" s="105">
        <f>28*24</f>
        <v>672</v>
      </c>
      <c r="C137" s="77">
        <v>1.07</v>
      </c>
      <c r="D137" s="77">
        <v>0.67400000000000004</v>
      </c>
      <c r="E137" s="77">
        <v>1.27</v>
      </c>
      <c r="F137" s="77">
        <v>0.90200000000000002</v>
      </c>
      <c r="G137" s="77">
        <v>1.27</v>
      </c>
      <c r="H137" s="77">
        <v>1.1499999999999999</v>
      </c>
      <c r="I137" s="78">
        <f t="shared" si="12"/>
        <v>1.056</v>
      </c>
      <c r="J137" s="106">
        <f t="shared" si="13"/>
        <v>0.23249258052677688</v>
      </c>
      <c r="L137" s="49"/>
      <c r="M137" s="49"/>
      <c r="N137" s="49"/>
      <c r="O137" s="49"/>
      <c r="P137" s="49"/>
      <c r="Q137" s="49"/>
      <c r="R137" s="49"/>
      <c r="S137" s="49"/>
      <c r="T137" s="49"/>
      <c r="U137" s="49"/>
    </row>
    <row r="138" spans="1:21" ht="17.25" customHeight="1">
      <c r="A138" s="44"/>
      <c r="B138" s="105">
        <f>35*24</f>
        <v>840</v>
      </c>
      <c r="C138" s="77">
        <v>0.42699999999999999</v>
      </c>
      <c r="D138" s="77">
        <v>0.318</v>
      </c>
      <c r="E138" s="77">
        <v>0.29799999999999999</v>
      </c>
      <c r="F138" s="77">
        <v>0.35199999999999998</v>
      </c>
      <c r="G138" s="77">
        <v>0.46899999999999997</v>
      </c>
      <c r="H138" s="77">
        <v>0.54500000000000004</v>
      </c>
      <c r="I138" s="78">
        <f t="shared" si="12"/>
        <v>0.40149999999999997</v>
      </c>
      <c r="J138" s="106">
        <f t="shared" si="13"/>
        <v>9.5847274348309128E-2</v>
      </c>
      <c r="L138" s="49"/>
      <c r="M138" s="49"/>
      <c r="N138" s="49"/>
      <c r="O138" s="49"/>
      <c r="P138" s="49"/>
      <c r="Q138" s="49"/>
      <c r="R138" s="49"/>
      <c r="S138" s="49"/>
      <c r="T138" s="49"/>
      <c r="U138" s="49"/>
    </row>
    <row r="139" spans="1:21" ht="17.25" customHeight="1">
      <c r="A139" s="44"/>
      <c r="B139" s="105">
        <f>42*24</f>
        <v>1008</v>
      </c>
      <c r="C139" s="77">
        <v>0.316</v>
      </c>
      <c r="D139" s="77">
        <v>0.222</v>
      </c>
      <c r="E139" s="77">
        <v>0.29099999999999998</v>
      </c>
      <c r="F139" s="77">
        <v>0.30199999999999999</v>
      </c>
      <c r="G139" s="77">
        <v>0.443</v>
      </c>
      <c r="H139" s="77">
        <v>0.438</v>
      </c>
      <c r="I139" s="78">
        <f t="shared" si="12"/>
        <v>0.33533333333333332</v>
      </c>
      <c r="J139" s="106">
        <f t="shared" si="13"/>
        <v>8.7666793409287375E-2</v>
      </c>
      <c r="L139" s="49"/>
      <c r="M139" s="49"/>
      <c r="N139" s="49"/>
      <c r="O139" s="49"/>
      <c r="P139" s="49"/>
      <c r="Q139" s="49"/>
      <c r="R139" s="49"/>
      <c r="S139" s="49"/>
      <c r="T139" s="49"/>
      <c r="U139" s="49"/>
    </row>
    <row r="140" spans="1:21" ht="17.25" customHeight="1" thickBot="1">
      <c r="A140" s="44"/>
      <c r="B140" s="107">
        <f>49*24</f>
        <v>1176</v>
      </c>
      <c r="C140" s="108">
        <v>0.2</v>
      </c>
      <c r="D140" s="108">
        <v>0.216</v>
      </c>
      <c r="E140" s="108">
        <v>0.246</v>
      </c>
      <c r="F140" s="108">
        <v>0.28199999999999997</v>
      </c>
      <c r="G140" s="108">
        <v>0.36599999999999999</v>
      </c>
      <c r="H140" s="108">
        <v>0.378</v>
      </c>
      <c r="I140" s="109">
        <f t="shared" si="12"/>
        <v>0.28133333333333338</v>
      </c>
      <c r="J140" s="110">
        <f t="shared" si="13"/>
        <v>7.5690598271295484E-2</v>
      </c>
      <c r="L140" s="49"/>
      <c r="M140" s="49"/>
      <c r="N140" s="49"/>
      <c r="O140" s="49"/>
      <c r="P140" s="49"/>
      <c r="Q140" s="49"/>
      <c r="R140" s="49"/>
      <c r="S140" s="49"/>
      <c r="T140" s="49"/>
      <c r="U140" s="49"/>
    </row>
    <row r="141" spans="1:21" ht="17.25" customHeight="1">
      <c r="I141" s="41"/>
      <c r="J141" s="79" t="s">
        <v>170</v>
      </c>
      <c r="L141" s="49"/>
      <c r="M141" s="49"/>
      <c r="N141" s="49"/>
      <c r="O141" s="49"/>
      <c r="P141" s="49"/>
      <c r="Q141" s="49"/>
      <c r="R141" s="49"/>
      <c r="S141" s="49"/>
      <c r="T141" s="49"/>
      <c r="U141" s="49"/>
    </row>
    <row r="142" spans="1:21" ht="17.25" customHeight="1">
      <c r="A142" s="60" t="s">
        <v>114</v>
      </c>
      <c r="B142" s="75" t="s">
        <v>182</v>
      </c>
      <c r="F142" s="49"/>
      <c r="G142" s="49"/>
      <c r="H142" s="49"/>
      <c r="I142" s="49"/>
      <c r="J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</row>
    <row r="143" spans="1:21" ht="17.25" customHeight="1">
      <c r="A143" s="44"/>
      <c r="B143" s="183" t="s">
        <v>160</v>
      </c>
      <c r="C143" s="184" t="s">
        <v>161</v>
      </c>
      <c r="D143" s="185"/>
      <c r="E143" s="185"/>
      <c r="F143" s="185"/>
      <c r="G143" s="185"/>
      <c r="H143" s="185"/>
      <c r="I143" s="185"/>
      <c r="J143" s="186"/>
      <c r="L143" s="49"/>
      <c r="M143" s="49"/>
      <c r="N143" s="49"/>
      <c r="O143" s="49"/>
      <c r="P143" s="49"/>
      <c r="Q143" s="49"/>
      <c r="R143" s="49"/>
      <c r="S143" s="49"/>
      <c r="T143" s="49"/>
      <c r="U143" s="49"/>
    </row>
    <row r="144" spans="1:21" ht="17.25" customHeight="1">
      <c r="A144" s="44"/>
      <c r="B144" s="183"/>
      <c r="C144" s="76" t="s">
        <v>115</v>
      </c>
      <c r="D144" s="76" t="s">
        <v>183</v>
      </c>
      <c r="E144" s="76" t="s">
        <v>117</v>
      </c>
      <c r="F144" s="76" t="s">
        <v>118</v>
      </c>
      <c r="G144" s="76" t="s">
        <v>119</v>
      </c>
      <c r="H144" s="76" t="s">
        <v>120</v>
      </c>
      <c r="I144" s="76" t="s">
        <v>168</v>
      </c>
      <c r="J144" s="76" t="s">
        <v>169</v>
      </c>
      <c r="L144" s="49"/>
      <c r="M144" s="49"/>
      <c r="N144" s="49"/>
      <c r="O144" s="49"/>
      <c r="P144" s="49"/>
      <c r="Q144" s="49"/>
      <c r="R144" s="49"/>
      <c r="S144" s="49"/>
      <c r="T144" s="49"/>
      <c r="U144" s="49"/>
    </row>
    <row r="145" spans="1:21" ht="17.25" customHeight="1">
      <c r="A145" s="44"/>
      <c r="B145" s="76">
        <v>0.25</v>
      </c>
      <c r="C145" s="77">
        <v>1.04</v>
      </c>
      <c r="D145" s="77">
        <v>1.02</v>
      </c>
      <c r="E145" s="77">
        <v>1.08</v>
      </c>
      <c r="F145" s="77">
        <v>1.24</v>
      </c>
      <c r="G145" s="77">
        <v>1.21</v>
      </c>
      <c r="H145" s="77">
        <v>0.90800000000000003</v>
      </c>
      <c r="I145" s="78">
        <f t="shared" ref="I145:I158" si="14">AVERAGE(C145:H145)</f>
        <v>1.083</v>
      </c>
      <c r="J145" s="78">
        <f t="shared" ref="J145:J158" si="15">STDEV(C145:H145)</f>
        <v>0.12428193754524439</v>
      </c>
      <c r="L145" s="49"/>
      <c r="M145" s="49"/>
      <c r="N145" s="49"/>
      <c r="O145" s="49"/>
      <c r="P145" s="49"/>
      <c r="Q145" s="49"/>
      <c r="R145" s="49"/>
      <c r="S145" s="49"/>
      <c r="T145" s="49"/>
      <c r="U145" s="49"/>
    </row>
    <row r="146" spans="1:21" ht="17.25" customHeight="1">
      <c r="A146" s="44"/>
      <c r="B146" s="76">
        <v>0.5</v>
      </c>
      <c r="C146" s="77">
        <v>1.68</v>
      </c>
      <c r="D146" s="77">
        <v>1.72</v>
      </c>
      <c r="E146" s="77">
        <v>1.52</v>
      </c>
      <c r="F146" s="77">
        <v>1.83</v>
      </c>
      <c r="G146" s="77">
        <v>1.85</v>
      </c>
      <c r="H146" s="77">
        <v>1.37</v>
      </c>
      <c r="I146" s="78">
        <f t="shared" si="14"/>
        <v>1.6616666666666664</v>
      </c>
      <c r="J146" s="78">
        <f t="shared" si="15"/>
        <v>0.18584043334717842</v>
      </c>
      <c r="L146" s="49"/>
      <c r="M146" s="49"/>
      <c r="N146" s="49"/>
      <c r="O146" s="49"/>
      <c r="P146" s="49"/>
      <c r="Q146" s="49"/>
      <c r="R146" s="49"/>
      <c r="S146" s="49"/>
      <c r="T146" s="49"/>
      <c r="U146" s="49"/>
    </row>
    <row r="147" spans="1:21" ht="17.25" customHeight="1">
      <c r="A147" s="44"/>
      <c r="B147" s="76">
        <v>1</v>
      </c>
      <c r="C147" s="77">
        <v>1.89</v>
      </c>
      <c r="D147" s="77">
        <v>2.42</v>
      </c>
      <c r="E147" s="77">
        <v>5.35</v>
      </c>
      <c r="F147" s="77">
        <v>2.44</v>
      </c>
      <c r="G147" s="77">
        <v>2.48</v>
      </c>
      <c r="H147" s="77">
        <v>1.65</v>
      </c>
      <c r="I147" s="78">
        <f t="shared" si="14"/>
        <v>2.7050000000000001</v>
      </c>
      <c r="J147" s="78">
        <f t="shared" si="15"/>
        <v>1.3398022242107217</v>
      </c>
      <c r="L147" s="49"/>
      <c r="M147" s="49"/>
      <c r="N147" s="49"/>
      <c r="O147" s="49"/>
      <c r="P147" s="49"/>
      <c r="Q147" s="49"/>
      <c r="R147" s="49"/>
      <c r="S147" s="49"/>
      <c r="T147" s="49"/>
      <c r="U147" s="49"/>
    </row>
    <row r="148" spans="1:21" ht="17.25" customHeight="1">
      <c r="A148" s="44"/>
      <c r="B148" s="76">
        <v>3</v>
      </c>
      <c r="C148" s="77">
        <v>2.4300000000000002</v>
      </c>
      <c r="D148" s="77">
        <v>3.71</v>
      </c>
      <c r="E148" s="77">
        <v>3.18</v>
      </c>
      <c r="F148" s="77">
        <v>3.31</v>
      </c>
      <c r="G148" s="77">
        <v>3.59</v>
      </c>
      <c r="H148" s="77">
        <v>3.01</v>
      </c>
      <c r="I148" s="78">
        <f t="shared" si="14"/>
        <v>3.2049999999999996</v>
      </c>
      <c r="J148" s="78">
        <f t="shared" si="15"/>
        <v>0.4590315893269285</v>
      </c>
      <c r="L148" s="49"/>
      <c r="M148" s="49"/>
      <c r="N148" s="49"/>
      <c r="O148" s="49"/>
      <c r="P148" s="49"/>
      <c r="Q148" s="49"/>
      <c r="R148" s="49"/>
      <c r="S148" s="49"/>
      <c r="T148" s="49"/>
      <c r="U148" s="49"/>
    </row>
    <row r="149" spans="1:21" ht="17.25" customHeight="1">
      <c r="A149" s="44"/>
      <c r="B149" s="76">
        <v>6</v>
      </c>
      <c r="C149" s="77">
        <v>2.2599999999999998</v>
      </c>
      <c r="D149" s="77">
        <v>4.28</v>
      </c>
      <c r="E149" s="77">
        <v>3.71</v>
      </c>
      <c r="F149" s="77">
        <v>2.5099999999999998</v>
      </c>
      <c r="G149" s="77">
        <v>3.28</v>
      </c>
      <c r="H149" s="77">
        <v>2.88</v>
      </c>
      <c r="I149" s="78">
        <f t="shared" si="14"/>
        <v>3.1533333333333329</v>
      </c>
      <c r="J149" s="78">
        <f t="shared" si="15"/>
        <v>0.75920133473714901</v>
      </c>
      <c r="L149" s="49"/>
      <c r="M149" s="49"/>
      <c r="N149" s="49"/>
      <c r="O149" s="49"/>
      <c r="P149" s="49"/>
      <c r="Q149" s="49"/>
      <c r="R149" s="49"/>
      <c r="S149" s="49"/>
      <c r="T149" s="49"/>
      <c r="U149" s="49"/>
    </row>
    <row r="150" spans="1:21" ht="17.25" customHeight="1">
      <c r="A150" s="44"/>
      <c r="B150" s="76">
        <v>24</v>
      </c>
      <c r="C150" s="77">
        <v>1.83</v>
      </c>
      <c r="D150" s="77">
        <v>2.83</v>
      </c>
      <c r="E150" s="77">
        <v>2.82</v>
      </c>
      <c r="F150" s="77">
        <v>2.0299999999999998</v>
      </c>
      <c r="G150" s="77">
        <v>2.4700000000000002</v>
      </c>
      <c r="H150" s="77">
        <v>1.79</v>
      </c>
      <c r="I150" s="78">
        <f t="shared" si="14"/>
        <v>2.2949999999999999</v>
      </c>
      <c r="J150" s="78">
        <f t="shared" si="15"/>
        <v>0.47622473686275518</v>
      </c>
      <c r="L150" s="49"/>
      <c r="M150" s="49"/>
      <c r="N150" s="49"/>
      <c r="O150" s="49"/>
      <c r="P150" s="49"/>
      <c r="Q150" s="49"/>
      <c r="R150" s="49"/>
      <c r="S150" s="49"/>
      <c r="T150" s="49"/>
      <c r="U150" s="49"/>
    </row>
    <row r="151" spans="1:21" ht="17.25" customHeight="1">
      <c r="A151" s="44"/>
      <c r="B151" s="76">
        <f>3*24</f>
        <v>72</v>
      </c>
      <c r="C151" s="77">
        <v>2.38</v>
      </c>
      <c r="D151" s="77">
        <v>3.23</v>
      </c>
      <c r="E151" s="77">
        <v>3.36</v>
      </c>
      <c r="F151" s="77">
        <v>3.26</v>
      </c>
      <c r="G151" s="77">
        <v>3.55</v>
      </c>
      <c r="H151" s="77">
        <v>2.85</v>
      </c>
      <c r="I151" s="78">
        <f t="shared" si="14"/>
        <v>3.105</v>
      </c>
      <c r="J151" s="78">
        <f t="shared" si="15"/>
        <v>0.42269374256073516</v>
      </c>
      <c r="L151" s="49"/>
      <c r="M151" s="49"/>
      <c r="N151" s="49"/>
      <c r="O151" s="49"/>
      <c r="P151" s="49"/>
      <c r="Q151" s="49"/>
      <c r="R151" s="49"/>
      <c r="S151" s="49"/>
      <c r="T151" s="49"/>
      <c r="U151" s="49"/>
    </row>
    <row r="152" spans="1:21" ht="17.25" customHeight="1">
      <c r="A152" s="44"/>
      <c r="B152" s="76">
        <f>7*24</f>
        <v>168</v>
      </c>
      <c r="C152" s="77">
        <v>3.1</v>
      </c>
      <c r="D152" s="77">
        <v>4.3499999999999996</v>
      </c>
      <c r="E152" s="77">
        <v>4.95</v>
      </c>
      <c r="F152" s="77">
        <v>4.17</v>
      </c>
      <c r="G152" s="77">
        <v>4.9800000000000004</v>
      </c>
      <c r="H152" s="77">
        <v>3.25</v>
      </c>
      <c r="I152" s="78">
        <f t="shared" si="14"/>
        <v>4.1333333333333337</v>
      </c>
      <c r="J152" s="78">
        <f t="shared" si="15"/>
        <v>0.80995473124531159</v>
      </c>
      <c r="L152" s="49"/>
      <c r="M152" s="49"/>
      <c r="N152" s="49"/>
      <c r="O152" s="49"/>
      <c r="P152" s="49"/>
      <c r="Q152" s="49"/>
      <c r="R152" s="49"/>
      <c r="S152" s="49"/>
      <c r="T152" s="49"/>
      <c r="U152" s="49"/>
    </row>
    <row r="153" spans="1:21" ht="17.25" customHeight="1" thickBot="1">
      <c r="A153" s="44"/>
      <c r="B153" s="76">
        <f>14*24</f>
        <v>336</v>
      </c>
      <c r="C153" s="77">
        <v>3.94</v>
      </c>
      <c r="D153" s="77">
        <v>6.32</v>
      </c>
      <c r="E153" s="77">
        <v>6.27</v>
      </c>
      <c r="F153" s="77">
        <v>5.63</v>
      </c>
      <c r="G153" s="77">
        <v>6.5</v>
      </c>
      <c r="H153" s="77">
        <v>4.18</v>
      </c>
      <c r="I153" s="78">
        <f t="shared" si="14"/>
        <v>5.4733333333333336</v>
      </c>
      <c r="J153" s="78">
        <f t="shared" si="15"/>
        <v>1.1361279270692435</v>
      </c>
      <c r="L153" s="49"/>
      <c r="M153" s="49"/>
      <c r="N153" s="49"/>
      <c r="O153" s="49"/>
      <c r="P153" s="49"/>
      <c r="Q153" s="49"/>
      <c r="R153" s="49"/>
      <c r="S153" s="49"/>
      <c r="T153" s="49"/>
      <c r="U153" s="49"/>
    </row>
    <row r="154" spans="1:21" ht="17.25" customHeight="1">
      <c r="A154" s="44"/>
      <c r="B154" s="101">
        <f>21*24</f>
        <v>504</v>
      </c>
      <c r="C154" s="102">
        <v>2.4700000000000002</v>
      </c>
      <c r="D154" s="102">
        <v>3.42</v>
      </c>
      <c r="E154" s="102">
        <v>3.84</v>
      </c>
      <c r="F154" s="102">
        <v>2.65</v>
      </c>
      <c r="G154" s="102">
        <v>3.99</v>
      </c>
      <c r="H154" s="102">
        <v>2.0499999999999998</v>
      </c>
      <c r="I154" s="103">
        <f t="shared" si="14"/>
        <v>3.0700000000000003</v>
      </c>
      <c r="J154" s="104">
        <f t="shared" si="15"/>
        <v>0.79228782648731766</v>
      </c>
      <c r="L154" s="49"/>
      <c r="M154" s="49"/>
      <c r="N154" s="49"/>
      <c r="O154" s="49"/>
      <c r="P154" s="49"/>
      <c r="Q154" s="49"/>
      <c r="R154" s="49"/>
      <c r="S154" s="49"/>
      <c r="T154" s="49"/>
      <c r="U154" s="49"/>
    </row>
    <row r="155" spans="1:21" ht="17.25" customHeight="1">
      <c r="A155" s="44"/>
      <c r="B155" s="105">
        <f>28*24</f>
        <v>672</v>
      </c>
      <c r="C155" s="77">
        <v>1.19</v>
      </c>
      <c r="D155" s="77">
        <v>1.93</v>
      </c>
      <c r="E155" s="77">
        <v>2.27</v>
      </c>
      <c r="F155" s="77">
        <v>1.23</v>
      </c>
      <c r="G155" s="77">
        <v>3</v>
      </c>
      <c r="H155" s="77">
        <v>1.32</v>
      </c>
      <c r="I155" s="78">
        <f t="shared" si="14"/>
        <v>1.8233333333333335</v>
      </c>
      <c r="J155" s="106">
        <f t="shared" si="15"/>
        <v>0.72137831036611177</v>
      </c>
      <c r="L155" s="49"/>
      <c r="M155" s="49"/>
      <c r="N155" s="49"/>
      <c r="O155" s="49"/>
      <c r="P155" s="49"/>
      <c r="Q155" s="49"/>
      <c r="R155" s="49"/>
      <c r="S155" s="49"/>
      <c r="T155" s="49"/>
      <c r="U155" s="49"/>
    </row>
    <row r="156" spans="1:21" ht="17.25" customHeight="1">
      <c r="A156" s="44"/>
      <c r="B156" s="105">
        <f>35*24</f>
        <v>840</v>
      </c>
      <c r="C156" s="77">
        <v>0.79100000000000004</v>
      </c>
      <c r="D156" s="77">
        <v>0.96099999999999997</v>
      </c>
      <c r="E156" s="77">
        <v>1.22</v>
      </c>
      <c r="F156" s="77">
        <v>0.16700000000000001</v>
      </c>
      <c r="G156" s="77">
        <v>1.36</v>
      </c>
      <c r="H156" s="77">
        <v>0.90300000000000002</v>
      </c>
      <c r="I156" s="78">
        <f t="shared" si="14"/>
        <v>0.90033333333333321</v>
      </c>
      <c r="J156" s="106">
        <f t="shared" si="15"/>
        <v>0.41638908086868331</v>
      </c>
      <c r="L156" s="49"/>
      <c r="M156" s="49"/>
      <c r="N156" s="49"/>
      <c r="O156" s="49"/>
      <c r="P156" s="49"/>
      <c r="Q156" s="49"/>
      <c r="R156" s="49"/>
      <c r="S156" s="49"/>
      <c r="T156" s="49"/>
      <c r="U156" s="49"/>
    </row>
    <row r="157" spans="1:21" ht="17.25" customHeight="1">
      <c r="A157" s="44"/>
      <c r="B157" s="105">
        <f>42*24</f>
        <v>1008</v>
      </c>
      <c r="C157" s="77">
        <v>0.629</v>
      </c>
      <c r="D157" s="77">
        <v>0.86099999999999999</v>
      </c>
      <c r="E157" s="77">
        <v>1.03</v>
      </c>
      <c r="F157" s="77">
        <v>0.115</v>
      </c>
      <c r="G157" s="77">
        <v>1.2</v>
      </c>
      <c r="H157" s="77">
        <v>0.81399999999999995</v>
      </c>
      <c r="I157" s="78">
        <f t="shared" si="14"/>
        <v>0.77483333333333337</v>
      </c>
      <c r="J157" s="106">
        <f t="shared" si="15"/>
        <v>0.37722217149402359</v>
      </c>
      <c r="L157" s="49"/>
      <c r="M157" s="49"/>
      <c r="N157" s="49"/>
      <c r="O157" s="49"/>
      <c r="P157" s="49"/>
      <c r="Q157" s="49"/>
      <c r="R157" s="49"/>
      <c r="S157" s="49"/>
      <c r="T157" s="49"/>
      <c r="U157" s="49"/>
    </row>
    <row r="158" spans="1:21" ht="17.25" customHeight="1" thickBot="1">
      <c r="A158" s="44"/>
      <c r="B158" s="107">
        <f>49*24</f>
        <v>1176</v>
      </c>
      <c r="C158" s="108">
        <v>0.60799999999999998</v>
      </c>
      <c r="D158" s="108">
        <v>0.84899999999999998</v>
      </c>
      <c r="E158" s="108">
        <v>0.89700000000000002</v>
      </c>
      <c r="F158" s="108" t="s">
        <v>184</v>
      </c>
      <c r="G158" s="108">
        <v>1.05</v>
      </c>
      <c r="H158" s="108">
        <v>0.80600000000000005</v>
      </c>
      <c r="I158" s="109">
        <f t="shared" si="14"/>
        <v>0.84199999999999997</v>
      </c>
      <c r="J158" s="110">
        <f t="shared" si="15"/>
        <v>0.15999218730925599</v>
      </c>
      <c r="L158" s="49"/>
      <c r="M158" s="49"/>
      <c r="N158" s="49"/>
      <c r="O158" s="49"/>
      <c r="P158" s="49"/>
      <c r="Q158" s="49"/>
      <c r="R158" s="49"/>
      <c r="S158" s="49"/>
      <c r="T158" s="49"/>
      <c r="U158" s="49"/>
    </row>
    <row r="159" spans="1:21" ht="17.25" customHeight="1">
      <c r="I159" s="41"/>
      <c r="J159" s="79" t="s">
        <v>170</v>
      </c>
      <c r="L159" s="49"/>
      <c r="M159" s="49"/>
      <c r="N159" s="49"/>
      <c r="O159" s="49"/>
      <c r="P159" s="49"/>
      <c r="Q159" s="49"/>
      <c r="R159" s="49"/>
      <c r="S159" s="49"/>
      <c r="T159" s="49"/>
      <c r="U159" s="49"/>
    </row>
    <row r="160" spans="1:21" ht="17.25" customHeight="1">
      <c r="A160" s="60" t="s">
        <v>121</v>
      </c>
      <c r="B160" s="75" t="s">
        <v>185</v>
      </c>
      <c r="F160" s="49"/>
      <c r="G160" s="49"/>
      <c r="H160" s="49"/>
      <c r="I160" s="49"/>
      <c r="J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</row>
    <row r="161" spans="1:21" ht="17.25" customHeight="1">
      <c r="A161" s="44"/>
      <c r="B161" s="183" t="s">
        <v>160</v>
      </c>
      <c r="C161" s="184" t="s">
        <v>161</v>
      </c>
      <c r="D161" s="185"/>
      <c r="E161" s="185"/>
      <c r="F161" s="185"/>
      <c r="G161" s="185"/>
      <c r="H161" s="185"/>
      <c r="I161" s="185"/>
      <c r="J161" s="186"/>
      <c r="L161" s="49"/>
      <c r="M161" s="49"/>
      <c r="N161" s="49"/>
      <c r="O161" s="49"/>
      <c r="P161" s="49"/>
      <c r="Q161" s="49"/>
      <c r="R161" s="49"/>
      <c r="S161" s="49"/>
      <c r="T161" s="49"/>
      <c r="U161" s="49"/>
    </row>
    <row r="162" spans="1:21" ht="17.25" customHeight="1">
      <c r="A162" s="44"/>
      <c r="B162" s="183"/>
      <c r="C162" s="76" t="s">
        <v>122</v>
      </c>
      <c r="D162" s="76" t="s">
        <v>186</v>
      </c>
      <c r="E162" s="76" t="s">
        <v>124</v>
      </c>
      <c r="F162" s="76" t="s">
        <v>125</v>
      </c>
      <c r="G162" s="76" t="s">
        <v>126</v>
      </c>
      <c r="H162" s="76" t="s">
        <v>127</v>
      </c>
      <c r="I162" s="76" t="s">
        <v>168</v>
      </c>
      <c r="J162" s="76" t="s">
        <v>169</v>
      </c>
      <c r="L162" s="49"/>
      <c r="M162" s="49"/>
      <c r="N162" s="49"/>
      <c r="O162" s="49"/>
      <c r="P162" s="49"/>
      <c r="Q162" s="49"/>
      <c r="R162" s="49"/>
      <c r="S162" s="49"/>
      <c r="T162" s="49"/>
      <c r="U162" s="49"/>
    </row>
    <row r="163" spans="1:21" ht="17.25" customHeight="1">
      <c r="A163" s="44"/>
      <c r="B163" s="76">
        <v>0.25</v>
      </c>
      <c r="C163" s="77">
        <v>1.53</v>
      </c>
      <c r="D163" s="77">
        <v>1.69</v>
      </c>
      <c r="E163" s="77">
        <v>1.42</v>
      </c>
      <c r="F163" s="77">
        <v>1.21</v>
      </c>
      <c r="G163" s="77">
        <v>1.92</v>
      </c>
      <c r="H163" s="77">
        <v>1.91</v>
      </c>
      <c r="I163" s="78">
        <f t="shared" ref="I163:I176" si="16">AVERAGE(C163:H163)</f>
        <v>1.6133333333333333</v>
      </c>
      <c r="J163" s="78">
        <f t="shared" ref="J163:J176" si="17">STDEV(C163:H163)</f>
        <v>0.28104566651465407</v>
      </c>
      <c r="L163" s="49"/>
      <c r="M163" s="49"/>
      <c r="N163" s="49"/>
      <c r="O163" s="49"/>
      <c r="P163" s="49"/>
      <c r="Q163" s="49"/>
      <c r="R163" s="49"/>
      <c r="S163" s="49"/>
      <c r="T163" s="49"/>
      <c r="U163" s="49"/>
    </row>
    <row r="164" spans="1:21" ht="17.25" customHeight="1">
      <c r="A164" s="44"/>
      <c r="B164" s="76">
        <v>0.5</v>
      </c>
      <c r="C164" s="77">
        <v>2.39</v>
      </c>
      <c r="D164" s="77">
        <v>3.41</v>
      </c>
      <c r="E164" s="77">
        <v>2.2799999999999998</v>
      </c>
      <c r="F164" s="77">
        <v>2.14</v>
      </c>
      <c r="G164" s="77">
        <v>1.92</v>
      </c>
      <c r="H164" s="77">
        <v>2.6</v>
      </c>
      <c r="I164" s="78">
        <f t="shared" si="16"/>
        <v>2.4566666666666666</v>
      </c>
      <c r="J164" s="78">
        <f t="shared" si="17"/>
        <v>0.5202563470700442</v>
      </c>
      <c r="L164" s="49"/>
      <c r="M164" s="49"/>
      <c r="N164" s="49"/>
      <c r="O164" s="49"/>
      <c r="P164" s="49"/>
      <c r="Q164" s="49"/>
      <c r="R164" s="49"/>
      <c r="S164" s="49"/>
      <c r="T164" s="49"/>
      <c r="U164" s="49"/>
    </row>
    <row r="165" spans="1:21" ht="17.25" customHeight="1">
      <c r="A165" s="44"/>
      <c r="B165" s="76">
        <v>1</v>
      </c>
      <c r="C165" s="77">
        <v>3.37</v>
      </c>
      <c r="D165" s="77">
        <v>3.89</v>
      </c>
      <c r="E165" s="77">
        <v>2.56</v>
      </c>
      <c r="F165" s="77">
        <v>3.66</v>
      </c>
      <c r="G165" s="77">
        <v>3.22</v>
      </c>
      <c r="H165" s="77">
        <v>4.25</v>
      </c>
      <c r="I165" s="78">
        <f t="shared" si="16"/>
        <v>3.4916666666666667</v>
      </c>
      <c r="J165" s="78">
        <f t="shared" si="17"/>
        <v>0.58629059916279491</v>
      </c>
      <c r="L165" s="49"/>
      <c r="M165" s="49"/>
      <c r="N165" s="49"/>
      <c r="O165" s="49"/>
      <c r="P165" s="49"/>
      <c r="Q165" s="49"/>
      <c r="R165" s="49"/>
      <c r="S165" s="49"/>
      <c r="T165" s="49"/>
      <c r="U165" s="49"/>
    </row>
    <row r="166" spans="1:21" ht="17.25" customHeight="1">
      <c r="A166" s="44"/>
      <c r="B166" s="76">
        <v>3</v>
      </c>
      <c r="C166" s="77">
        <v>4.5199999999999996</v>
      </c>
      <c r="D166" s="77">
        <v>5.55</v>
      </c>
      <c r="E166" s="77">
        <v>4.88</v>
      </c>
      <c r="F166" s="77">
        <v>5.42</v>
      </c>
      <c r="G166" s="77">
        <v>6.42</v>
      </c>
      <c r="H166" s="77">
        <v>4.6500000000000004</v>
      </c>
      <c r="I166" s="78">
        <f t="shared" si="16"/>
        <v>5.2399999999999993</v>
      </c>
      <c r="J166" s="78">
        <f t="shared" si="17"/>
        <v>0.70950687100267384</v>
      </c>
      <c r="L166" s="49"/>
      <c r="M166" s="49"/>
      <c r="N166" s="49"/>
      <c r="O166" s="49"/>
      <c r="P166" s="49"/>
      <c r="Q166" s="49"/>
      <c r="R166" s="49"/>
      <c r="S166" s="49"/>
      <c r="T166" s="49"/>
      <c r="U166" s="49"/>
    </row>
    <row r="167" spans="1:21" ht="17.25" customHeight="1">
      <c r="A167" s="44"/>
      <c r="B167" s="76">
        <v>6</v>
      </c>
      <c r="C167" s="77">
        <v>4.05</v>
      </c>
      <c r="D167" s="77">
        <v>4.05</v>
      </c>
      <c r="E167" s="77">
        <v>2.91</v>
      </c>
      <c r="F167" s="77">
        <v>5.04</v>
      </c>
      <c r="G167" s="77">
        <v>6.87</v>
      </c>
      <c r="H167" s="77">
        <v>4.55</v>
      </c>
      <c r="I167" s="78">
        <f t="shared" si="16"/>
        <v>4.578333333333334</v>
      </c>
      <c r="J167" s="78">
        <f t="shared" si="17"/>
        <v>1.3271988045001624</v>
      </c>
      <c r="L167" s="49"/>
      <c r="M167" s="49"/>
      <c r="N167" s="49"/>
      <c r="O167" s="49"/>
      <c r="P167" s="49"/>
      <c r="Q167" s="49"/>
      <c r="R167" s="49"/>
      <c r="S167" s="49"/>
      <c r="T167" s="49"/>
      <c r="U167" s="49"/>
    </row>
    <row r="168" spans="1:21" ht="17.25" customHeight="1">
      <c r="A168" s="44"/>
      <c r="B168" s="76">
        <v>24</v>
      </c>
      <c r="C168" s="77">
        <v>3.59</v>
      </c>
      <c r="D168" s="77">
        <v>2.91</v>
      </c>
      <c r="E168" s="77">
        <v>2.56</v>
      </c>
      <c r="F168" s="77">
        <v>4.2300000000000004</v>
      </c>
      <c r="G168" s="77">
        <v>5.4</v>
      </c>
      <c r="H168" s="77">
        <v>3.62</v>
      </c>
      <c r="I168" s="78">
        <f t="shared" si="16"/>
        <v>3.7183333333333337</v>
      </c>
      <c r="J168" s="78">
        <f t="shared" si="17"/>
        <v>1.0110473117845007</v>
      </c>
      <c r="L168" s="49"/>
      <c r="M168" s="49"/>
      <c r="N168" s="49"/>
      <c r="O168" s="49"/>
      <c r="P168" s="49"/>
      <c r="Q168" s="49"/>
      <c r="R168" s="49"/>
      <c r="S168" s="49"/>
      <c r="T168" s="49"/>
      <c r="U168" s="49"/>
    </row>
    <row r="169" spans="1:21" ht="17.25" customHeight="1">
      <c r="A169" s="44"/>
      <c r="B169" s="76">
        <f>3*24</f>
        <v>72</v>
      </c>
      <c r="C169" s="77">
        <v>6.13</v>
      </c>
      <c r="D169" s="77">
        <v>3.51</v>
      </c>
      <c r="E169" s="77">
        <v>3.78</v>
      </c>
      <c r="F169" s="77">
        <v>4.76</v>
      </c>
      <c r="G169" s="77">
        <v>3.8</v>
      </c>
      <c r="H169" s="77">
        <v>3.58</v>
      </c>
      <c r="I169" s="78">
        <f t="shared" si="16"/>
        <v>4.2600000000000007</v>
      </c>
      <c r="J169" s="78">
        <f t="shared" si="17"/>
        <v>1.0211562074433072</v>
      </c>
      <c r="L169" s="49"/>
      <c r="M169" s="49"/>
      <c r="N169" s="49"/>
      <c r="O169" s="49"/>
      <c r="P169" s="49"/>
      <c r="Q169" s="49"/>
      <c r="R169" s="49"/>
      <c r="S169" s="49"/>
      <c r="T169" s="49"/>
      <c r="U169" s="49"/>
    </row>
    <row r="170" spans="1:21" ht="17.25" customHeight="1">
      <c r="A170" s="44"/>
      <c r="B170" s="76">
        <f>7*24</f>
        <v>168</v>
      </c>
      <c r="C170" s="77">
        <v>7.9</v>
      </c>
      <c r="D170" s="77">
        <v>4.92</v>
      </c>
      <c r="E170" s="77">
        <v>4.07</v>
      </c>
      <c r="F170" s="77">
        <v>6.08</v>
      </c>
      <c r="G170" s="77">
        <v>6.96</v>
      </c>
      <c r="H170" s="77">
        <v>5.31</v>
      </c>
      <c r="I170" s="78">
        <f t="shared" si="16"/>
        <v>5.873333333333334</v>
      </c>
      <c r="J170" s="78">
        <f t="shared" si="17"/>
        <v>1.400652229022844</v>
      </c>
      <c r="L170" s="49"/>
      <c r="M170" s="49"/>
      <c r="N170" s="49"/>
      <c r="O170" s="49"/>
      <c r="P170" s="49"/>
      <c r="Q170" s="49"/>
      <c r="R170" s="49"/>
      <c r="S170" s="49"/>
      <c r="T170" s="49"/>
      <c r="U170" s="49"/>
    </row>
    <row r="171" spans="1:21" ht="17.25" customHeight="1" thickBot="1">
      <c r="A171" s="44"/>
      <c r="B171" s="76">
        <f>14*24</f>
        <v>336</v>
      </c>
      <c r="C171" s="77">
        <v>8.4499999999999993</v>
      </c>
      <c r="D171" s="77">
        <v>6.63</v>
      </c>
      <c r="E171" s="77">
        <v>5.31</v>
      </c>
      <c r="F171" s="77">
        <v>9.6999999999999993</v>
      </c>
      <c r="G171" s="77">
        <v>8.4700000000000006</v>
      </c>
      <c r="H171" s="77">
        <v>7.18</v>
      </c>
      <c r="I171" s="78">
        <f t="shared" si="16"/>
        <v>7.6233333333333322</v>
      </c>
      <c r="J171" s="78">
        <f t="shared" si="17"/>
        <v>1.5650899867632801</v>
      </c>
      <c r="L171" s="49"/>
      <c r="M171" s="49"/>
      <c r="N171" s="49"/>
      <c r="O171" s="49"/>
      <c r="P171" s="49"/>
      <c r="Q171" s="49"/>
      <c r="R171" s="49"/>
      <c r="S171" s="49"/>
      <c r="T171" s="49"/>
      <c r="U171" s="49"/>
    </row>
    <row r="172" spans="1:21" ht="17.25" customHeight="1">
      <c r="A172" s="44"/>
      <c r="B172" s="101">
        <f>21*24</f>
        <v>504</v>
      </c>
      <c r="C172" s="102">
        <v>5.61</v>
      </c>
      <c r="D172" s="102">
        <v>3.94</v>
      </c>
      <c r="E172" s="102">
        <v>2.95</v>
      </c>
      <c r="F172" s="102">
        <v>5.25</v>
      </c>
      <c r="G172" s="102">
        <v>5.7</v>
      </c>
      <c r="H172" s="102">
        <v>4.29</v>
      </c>
      <c r="I172" s="103">
        <f t="shared" si="16"/>
        <v>4.6233333333333331</v>
      </c>
      <c r="J172" s="104">
        <f t="shared" si="17"/>
        <v>1.0866032701343551</v>
      </c>
      <c r="L172" s="49"/>
      <c r="M172" s="49"/>
      <c r="N172" s="49"/>
      <c r="O172" s="49"/>
      <c r="P172" s="49"/>
      <c r="Q172" s="49"/>
      <c r="R172" s="49"/>
      <c r="S172" s="49"/>
      <c r="T172" s="49"/>
      <c r="U172" s="49"/>
    </row>
    <row r="173" spans="1:21" ht="17.25" customHeight="1">
      <c r="A173" s="44"/>
      <c r="B173" s="105">
        <f>28*24</f>
        <v>672</v>
      </c>
      <c r="C173" s="77">
        <v>4.34</v>
      </c>
      <c r="D173" s="77">
        <v>2.15</v>
      </c>
      <c r="E173" s="77">
        <v>2.0099999999999998</v>
      </c>
      <c r="F173" s="77">
        <v>4.5599999999999996</v>
      </c>
      <c r="G173" s="77">
        <v>4.78</v>
      </c>
      <c r="H173" s="77">
        <v>2.44</v>
      </c>
      <c r="I173" s="78">
        <f t="shared" si="16"/>
        <v>3.3800000000000003</v>
      </c>
      <c r="J173" s="106">
        <f t="shared" si="17"/>
        <v>1.3074708409750468</v>
      </c>
      <c r="L173" s="49"/>
      <c r="M173" s="49"/>
      <c r="N173" s="49"/>
      <c r="O173" s="49"/>
      <c r="P173" s="49"/>
      <c r="Q173" s="49"/>
      <c r="R173" s="49"/>
      <c r="S173" s="49"/>
      <c r="T173" s="49"/>
      <c r="U173" s="49"/>
    </row>
    <row r="174" spans="1:21" ht="17.25" customHeight="1">
      <c r="A174" s="44"/>
      <c r="B174" s="105">
        <f>35*24</f>
        <v>840</v>
      </c>
      <c r="C174" s="77">
        <v>3.25</v>
      </c>
      <c r="D174" s="77">
        <v>0.65300000000000002</v>
      </c>
      <c r="E174" s="77">
        <v>0.82299999999999995</v>
      </c>
      <c r="F174" s="77">
        <v>2.61</v>
      </c>
      <c r="G174" s="77">
        <v>3.27</v>
      </c>
      <c r="H174" s="77">
        <v>1.46</v>
      </c>
      <c r="I174" s="78">
        <f t="shared" si="16"/>
        <v>2.0109999999999997</v>
      </c>
      <c r="J174" s="106">
        <f t="shared" si="17"/>
        <v>1.1864326360986539</v>
      </c>
      <c r="L174" s="49"/>
      <c r="M174" s="49"/>
      <c r="N174" s="49"/>
      <c r="O174" s="49"/>
      <c r="P174" s="49"/>
      <c r="Q174" s="49"/>
      <c r="R174" s="49"/>
      <c r="S174" s="49"/>
      <c r="T174" s="49"/>
      <c r="U174" s="49"/>
    </row>
    <row r="175" spans="1:21" ht="17.25" customHeight="1">
      <c r="A175" s="44"/>
      <c r="B175" s="105">
        <f>42*24</f>
        <v>1008</v>
      </c>
      <c r="C175" s="77">
        <v>2.92</v>
      </c>
      <c r="D175" s="77">
        <v>0.59699999999999998</v>
      </c>
      <c r="E175" s="77">
        <v>0.79100000000000004</v>
      </c>
      <c r="F175" s="77">
        <v>2.4500000000000002</v>
      </c>
      <c r="G175" s="77">
        <v>2.48</v>
      </c>
      <c r="H175" s="77">
        <v>1.43</v>
      </c>
      <c r="I175" s="78">
        <f t="shared" si="16"/>
        <v>1.7779999999999998</v>
      </c>
      <c r="J175" s="106">
        <f t="shared" si="17"/>
        <v>0.97350767844943076</v>
      </c>
      <c r="L175" s="49"/>
      <c r="M175" s="49"/>
      <c r="N175" s="49"/>
      <c r="O175" s="49"/>
      <c r="P175" s="49"/>
      <c r="Q175" s="49"/>
      <c r="R175" s="49"/>
      <c r="S175" s="49"/>
      <c r="T175" s="49"/>
      <c r="U175" s="49"/>
    </row>
    <row r="176" spans="1:21" ht="17.25" customHeight="1" thickBot="1">
      <c r="A176" s="44"/>
      <c r="B176" s="107">
        <f>49*24</f>
        <v>1176</v>
      </c>
      <c r="C176" s="108">
        <v>2.66</v>
      </c>
      <c r="D176" s="108">
        <v>0.49</v>
      </c>
      <c r="E176" s="108">
        <v>0.71399999999999997</v>
      </c>
      <c r="F176" s="108">
        <v>2.44</v>
      </c>
      <c r="G176" s="108">
        <v>2.36</v>
      </c>
      <c r="H176" s="108">
        <v>1.4</v>
      </c>
      <c r="I176" s="109">
        <f t="shared" si="16"/>
        <v>1.6773333333333333</v>
      </c>
      <c r="J176" s="110">
        <f t="shared" si="17"/>
        <v>0.9410646453175604</v>
      </c>
      <c r="L176" s="49"/>
      <c r="M176" s="49"/>
      <c r="N176" s="49"/>
      <c r="O176" s="49"/>
      <c r="P176" s="49"/>
      <c r="Q176" s="49"/>
      <c r="R176" s="49"/>
      <c r="S176" s="49"/>
      <c r="T176" s="49"/>
      <c r="U176" s="49"/>
    </row>
    <row r="177" spans="9:21" ht="17.25" customHeight="1">
      <c r="I177" s="41"/>
      <c r="J177" s="79" t="s">
        <v>170</v>
      </c>
      <c r="L177" s="49"/>
      <c r="M177" s="49"/>
      <c r="N177" s="49"/>
      <c r="O177" s="49"/>
      <c r="P177" s="49"/>
      <c r="Q177" s="49"/>
      <c r="R177" s="49"/>
      <c r="S177" s="49"/>
      <c r="T177" s="49"/>
      <c r="U177" s="49"/>
    </row>
  </sheetData>
  <mergeCells count="24">
    <mergeCell ref="B125:B126"/>
    <mergeCell ref="C125:J125"/>
    <mergeCell ref="B143:B144"/>
    <mergeCell ref="C143:J143"/>
    <mergeCell ref="B161:B162"/>
    <mergeCell ref="C161:J161"/>
    <mergeCell ref="B71:B72"/>
    <mergeCell ref="C71:J71"/>
    <mergeCell ref="B89:B90"/>
    <mergeCell ref="C89:J89"/>
    <mergeCell ref="B107:B108"/>
    <mergeCell ref="C107:J107"/>
    <mergeCell ref="L1:U1"/>
    <mergeCell ref="M2:U2"/>
    <mergeCell ref="M8:U8"/>
    <mergeCell ref="L9:L10"/>
    <mergeCell ref="B53:B54"/>
    <mergeCell ref="C53:J53"/>
    <mergeCell ref="A1:J1"/>
    <mergeCell ref="A9:A10"/>
    <mergeCell ref="B35:B36"/>
    <mergeCell ref="C35:J35"/>
    <mergeCell ref="B2:J2"/>
    <mergeCell ref="B8:J8"/>
  </mergeCells>
  <phoneticPr fontId="18" type="noConversion"/>
  <pageMargins left="0.75" right="0.75" top="1" bottom="1" header="0.3" footer="0.3"/>
  <pageSetup paperSize="9" orientation="landscape" r:id="rId1"/>
  <ignoredErrors>
    <ignoredError sqref="I37:J45 I55:J63 I73:J81 I91:J99 I109:J117 I127:J135 I145:J153 I163:J171" formulaRange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4"/>
  <sheetViews>
    <sheetView topLeftCell="A34" zoomScale="85" zoomScaleNormal="85" workbookViewId="0">
      <selection activeCell="X26" sqref="X26"/>
    </sheetView>
  </sheetViews>
  <sheetFormatPr defaultColWidth="9" defaultRowHeight="14"/>
  <cols>
    <col min="1" max="1" width="10" style="63" bestFit="1" customWidth="1"/>
    <col min="2" max="2" width="12" style="63" bestFit="1" customWidth="1"/>
    <col min="3" max="3" width="7.83203125" style="63" customWidth="1"/>
    <col min="4" max="4" width="3.25" style="63" bestFit="1" customWidth="1"/>
    <col min="5" max="6" width="7.33203125" style="63" bestFit="1" customWidth="1"/>
    <col min="7" max="9" width="8.75" style="63" customWidth="1"/>
    <col min="10" max="10" width="3.33203125" style="62" customWidth="1"/>
    <col min="11" max="11" width="10" style="63" bestFit="1" customWidth="1"/>
    <col min="12" max="12" width="12" style="63" bestFit="1" customWidth="1"/>
    <col min="13" max="13" width="7.83203125" style="63" customWidth="1"/>
    <col min="14" max="14" width="3.25" style="63" bestFit="1" customWidth="1"/>
    <col min="15" max="16" width="7.33203125" style="63" bestFit="1" customWidth="1"/>
    <col min="17" max="19" width="8.75" style="63" customWidth="1"/>
    <col min="20" max="20" width="3.33203125" style="62" customWidth="1"/>
    <col min="21" max="16384" width="9" style="26"/>
  </cols>
  <sheetData>
    <row r="1" spans="1:19">
      <c r="A1" s="61" t="s">
        <v>187</v>
      </c>
      <c r="B1" s="61"/>
      <c r="C1" s="61"/>
      <c r="D1" s="61"/>
      <c r="E1" s="61"/>
      <c r="F1" s="61"/>
      <c r="G1" s="61"/>
      <c r="H1" s="61"/>
      <c r="I1" s="61"/>
      <c r="K1" s="61" t="s">
        <v>187</v>
      </c>
      <c r="L1" s="61"/>
      <c r="M1" s="61"/>
      <c r="N1" s="61"/>
      <c r="O1" s="61"/>
      <c r="P1" s="61"/>
      <c r="Q1" s="61"/>
      <c r="R1" s="61"/>
      <c r="S1" s="61"/>
    </row>
    <row r="2" spans="1:19" ht="16">
      <c r="A2" s="210" t="s">
        <v>188</v>
      </c>
      <c r="B2" s="210"/>
      <c r="C2" s="210"/>
      <c r="D2" s="210"/>
      <c r="E2" s="210"/>
      <c r="F2" s="210"/>
      <c r="G2" s="210"/>
      <c r="H2" s="210"/>
      <c r="I2" s="210"/>
      <c r="K2" s="210" t="s">
        <v>188</v>
      </c>
      <c r="L2" s="210"/>
      <c r="M2" s="210"/>
      <c r="N2" s="210"/>
      <c r="O2" s="210"/>
      <c r="P2" s="210"/>
      <c r="Q2" s="210"/>
      <c r="R2" s="210"/>
      <c r="S2" s="210"/>
    </row>
    <row r="3" spans="1:19" ht="16">
      <c r="A3" s="200" t="s">
        <v>189</v>
      </c>
      <c r="B3" s="201"/>
      <c r="C3" s="232" t="s">
        <v>190</v>
      </c>
      <c r="D3" s="233"/>
      <c r="E3" s="233"/>
      <c r="F3" s="233"/>
      <c r="G3" s="233"/>
      <c r="H3" s="233"/>
      <c r="I3" s="233"/>
      <c r="K3" s="200" t="s">
        <v>189</v>
      </c>
      <c r="L3" s="201"/>
      <c r="M3" s="232" t="s">
        <v>190</v>
      </c>
      <c r="N3" s="233"/>
      <c r="O3" s="233"/>
      <c r="P3" s="233"/>
      <c r="Q3" s="233"/>
      <c r="R3" s="233"/>
      <c r="S3" s="233"/>
    </row>
    <row r="4" spans="1:19" ht="16">
      <c r="A4" s="207" t="s">
        <v>191</v>
      </c>
      <c r="B4" s="224"/>
      <c r="C4" s="208" t="s">
        <v>192</v>
      </c>
      <c r="D4" s="209"/>
      <c r="E4" s="209"/>
      <c r="F4" s="209"/>
      <c r="G4" s="209"/>
      <c r="H4" s="209"/>
      <c r="I4" s="209"/>
      <c r="K4" s="207" t="s">
        <v>191</v>
      </c>
      <c r="L4" s="224"/>
      <c r="M4" s="208" t="s">
        <v>192</v>
      </c>
      <c r="N4" s="209"/>
      <c r="O4" s="209"/>
      <c r="P4" s="209"/>
      <c r="Q4" s="209"/>
      <c r="R4" s="209"/>
      <c r="S4" s="209"/>
    </row>
    <row r="5" spans="1:19" ht="16">
      <c r="A5" s="194" t="s">
        <v>193</v>
      </c>
      <c r="B5" s="195"/>
      <c r="C5" s="216" t="s">
        <v>194</v>
      </c>
      <c r="D5" s="212"/>
      <c r="E5" s="212"/>
      <c r="F5" s="212"/>
      <c r="G5" s="212"/>
      <c r="H5" s="212"/>
      <c r="I5" s="212"/>
      <c r="K5" s="194" t="s">
        <v>193</v>
      </c>
      <c r="L5" s="195"/>
      <c r="M5" s="216" t="s">
        <v>194</v>
      </c>
      <c r="N5" s="212"/>
      <c r="O5" s="212"/>
      <c r="P5" s="212"/>
      <c r="Q5" s="212"/>
      <c r="R5" s="212"/>
      <c r="S5" s="212"/>
    </row>
    <row r="6" spans="1:19">
      <c r="A6" s="217" t="s">
        <v>195</v>
      </c>
      <c r="B6" s="218"/>
      <c r="C6" s="227" t="s">
        <v>196</v>
      </c>
      <c r="D6" s="217"/>
      <c r="E6" s="203" t="s">
        <v>197</v>
      </c>
      <c r="F6" s="203"/>
      <c r="G6" s="203"/>
      <c r="H6" s="203"/>
      <c r="I6" s="203"/>
      <c r="K6" s="217" t="s">
        <v>195</v>
      </c>
      <c r="L6" s="218"/>
      <c r="M6" s="227" t="s">
        <v>196</v>
      </c>
      <c r="N6" s="217"/>
      <c r="O6" s="203" t="s">
        <v>197</v>
      </c>
      <c r="P6" s="203"/>
      <c r="Q6" s="203"/>
      <c r="R6" s="203"/>
      <c r="S6" s="203"/>
    </row>
    <row r="7" spans="1:19">
      <c r="A7" s="221"/>
      <c r="B7" s="222"/>
      <c r="C7" s="231" t="s">
        <v>198</v>
      </c>
      <c r="D7" s="221"/>
      <c r="E7" s="199" t="s">
        <v>199</v>
      </c>
      <c r="F7" s="199"/>
      <c r="G7" s="199"/>
      <c r="H7" s="199"/>
      <c r="I7" s="199"/>
      <c r="K7" s="221"/>
      <c r="L7" s="222"/>
      <c r="M7" s="231" t="s">
        <v>198</v>
      </c>
      <c r="N7" s="221"/>
      <c r="O7" s="199" t="s">
        <v>199</v>
      </c>
      <c r="P7" s="199"/>
      <c r="Q7" s="199"/>
      <c r="R7" s="199"/>
      <c r="S7" s="199"/>
    </row>
    <row r="8" spans="1:19">
      <c r="A8" s="217" t="s">
        <v>200</v>
      </c>
      <c r="B8" s="218"/>
      <c r="C8" s="223" t="s">
        <v>201</v>
      </c>
      <c r="D8" s="224"/>
      <c r="E8" s="223" t="s">
        <v>202</v>
      </c>
      <c r="F8" s="224"/>
      <c r="G8" s="221" t="s">
        <v>203</v>
      </c>
      <c r="H8" s="221"/>
      <c r="I8" s="221"/>
      <c r="K8" s="217" t="s">
        <v>200</v>
      </c>
      <c r="L8" s="218"/>
      <c r="M8" s="223" t="s">
        <v>201</v>
      </c>
      <c r="N8" s="224"/>
      <c r="O8" s="223" t="s">
        <v>202</v>
      </c>
      <c r="P8" s="224"/>
      <c r="Q8" s="221" t="s">
        <v>203</v>
      </c>
      <c r="R8" s="221"/>
      <c r="S8" s="221"/>
    </row>
    <row r="9" spans="1:19">
      <c r="A9" s="219"/>
      <c r="B9" s="220"/>
      <c r="C9" s="225">
        <v>0</v>
      </c>
      <c r="D9" s="226"/>
      <c r="E9" s="227">
        <v>90</v>
      </c>
      <c r="F9" s="218"/>
      <c r="G9" s="217">
        <v>300</v>
      </c>
      <c r="H9" s="217"/>
      <c r="I9" s="217"/>
      <c r="K9" s="219"/>
      <c r="L9" s="220"/>
      <c r="M9" s="225">
        <v>0</v>
      </c>
      <c r="N9" s="226"/>
      <c r="O9" s="227">
        <v>90</v>
      </c>
      <c r="P9" s="218"/>
      <c r="Q9" s="217">
        <v>300</v>
      </c>
      <c r="R9" s="217"/>
      <c r="S9" s="217"/>
    </row>
    <row r="10" spans="1:19">
      <c r="A10" s="221"/>
      <c r="B10" s="222"/>
      <c r="C10" s="228">
        <v>2</v>
      </c>
      <c r="D10" s="229"/>
      <c r="E10" s="230">
        <v>90</v>
      </c>
      <c r="F10" s="220"/>
      <c r="G10" s="219">
        <v>300</v>
      </c>
      <c r="H10" s="219"/>
      <c r="I10" s="219"/>
      <c r="K10" s="221"/>
      <c r="L10" s="222"/>
      <c r="M10" s="228">
        <v>2</v>
      </c>
      <c r="N10" s="229"/>
      <c r="O10" s="230">
        <v>90</v>
      </c>
      <c r="P10" s="220"/>
      <c r="Q10" s="219">
        <v>300</v>
      </c>
      <c r="R10" s="219"/>
      <c r="S10" s="219"/>
    </row>
    <row r="11" spans="1:19">
      <c r="A11" s="196" t="s">
        <v>204</v>
      </c>
      <c r="B11" s="197"/>
      <c r="C11" s="214" t="s">
        <v>205</v>
      </c>
      <c r="D11" s="215"/>
      <c r="E11" s="215"/>
      <c r="F11" s="215"/>
      <c r="G11" s="215"/>
      <c r="H11" s="215"/>
      <c r="I11" s="215"/>
      <c r="K11" s="196" t="s">
        <v>204</v>
      </c>
      <c r="L11" s="197"/>
      <c r="M11" s="214" t="s">
        <v>205</v>
      </c>
      <c r="N11" s="215"/>
      <c r="O11" s="215"/>
      <c r="P11" s="215"/>
      <c r="Q11" s="215"/>
      <c r="R11" s="215"/>
      <c r="S11" s="215"/>
    </row>
    <row r="12" spans="1:19" ht="16">
      <c r="A12" s="196" t="s">
        <v>206</v>
      </c>
      <c r="B12" s="197"/>
      <c r="C12" s="216" t="s">
        <v>207</v>
      </c>
      <c r="D12" s="212"/>
      <c r="E12" s="212"/>
      <c r="F12" s="212"/>
      <c r="G12" s="212"/>
      <c r="H12" s="212"/>
      <c r="I12" s="212"/>
      <c r="K12" s="196" t="s">
        <v>206</v>
      </c>
      <c r="L12" s="197"/>
      <c r="M12" s="216" t="s">
        <v>207</v>
      </c>
      <c r="N12" s="212"/>
      <c r="O12" s="212"/>
      <c r="P12" s="212"/>
      <c r="Q12" s="212"/>
      <c r="R12" s="212"/>
      <c r="S12" s="212"/>
    </row>
    <row r="13" spans="1:19">
      <c r="A13" s="65"/>
      <c r="B13" s="65"/>
      <c r="C13" s="68"/>
      <c r="D13" s="68"/>
      <c r="E13" s="68"/>
      <c r="F13" s="68"/>
      <c r="G13" s="68"/>
      <c r="H13" s="68"/>
      <c r="I13" s="68"/>
      <c r="K13" s="65"/>
      <c r="L13" s="65"/>
      <c r="M13" s="68"/>
      <c r="N13" s="68"/>
      <c r="O13" s="68"/>
      <c r="P13" s="68"/>
      <c r="Q13" s="68"/>
      <c r="R13" s="68"/>
      <c r="S13" s="68"/>
    </row>
    <row r="14" spans="1:19" ht="16">
      <c r="A14" s="210" t="s">
        <v>208</v>
      </c>
      <c r="B14" s="210"/>
      <c r="C14" s="210"/>
      <c r="D14" s="210"/>
      <c r="E14" s="210"/>
      <c r="F14" s="210"/>
      <c r="G14" s="210"/>
      <c r="H14" s="210"/>
      <c r="I14" s="210"/>
      <c r="K14" s="210" t="s">
        <v>208</v>
      </c>
      <c r="L14" s="210"/>
      <c r="M14" s="210"/>
      <c r="N14" s="210"/>
      <c r="O14" s="210"/>
      <c r="P14" s="210"/>
      <c r="Q14" s="210"/>
      <c r="R14" s="210"/>
      <c r="S14" s="210"/>
    </row>
    <row r="15" spans="1:19" ht="16">
      <c r="A15" s="212" t="s">
        <v>209</v>
      </c>
      <c r="B15" s="213"/>
      <c r="C15" s="208" t="s">
        <v>210</v>
      </c>
      <c r="D15" s="209"/>
      <c r="E15" s="209"/>
      <c r="F15" s="209"/>
      <c r="G15" s="209"/>
      <c r="H15" s="209"/>
      <c r="I15" s="209"/>
      <c r="K15" s="212" t="s">
        <v>209</v>
      </c>
      <c r="L15" s="213"/>
      <c r="M15" s="208" t="s">
        <v>210</v>
      </c>
      <c r="N15" s="209"/>
      <c r="O15" s="209"/>
      <c r="P15" s="209"/>
      <c r="Q15" s="209"/>
      <c r="R15" s="209"/>
      <c r="S15" s="209"/>
    </row>
    <row r="16" spans="1:19" ht="16">
      <c r="A16" s="212" t="s">
        <v>211</v>
      </c>
      <c r="B16" s="213"/>
      <c r="C16" s="208">
        <v>35</v>
      </c>
      <c r="D16" s="209"/>
      <c r="E16" s="209"/>
      <c r="F16" s="209"/>
      <c r="G16" s="209"/>
      <c r="H16" s="209"/>
      <c r="I16" s="209"/>
      <c r="K16" s="212" t="s">
        <v>211</v>
      </c>
      <c r="L16" s="213"/>
      <c r="M16" s="208">
        <v>35</v>
      </c>
      <c r="N16" s="209"/>
      <c r="O16" s="209"/>
      <c r="P16" s="209"/>
      <c r="Q16" s="209"/>
      <c r="R16" s="209"/>
      <c r="S16" s="209"/>
    </row>
    <row r="17" spans="1:20" ht="16">
      <c r="A17" s="196" t="s">
        <v>212</v>
      </c>
      <c r="B17" s="197"/>
      <c r="C17" s="208">
        <v>50</v>
      </c>
      <c r="D17" s="209"/>
      <c r="E17" s="209"/>
      <c r="F17" s="209"/>
      <c r="G17" s="209"/>
      <c r="H17" s="209"/>
      <c r="I17" s="209"/>
      <c r="K17" s="196" t="s">
        <v>212</v>
      </c>
      <c r="L17" s="197"/>
      <c r="M17" s="208">
        <v>50</v>
      </c>
      <c r="N17" s="209"/>
      <c r="O17" s="209"/>
      <c r="P17" s="209"/>
      <c r="Q17" s="209"/>
      <c r="R17" s="209"/>
      <c r="S17" s="209"/>
    </row>
    <row r="18" spans="1:20" ht="16">
      <c r="A18" s="196" t="s">
        <v>213</v>
      </c>
      <c r="B18" s="197"/>
      <c r="C18" s="208">
        <v>50</v>
      </c>
      <c r="D18" s="209"/>
      <c r="E18" s="209"/>
      <c r="F18" s="209"/>
      <c r="G18" s="209"/>
      <c r="H18" s="209"/>
      <c r="I18" s="209"/>
      <c r="K18" s="196" t="s">
        <v>213</v>
      </c>
      <c r="L18" s="197"/>
      <c r="M18" s="208">
        <v>50</v>
      </c>
      <c r="N18" s="209"/>
      <c r="O18" s="209"/>
      <c r="P18" s="209"/>
      <c r="Q18" s="209"/>
      <c r="R18" s="209"/>
      <c r="S18" s="209"/>
    </row>
    <row r="19" spans="1:20" ht="16">
      <c r="A19" s="196" t="s">
        <v>214</v>
      </c>
      <c r="B19" s="197"/>
      <c r="C19" s="208">
        <v>5500</v>
      </c>
      <c r="D19" s="209"/>
      <c r="E19" s="209"/>
      <c r="F19" s="209"/>
      <c r="G19" s="209"/>
      <c r="H19" s="209"/>
      <c r="I19" s="209"/>
      <c r="K19" s="196" t="s">
        <v>214</v>
      </c>
      <c r="L19" s="197"/>
      <c r="M19" s="208">
        <v>5500</v>
      </c>
      <c r="N19" s="209"/>
      <c r="O19" s="209"/>
      <c r="P19" s="209"/>
      <c r="Q19" s="209"/>
      <c r="R19" s="209"/>
      <c r="S19" s="209"/>
    </row>
    <row r="20" spans="1:20" ht="16">
      <c r="A20" s="196" t="s">
        <v>215</v>
      </c>
      <c r="B20" s="197"/>
      <c r="C20" s="208">
        <v>500</v>
      </c>
      <c r="D20" s="209"/>
      <c r="E20" s="209"/>
      <c r="F20" s="209"/>
      <c r="G20" s="209"/>
      <c r="H20" s="209"/>
      <c r="I20" s="209"/>
      <c r="K20" s="196" t="s">
        <v>215</v>
      </c>
      <c r="L20" s="197"/>
      <c r="M20" s="208">
        <v>500</v>
      </c>
      <c r="N20" s="209"/>
      <c r="O20" s="209"/>
      <c r="P20" s="209"/>
      <c r="Q20" s="209"/>
      <c r="R20" s="209"/>
      <c r="S20" s="209"/>
    </row>
    <row r="21" spans="1:20" ht="16">
      <c r="A21" s="196" t="s">
        <v>216</v>
      </c>
      <c r="B21" s="197"/>
      <c r="C21" s="208" t="s">
        <v>217</v>
      </c>
      <c r="D21" s="209"/>
      <c r="E21" s="209"/>
      <c r="F21" s="209"/>
      <c r="G21" s="209"/>
      <c r="H21" s="209"/>
      <c r="I21" s="209"/>
      <c r="K21" s="196" t="s">
        <v>216</v>
      </c>
      <c r="L21" s="197"/>
      <c r="M21" s="208" t="s">
        <v>217</v>
      </c>
      <c r="N21" s="209"/>
      <c r="O21" s="209"/>
      <c r="P21" s="209"/>
      <c r="Q21" s="209"/>
      <c r="R21" s="209"/>
      <c r="S21" s="209"/>
    </row>
    <row r="22" spans="1:20">
      <c r="A22" s="65"/>
      <c r="B22" s="65"/>
      <c r="C22" s="65"/>
      <c r="D22" s="65"/>
      <c r="E22" s="65"/>
      <c r="F22" s="65"/>
      <c r="G22" s="65"/>
      <c r="H22" s="65"/>
      <c r="I22" s="65"/>
      <c r="K22" s="65"/>
      <c r="L22" s="65"/>
      <c r="M22" s="65"/>
      <c r="N22" s="65"/>
      <c r="O22" s="65"/>
      <c r="P22" s="65"/>
      <c r="Q22" s="65"/>
      <c r="R22" s="65"/>
      <c r="S22" s="65"/>
    </row>
    <row r="23" spans="1:20" ht="16">
      <c r="A23" s="210" t="s">
        <v>218</v>
      </c>
      <c r="B23" s="210"/>
      <c r="C23" s="210"/>
      <c r="D23" s="210"/>
      <c r="E23" s="210"/>
      <c r="F23" s="210"/>
      <c r="G23" s="210"/>
      <c r="H23" s="210"/>
      <c r="I23" s="210"/>
      <c r="K23" s="210" t="s">
        <v>218</v>
      </c>
      <c r="L23" s="210"/>
      <c r="M23" s="210"/>
      <c r="N23" s="210"/>
      <c r="O23" s="210"/>
      <c r="P23" s="210"/>
      <c r="Q23" s="210"/>
      <c r="R23" s="210"/>
      <c r="S23" s="210"/>
    </row>
    <row r="24" spans="1:20">
      <c r="A24" s="200"/>
      <c r="B24" s="200"/>
      <c r="C24" s="211" t="s">
        <v>219</v>
      </c>
      <c r="D24" s="211"/>
      <c r="E24" s="211"/>
      <c r="F24" s="69" t="s">
        <v>220</v>
      </c>
      <c r="G24" s="200" t="s">
        <v>221</v>
      </c>
      <c r="H24" s="200"/>
      <c r="I24" s="200"/>
      <c r="K24" s="200"/>
      <c r="L24" s="200"/>
      <c r="M24" s="211" t="s">
        <v>219</v>
      </c>
      <c r="N24" s="211"/>
      <c r="O24" s="211"/>
      <c r="P24" s="69" t="s">
        <v>220</v>
      </c>
      <c r="Q24" s="200" t="s">
        <v>221</v>
      </c>
      <c r="R24" s="200"/>
      <c r="S24" s="200"/>
    </row>
    <row r="25" spans="1:20" ht="15.5">
      <c r="A25" s="207" t="s">
        <v>132</v>
      </c>
      <c r="B25" s="207"/>
      <c r="C25" s="205" t="s">
        <v>222</v>
      </c>
      <c r="D25" s="205"/>
      <c r="E25" s="205"/>
      <c r="F25" s="85">
        <v>804.03099999999995</v>
      </c>
      <c r="G25" s="206">
        <v>803.48199999999997</v>
      </c>
      <c r="H25" s="206"/>
      <c r="I25" s="206"/>
      <c r="K25" s="207" t="s">
        <v>132</v>
      </c>
      <c r="L25" s="207"/>
      <c r="M25" s="205" t="s">
        <v>222</v>
      </c>
      <c r="N25" s="205"/>
      <c r="O25" s="205"/>
      <c r="P25" s="85">
        <v>804.03099999999995</v>
      </c>
      <c r="Q25" s="206">
        <v>803.48199999999997</v>
      </c>
      <c r="R25" s="206"/>
      <c r="S25" s="206"/>
    </row>
    <row r="26" spans="1:20" ht="15.5">
      <c r="A26" s="207" t="s">
        <v>223</v>
      </c>
      <c r="B26" s="207"/>
      <c r="C26" s="205" t="s">
        <v>224</v>
      </c>
      <c r="D26" s="205"/>
      <c r="E26" s="205"/>
      <c r="F26" s="85">
        <v>958.22400000000005</v>
      </c>
      <c r="G26" s="206">
        <v>957.58140000000003</v>
      </c>
      <c r="H26" s="206"/>
      <c r="I26" s="206"/>
      <c r="K26" s="207" t="s">
        <v>223</v>
      </c>
      <c r="L26" s="207"/>
      <c r="M26" s="205" t="s">
        <v>224</v>
      </c>
      <c r="N26" s="205"/>
      <c r="O26" s="205"/>
      <c r="P26" s="85">
        <v>958.22400000000005</v>
      </c>
      <c r="Q26" s="206">
        <v>957.58140000000003</v>
      </c>
      <c r="R26" s="206"/>
      <c r="S26" s="206"/>
    </row>
    <row r="28" spans="1:20" ht="16">
      <c r="A28" s="210" t="s">
        <v>225</v>
      </c>
      <c r="B28" s="210"/>
      <c r="C28" s="210"/>
      <c r="D28" s="210"/>
      <c r="E28" s="210"/>
      <c r="F28" s="210"/>
      <c r="G28" s="210"/>
      <c r="H28" s="210"/>
      <c r="I28" s="210"/>
      <c r="K28" s="210" t="s">
        <v>225</v>
      </c>
      <c r="L28" s="210"/>
      <c r="M28" s="210"/>
      <c r="N28" s="210"/>
      <c r="O28" s="210"/>
      <c r="P28" s="210"/>
      <c r="Q28" s="210"/>
      <c r="R28" s="210"/>
      <c r="S28" s="210"/>
    </row>
    <row r="29" spans="1:20">
      <c r="A29" s="212"/>
      <c r="B29" s="213"/>
      <c r="C29" s="216" t="s">
        <v>226</v>
      </c>
      <c r="D29" s="212"/>
      <c r="E29" s="213"/>
      <c r="F29" s="69" t="s">
        <v>227</v>
      </c>
      <c r="G29" s="69" t="s">
        <v>228</v>
      </c>
      <c r="H29" s="69" t="s">
        <v>229</v>
      </c>
      <c r="I29" s="70" t="s">
        <v>230</v>
      </c>
      <c r="K29" s="212"/>
      <c r="L29" s="213"/>
      <c r="M29" s="216" t="s">
        <v>226</v>
      </c>
      <c r="N29" s="212"/>
      <c r="O29" s="213"/>
      <c r="P29" s="69" t="s">
        <v>227</v>
      </c>
      <c r="Q29" s="69" t="s">
        <v>228</v>
      </c>
      <c r="R29" s="69" t="s">
        <v>229</v>
      </c>
      <c r="S29" s="70" t="s">
        <v>230</v>
      </c>
    </row>
    <row r="30" spans="1:20" ht="16">
      <c r="A30" s="66" t="s">
        <v>231</v>
      </c>
      <c r="B30" s="86" t="s">
        <v>132</v>
      </c>
      <c r="C30" s="84">
        <v>826.44600000000003</v>
      </c>
      <c r="D30" s="64" t="s">
        <v>232</v>
      </c>
      <c r="E30" s="87">
        <v>616.20000000000005</v>
      </c>
      <c r="F30" s="88">
        <v>6</v>
      </c>
      <c r="G30" s="88">
        <v>49</v>
      </c>
      <c r="H30" s="88">
        <v>14</v>
      </c>
      <c r="I30" s="89">
        <v>0.85</v>
      </c>
      <c r="K30" s="66" t="s">
        <v>231</v>
      </c>
      <c r="L30" s="86" t="s">
        <v>132</v>
      </c>
      <c r="M30" s="84">
        <v>826.44600000000003</v>
      </c>
      <c r="N30" s="64" t="s">
        <v>232</v>
      </c>
      <c r="O30" s="87">
        <v>616.20000000000005</v>
      </c>
      <c r="P30" s="88">
        <v>6</v>
      </c>
      <c r="Q30" s="88">
        <v>49</v>
      </c>
      <c r="R30" s="88">
        <v>14</v>
      </c>
      <c r="S30" s="89">
        <v>0.81</v>
      </c>
    </row>
    <row r="31" spans="1:20" s="63" customFormat="1" ht="16">
      <c r="A31" s="67" t="s">
        <v>233</v>
      </c>
      <c r="B31" s="83" t="s">
        <v>223</v>
      </c>
      <c r="C31" s="71">
        <v>980.55899999999997</v>
      </c>
      <c r="D31" s="64" t="s">
        <v>232</v>
      </c>
      <c r="E31" s="90">
        <v>389.2</v>
      </c>
      <c r="F31" s="91">
        <v>1</v>
      </c>
      <c r="G31" s="91">
        <v>77</v>
      </c>
      <c r="H31" s="91">
        <v>12</v>
      </c>
      <c r="I31" s="92">
        <v>0.87</v>
      </c>
      <c r="J31" s="62"/>
      <c r="K31" s="67" t="s">
        <v>233</v>
      </c>
      <c r="L31" s="83" t="s">
        <v>223</v>
      </c>
      <c r="M31" s="71">
        <v>980.55899999999997</v>
      </c>
      <c r="N31" s="64" t="s">
        <v>232</v>
      </c>
      <c r="O31" s="90">
        <v>389.2</v>
      </c>
      <c r="P31" s="91">
        <v>1</v>
      </c>
      <c r="Q31" s="91">
        <v>77</v>
      </c>
      <c r="R31" s="91">
        <v>12</v>
      </c>
      <c r="S31" s="92">
        <v>0.83</v>
      </c>
      <c r="T31" s="62"/>
    </row>
    <row r="33" spans="1:20" s="63" customFormat="1" ht="16">
      <c r="A33" s="210" t="s">
        <v>234</v>
      </c>
      <c r="B33" s="210"/>
      <c r="C33" s="210"/>
      <c r="D33" s="210"/>
      <c r="E33" s="210"/>
      <c r="F33" s="210"/>
      <c r="G33" s="210"/>
      <c r="H33" s="210"/>
      <c r="I33" s="210"/>
      <c r="J33" s="62"/>
      <c r="K33" s="210" t="s">
        <v>234</v>
      </c>
      <c r="L33" s="210"/>
      <c r="M33" s="210"/>
      <c r="N33" s="210"/>
      <c r="O33" s="210"/>
      <c r="P33" s="210"/>
      <c r="Q33" s="210"/>
      <c r="R33" s="210"/>
      <c r="S33" s="210"/>
      <c r="T33" s="62"/>
    </row>
    <row r="34" spans="1:20" s="63" customFormat="1">
      <c r="A34" s="200" t="s">
        <v>235</v>
      </c>
      <c r="B34" s="201"/>
      <c r="C34" s="202" t="s">
        <v>236</v>
      </c>
      <c r="D34" s="203"/>
      <c r="E34" s="203"/>
      <c r="F34" s="217">
        <v>1.5</v>
      </c>
      <c r="G34" s="217"/>
      <c r="H34" s="217"/>
      <c r="I34" s="93" t="s">
        <v>237</v>
      </c>
      <c r="J34" s="62"/>
      <c r="K34" s="200" t="s">
        <v>235</v>
      </c>
      <c r="L34" s="201"/>
      <c r="M34" s="202" t="s">
        <v>236</v>
      </c>
      <c r="N34" s="203"/>
      <c r="O34" s="203"/>
      <c r="P34" s="217">
        <v>1.5</v>
      </c>
      <c r="Q34" s="217"/>
      <c r="R34" s="217"/>
      <c r="S34" s="93" t="s">
        <v>237</v>
      </c>
      <c r="T34" s="62"/>
    </row>
    <row r="35" spans="1:20" s="63" customFormat="1">
      <c r="A35" s="194"/>
      <c r="B35" s="195"/>
      <c r="C35" s="204" t="s">
        <v>238</v>
      </c>
      <c r="D35" s="198"/>
      <c r="E35" s="198"/>
      <c r="F35" s="219">
        <v>0.15</v>
      </c>
      <c r="G35" s="219"/>
      <c r="H35" s="219"/>
      <c r="I35" s="94" t="s">
        <v>239</v>
      </c>
      <c r="J35" s="62"/>
      <c r="K35" s="194"/>
      <c r="L35" s="195"/>
      <c r="M35" s="204" t="s">
        <v>238</v>
      </c>
      <c r="N35" s="198"/>
      <c r="O35" s="198"/>
      <c r="P35" s="219">
        <v>0.15</v>
      </c>
      <c r="Q35" s="219"/>
      <c r="R35" s="219"/>
      <c r="S35" s="94" t="s">
        <v>239</v>
      </c>
      <c r="T35" s="62"/>
    </row>
    <row r="36" spans="1:20" s="63" customFormat="1">
      <c r="A36" s="196"/>
      <c r="B36" s="197"/>
      <c r="C36" s="234" t="s">
        <v>240</v>
      </c>
      <c r="D36" s="199"/>
      <c r="E36" s="199"/>
      <c r="F36" s="199"/>
      <c r="G36" s="199"/>
      <c r="H36" s="199"/>
      <c r="I36" s="199"/>
      <c r="J36" s="62"/>
      <c r="K36" s="196"/>
      <c r="L36" s="197"/>
      <c r="M36" s="234" t="s">
        <v>240</v>
      </c>
      <c r="N36" s="199"/>
      <c r="O36" s="199"/>
      <c r="P36" s="199"/>
      <c r="Q36" s="199"/>
      <c r="R36" s="199"/>
      <c r="S36" s="199"/>
      <c r="T36" s="62"/>
    </row>
    <row r="37" spans="1:20">
      <c r="A37" s="194" t="s">
        <v>241</v>
      </c>
      <c r="B37" s="195"/>
      <c r="C37" s="198" t="s">
        <v>242</v>
      </c>
      <c r="D37" s="198"/>
      <c r="E37" s="198"/>
      <c r="F37" s="198"/>
      <c r="G37" s="198"/>
      <c r="H37" s="198"/>
      <c r="I37" s="198"/>
      <c r="K37" s="194" t="s">
        <v>241</v>
      </c>
      <c r="L37" s="195"/>
      <c r="M37" s="198" t="s">
        <v>242</v>
      </c>
      <c r="N37" s="198"/>
      <c r="O37" s="198"/>
      <c r="P37" s="198"/>
      <c r="Q37" s="198"/>
      <c r="R37" s="198"/>
      <c r="S37" s="198"/>
    </row>
    <row r="38" spans="1:20">
      <c r="A38" s="196"/>
      <c r="B38" s="197"/>
      <c r="C38" s="199" t="s">
        <v>243</v>
      </c>
      <c r="D38" s="199"/>
      <c r="E38" s="199"/>
      <c r="F38" s="199"/>
      <c r="G38" s="199"/>
      <c r="H38" s="199"/>
      <c r="I38" s="199"/>
      <c r="K38" s="196"/>
      <c r="L38" s="197"/>
      <c r="M38" s="199" t="s">
        <v>243</v>
      </c>
      <c r="N38" s="199"/>
      <c r="O38" s="199"/>
      <c r="P38" s="199"/>
      <c r="Q38" s="199"/>
      <c r="R38" s="199"/>
      <c r="S38" s="199"/>
    </row>
    <row r="39" spans="1:20">
      <c r="A39" s="200" t="s">
        <v>244</v>
      </c>
      <c r="B39" s="201"/>
      <c r="C39" s="202" t="s">
        <v>245</v>
      </c>
      <c r="D39" s="203"/>
      <c r="E39" s="203"/>
      <c r="F39" s="203"/>
      <c r="G39" s="203"/>
      <c r="H39" s="203"/>
      <c r="I39" s="203"/>
      <c r="K39" s="200" t="s">
        <v>244</v>
      </c>
      <c r="L39" s="201"/>
      <c r="M39" s="202" t="s">
        <v>246</v>
      </c>
      <c r="N39" s="203"/>
      <c r="O39" s="203"/>
      <c r="P39" s="203"/>
      <c r="Q39" s="203"/>
      <c r="R39" s="203"/>
      <c r="S39" s="203"/>
    </row>
    <row r="40" spans="1:20">
      <c r="A40" s="194"/>
      <c r="B40" s="194"/>
      <c r="C40" s="204" t="s">
        <v>240</v>
      </c>
      <c r="D40" s="198"/>
      <c r="E40" s="198"/>
      <c r="F40" s="198"/>
      <c r="G40" s="198"/>
      <c r="H40" s="198"/>
      <c r="I40" s="198"/>
      <c r="K40" s="194"/>
      <c r="L40" s="194"/>
      <c r="M40" s="204" t="s">
        <v>240</v>
      </c>
      <c r="N40" s="198"/>
      <c r="O40" s="198"/>
      <c r="P40" s="198"/>
      <c r="Q40" s="198"/>
      <c r="R40" s="198"/>
      <c r="S40" s="198"/>
    </row>
    <row r="41" spans="1:20">
      <c r="A41" s="196"/>
      <c r="B41" s="197"/>
      <c r="C41" s="199" t="s">
        <v>247</v>
      </c>
      <c r="D41" s="199"/>
      <c r="E41" s="199"/>
      <c r="F41" s="199"/>
      <c r="G41" s="199"/>
      <c r="H41" s="199"/>
      <c r="I41" s="199"/>
      <c r="K41" s="196"/>
      <c r="L41" s="197"/>
      <c r="M41" s="199" t="s">
        <v>247</v>
      </c>
      <c r="N41" s="199"/>
      <c r="O41" s="199"/>
      <c r="P41" s="199"/>
      <c r="Q41" s="199"/>
      <c r="R41" s="199"/>
      <c r="S41" s="199"/>
    </row>
    <row r="42" spans="1:20" ht="70" customHeight="1">
      <c r="A42" s="189" t="s">
        <v>248</v>
      </c>
      <c r="B42" s="190"/>
      <c r="C42" s="191" t="s">
        <v>249</v>
      </c>
      <c r="D42" s="192"/>
      <c r="E42" s="192"/>
      <c r="F42" s="192"/>
      <c r="G42" s="192"/>
      <c r="H42" s="192"/>
      <c r="I42" s="192"/>
      <c r="K42" s="189" t="s">
        <v>248</v>
      </c>
      <c r="L42" s="190"/>
      <c r="M42" s="191" t="s">
        <v>249</v>
      </c>
      <c r="N42" s="192"/>
      <c r="O42" s="192"/>
      <c r="P42" s="192"/>
      <c r="Q42" s="192"/>
      <c r="R42" s="192"/>
      <c r="S42" s="192"/>
    </row>
    <row r="43" spans="1:20">
      <c r="I43" s="95" t="s">
        <v>250</v>
      </c>
      <c r="S43" s="95" t="s">
        <v>250</v>
      </c>
    </row>
    <row r="44" spans="1:20">
      <c r="A44" s="193" t="s">
        <v>251</v>
      </c>
      <c r="B44" s="193"/>
      <c r="K44" s="193" t="s">
        <v>252</v>
      </c>
      <c r="L44" s="193"/>
    </row>
  </sheetData>
  <mergeCells count="142">
    <mergeCell ref="A44:B44"/>
    <mergeCell ref="G26:I26"/>
    <mergeCell ref="A28:I28"/>
    <mergeCell ref="A29:B29"/>
    <mergeCell ref="C19:I19"/>
    <mergeCell ref="C20:I20"/>
    <mergeCell ref="A39:B41"/>
    <mergeCell ref="C39:I39"/>
    <mergeCell ref="C41:I41"/>
    <mergeCell ref="C40:I40"/>
    <mergeCell ref="C29:E29"/>
    <mergeCell ref="A23:I23"/>
    <mergeCell ref="A24:B24"/>
    <mergeCell ref="C24:E24"/>
    <mergeCell ref="G24:I24"/>
    <mergeCell ref="A26:B26"/>
    <mergeCell ref="C26:E26"/>
    <mergeCell ref="A25:B25"/>
    <mergeCell ref="C25:E25"/>
    <mergeCell ref="G25:I25"/>
    <mergeCell ref="C42:I42"/>
    <mergeCell ref="A42:B42"/>
    <mergeCell ref="A33:I33"/>
    <mergeCell ref="A37:B38"/>
    <mergeCell ref="C9:D9"/>
    <mergeCell ref="E9:F9"/>
    <mergeCell ref="G9:I9"/>
    <mergeCell ref="C11:I11"/>
    <mergeCell ref="A11:B11"/>
    <mergeCell ref="A8:B10"/>
    <mergeCell ref="C10:D10"/>
    <mergeCell ref="E10:F10"/>
    <mergeCell ref="G10:I10"/>
    <mergeCell ref="C8:D8"/>
    <mergeCell ref="E8:F8"/>
    <mergeCell ref="G8:I8"/>
    <mergeCell ref="A5:B5"/>
    <mergeCell ref="C5:I5"/>
    <mergeCell ref="A6:B7"/>
    <mergeCell ref="C6:D6"/>
    <mergeCell ref="E6:I6"/>
    <mergeCell ref="C7:D7"/>
    <mergeCell ref="E7:I7"/>
    <mergeCell ref="A2:I2"/>
    <mergeCell ref="A3:B3"/>
    <mergeCell ref="C3:I3"/>
    <mergeCell ref="A4:B4"/>
    <mergeCell ref="C4:I4"/>
    <mergeCell ref="A21:B21"/>
    <mergeCell ref="C18:I18"/>
    <mergeCell ref="A19:B19"/>
    <mergeCell ref="C21:I21"/>
    <mergeCell ref="C12:I12"/>
    <mergeCell ref="A14:I14"/>
    <mergeCell ref="A15:B15"/>
    <mergeCell ref="C15:I15"/>
    <mergeCell ref="A17:B17"/>
    <mergeCell ref="C17:I17"/>
    <mergeCell ref="A16:B16"/>
    <mergeCell ref="C16:I16"/>
    <mergeCell ref="A18:B18"/>
    <mergeCell ref="C37:I37"/>
    <mergeCell ref="C38:I38"/>
    <mergeCell ref="A34:B36"/>
    <mergeCell ref="C34:E34"/>
    <mergeCell ref="C36:I36"/>
    <mergeCell ref="C35:E35"/>
    <mergeCell ref="F35:H35"/>
    <mergeCell ref="F34:H34"/>
    <mergeCell ref="K5:L5"/>
    <mergeCell ref="K11:L11"/>
    <mergeCell ref="K18:L18"/>
    <mergeCell ref="K25:L25"/>
    <mergeCell ref="K28:S28"/>
    <mergeCell ref="K29:L29"/>
    <mergeCell ref="M29:O29"/>
    <mergeCell ref="K33:S33"/>
    <mergeCell ref="K34:L36"/>
    <mergeCell ref="M34:O34"/>
    <mergeCell ref="P34:R34"/>
    <mergeCell ref="M35:O35"/>
    <mergeCell ref="P35:R35"/>
    <mergeCell ref="M36:S36"/>
    <mergeCell ref="A12:B12"/>
    <mergeCell ref="A20:B20"/>
    <mergeCell ref="M5:S5"/>
    <mergeCell ref="K6:L7"/>
    <mergeCell ref="M6:N6"/>
    <mergeCell ref="O6:S6"/>
    <mergeCell ref="M7:N7"/>
    <mergeCell ref="O7:S7"/>
    <mergeCell ref="K2:S2"/>
    <mergeCell ref="K3:L3"/>
    <mergeCell ref="M3:S3"/>
    <mergeCell ref="K4:L4"/>
    <mergeCell ref="M4:S4"/>
    <mergeCell ref="M11:S11"/>
    <mergeCell ref="K12:L12"/>
    <mergeCell ref="M12:S12"/>
    <mergeCell ref="K14:S14"/>
    <mergeCell ref="K8:L10"/>
    <mergeCell ref="M8:N8"/>
    <mergeCell ref="O8:P8"/>
    <mergeCell ref="Q8:S8"/>
    <mergeCell ref="M9:N9"/>
    <mergeCell ref="O9:P9"/>
    <mergeCell ref="Q9:S9"/>
    <mergeCell ref="M10:N10"/>
    <mergeCell ref="O10:P10"/>
    <mergeCell ref="Q10:S10"/>
    <mergeCell ref="M18:S18"/>
    <mergeCell ref="K19:L19"/>
    <mergeCell ref="M19:S19"/>
    <mergeCell ref="K20:L20"/>
    <mergeCell ref="M20:S20"/>
    <mergeCell ref="K15:L15"/>
    <mergeCell ref="M15:S15"/>
    <mergeCell ref="K16:L16"/>
    <mergeCell ref="M16:S16"/>
    <mergeCell ref="K17:L17"/>
    <mergeCell ref="M17:S17"/>
    <mergeCell ref="M25:O25"/>
    <mergeCell ref="Q25:S25"/>
    <mergeCell ref="K26:L26"/>
    <mergeCell ref="M26:O26"/>
    <mergeCell ref="Q26:S26"/>
    <mergeCell ref="K21:L21"/>
    <mergeCell ref="M21:S21"/>
    <mergeCell ref="K23:S23"/>
    <mergeCell ref="K24:L24"/>
    <mergeCell ref="M24:O24"/>
    <mergeCell ref="Q24:S24"/>
    <mergeCell ref="K42:L42"/>
    <mergeCell ref="M42:S42"/>
    <mergeCell ref="K44:L44"/>
    <mergeCell ref="K37:L38"/>
    <mergeCell ref="M37:S37"/>
    <mergeCell ref="M38:S38"/>
    <mergeCell ref="K39:L41"/>
    <mergeCell ref="M39:S39"/>
    <mergeCell ref="M40:S40"/>
    <mergeCell ref="M41:S41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3B8C1-1FD1-4B94-A3A7-BA37CD52B601}">
  <sheetPr>
    <tabColor theme="9"/>
  </sheetPr>
  <dimension ref="A1:V177"/>
  <sheetViews>
    <sheetView topLeftCell="A48" zoomScale="70" zoomScaleNormal="70" workbookViewId="0">
      <selection activeCell="A70" sqref="A70"/>
    </sheetView>
  </sheetViews>
  <sheetFormatPr defaultColWidth="9" defaultRowHeight="14"/>
  <cols>
    <col min="1" max="10" width="17.5" style="26" customWidth="1"/>
    <col min="11" max="11" width="6.08203125" style="42" customWidth="1"/>
    <col min="12" max="21" width="17.5" style="26" customWidth="1"/>
    <col min="22" max="22" width="6.08203125" style="42" customWidth="1"/>
    <col min="23" max="16384" width="9" style="26"/>
  </cols>
  <sheetData>
    <row r="1" spans="1:22">
      <c r="A1" s="175" t="s">
        <v>128</v>
      </c>
      <c r="B1" s="175"/>
      <c r="C1" s="175"/>
      <c r="D1" s="175"/>
      <c r="E1" s="175"/>
      <c r="F1" s="175"/>
      <c r="G1" s="175"/>
      <c r="H1" s="175"/>
      <c r="I1" s="175"/>
      <c r="J1" s="175"/>
      <c r="L1" s="175" t="s">
        <v>128</v>
      </c>
      <c r="M1" s="175"/>
      <c r="N1" s="175"/>
      <c r="O1" s="175"/>
      <c r="P1" s="175"/>
      <c r="Q1" s="175"/>
      <c r="R1" s="175"/>
      <c r="S1" s="175"/>
      <c r="T1" s="175"/>
      <c r="U1" s="175"/>
    </row>
    <row r="2" spans="1:22" ht="30" customHeight="1">
      <c r="A2" s="43" t="s">
        <v>129</v>
      </c>
      <c r="B2" s="176" t="s">
        <v>130</v>
      </c>
      <c r="C2" s="177"/>
      <c r="D2" s="177"/>
      <c r="E2" s="177"/>
      <c r="F2" s="177"/>
      <c r="G2" s="177"/>
      <c r="H2" s="177"/>
      <c r="I2" s="177"/>
      <c r="J2" s="177"/>
      <c r="L2" s="43" t="s">
        <v>129</v>
      </c>
      <c r="M2" s="176" t="s">
        <v>130</v>
      </c>
      <c r="N2" s="177"/>
      <c r="O2" s="177"/>
      <c r="P2" s="177"/>
      <c r="Q2" s="177"/>
      <c r="R2" s="177"/>
      <c r="S2" s="177"/>
      <c r="T2" s="177"/>
      <c r="U2" s="177"/>
    </row>
    <row r="3" spans="1:22" ht="17.25" customHeight="1">
      <c r="A3" s="43" t="s">
        <v>131</v>
      </c>
      <c r="B3" s="45" t="s">
        <v>132</v>
      </c>
      <c r="C3" s="44"/>
      <c r="D3" s="44"/>
      <c r="E3" s="44"/>
      <c r="F3" s="44"/>
      <c r="G3" s="44"/>
      <c r="H3" s="44"/>
      <c r="I3" s="44"/>
      <c r="J3" s="44"/>
      <c r="L3" s="43" t="s">
        <v>131</v>
      </c>
      <c r="M3" s="45" t="s">
        <v>132</v>
      </c>
      <c r="N3" s="44"/>
      <c r="O3" s="44"/>
      <c r="P3" s="44"/>
      <c r="Q3" s="44"/>
      <c r="R3" s="44"/>
      <c r="S3" s="44"/>
      <c r="T3" s="44"/>
      <c r="U3" s="44"/>
    </row>
    <row r="4" spans="1:22" ht="17.25" customHeight="1">
      <c r="A4" s="43"/>
      <c r="B4" s="45"/>
      <c r="C4" s="44"/>
      <c r="D4" s="44"/>
      <c r="E4" s="44"/>
      <c r="F4" s="44"/>
      <c r="G4" s="44"/>
      <c r="H4" s="44"/>
      <c r="I4" s="44"/>
      <c r="J4" s="44"/>
      <c r="L4" s="43"/>
      <c r="M4" s="45"/>
      <c r="N4" s="44"/>
      <c r="O4" s="44"/>
      <c r="P4" s="44"/>
      <c r="Q4" s="44"/>
      <c r="R4" s="44"/>
      <c r="S4" s="44"/>
      <c r="T4" s="44"/>
      <c r="U4" s="44"/>
    </row>
    <row r="5" spans="1:22" ht="17.25" customHeight="1">
      <c r="A5" s="43" t="s">
        <v>133</v>
      </c>
      <c r="B5" s="46" t="s">
        <v>134</v>
      </c>
      <c r="C5" s="44" t="s">
        <v>135</v>
      </c>
      <c r="D5" s="44"/>
      <c r="E5" s="44"/>
      <c r="F5" s="44"/>
      <c r="G5" s="44"/>
      <c r="H5" s="44"/>
      <c r="I5" s="44"/>
      <c r="J5" s="44"/>
      <c r="L5" s="43" t="s">
        <v>133</v>
      </c>
      <c r="M5" s="46" t="s">
        <v>134</v>
      </c>
      <c r="N5" s="44" t="s">
        <v>135</v>
      </c>
      <c r="O5" s="44"/>
      <c r="P5" s="44"/>
      <c r="Q5" s="44"/>
      <c r="R5" s="44"/>
      <c r="S5" s="44"/>
      <c r="T5" s="44"/>
      <c r="U5" s="44"/>
    </row>
    <row r="6" spans="1:22" s="49" customFormat="1" ht="17.25" customHeight="1">
      <c r="A6" s="47" t="s">
        <v>136</v>
      </c>
      <c r="B6" s="47"/>
      <c r="C6" s="47"/>
      <c r="D6" s="47"/>
      <c r="E6" s="47"/>
      <c r="F6" s="47"/>
      <c r="G6" s="47"/>
      <c r="H6" s="47"/>
      <c r="I6" s="47"/>
      <c r="J6" s="47"/>
      <c r="K6" s="48"/>
      <c r="L6" s="98" t="s">
        <v>137</v>
      </c>
      <c r="M6" s="98"/>
      <c r="N6" s="98"/>
      <c r="O6" s="98"/>
      <c r="P6" s="98"/>
      <c r="Q6" s="98"/>
      <c r="R6" s="98"/>
      <c r="S6" s="98"/>
      <c r="T6" s="98"/>
      <c r="U6" s="98"/>
      <c r="V6" s="48"/>
    </row>
    <row r="7" spans="1:22" ht="17.25" customHeight="1">
      <c r="A7" s="49" t="s">
        <v>138</v>
      </c>
      <c r="L7" s="49" t="s">
        <v>138</v>
      </c>
    </row>
    <row r="8" spans="1:22" ht="17.25" customHeight="1">
      <c r="A8" s="50"/>
      <c r="B8" s="178" t="str">
        <f>B3</f>
        <v>Tacrolimus</v>
      </c>
      <c r="C8" s="179"/>
      <c r="D8" s="179"/>
      <c r="E8" s="179"/>
      <c r="F8" s="179"/>
      <c r="G8" s="179"/>
      <c r="H8" s="179"/>
      <c r="I8" s="179"/>
      <c r="J8" s="180"/>
      <c r="L8" s="50"/>
      <c r="M8" s="178" t="str">
        <f>M3</f>
        <v>Tacrolimus</v>
      </c>
      <c r="N8" s="179"/>
      <c r="O8" s="179"/>
      <c r="P8" s="179"/>
      <c r="Q8" s="179"/>
      <c r="R8" s="179"/>
      <c r="S8" s="179"/>
      <c r="T8" s="179"/>
      <c r="U8" s="180"/>
    </row>
    <row r="9" spans="1:22" ht="17.25" customHeight="1">
      <c r="A9" s="181" t="s">
        <v>139</v>
      </c>
      <c r="B9" s="40" t="s">
        <v>140</v>
      </c>
      <c r="C9" s="40" t="s">
        <v>140</v>
      </c>
      <c r="D9" s="40" t="s">
        <v>140</v>
      </c>
      <c r="E9" s="40" t="s">
        <v>140</v>
      </c>
      <c r="F9" s="40" t="s">
        <v>140</v>
      </c>
      <c r="G9" s="40" t="s">
        <v>140</v>
      </c>
      <c r="H9" s="40" t="s">
        <v>140</v>
      </c>
      <c r="I9" s="40" t="s">
        <v>140</v>
      </c>
      <c r="J9" s="40" t="s">
        <v>140</v>
      </c>
      <c r="L9" s="181" t="s">
        <v>139</v>
      </c>
      <c r="M9" s="40" t="s">
        <v>140</v>
      </c>
      <c r="N9" s="40" t="s">
        <v>140</v>
      </c>
      <c r="O9" s="40" t="s">
        <v>140</v>
      </c>
      <c r="P9" s="40" t="s">
        <v>140</v>
      </c>
      <c r="Q9" s="40" t="s">
        <v>140</v>
      </c>
      <c r="R9" s="40" t="s">
        <v>140</v>
      </c>
      <c r="S9" s="40" t="s">
        <v>140</v>
      </c>
      <c r="T9" s="40" t="s">
        <v>140</v>
      </c>
      <c r="U9" s="40" t="s">
        <v>140</v>
      </c>
    </row>
    <row r="10" spans="1:22" ht="17.25" customHeight="1">
      <c r="A10" s="182"/>
      <c r="B10" s="40">
        <v>1</v>
      </c>
      <c r="C10" s="40">
        <v>2</v>
      </c>
      <c r="D10" s="40">
        <v>3</v>
      </c>
      <c r="E10" s="40">
        <v>4</v>
      </c>
      <c r="F10" s="40">
        <v>5</v>
      </c>
      <c r="G10" s="40">
        <v>6</v>
      </c>
      <c r="H10" s="40">
        <v>7</v>
      </c>
      <c r="I10" s="40">
        <v>8</v>
      </c>
      <c r="J10" s="40">
        <v>9</v>
      </c>
      <c r="L10" s="182"/>
      <c r="M10" s="40">
        <v>1</v>
      </c>
      <c r="N10" s="40">
        <v>2</v>
      </c>
      <c r="O10" s="40">
        <v>3</v>
      </c>
      <c r="P10" s="40">
        <v>4</v>
      </c>
      <c r="Q10" s="40">
        <v>5</v>
      </c>
      <c r="R10" s="40">
        <v>6</v>
      </c>
      <c r="S10" s="40">
        <v>7</v>
      </c>
      <c r="T10" s="40">
        <v>8</v>
      </c>
      <c r="U10" s="40">
        <v>9</v>
      </c>
    </row>
    <row r="11" spans="1:22" ht="17.25" customHeight="1">
      <c r="A11" s="51" t="s">
        <v>141</v>
      </c>
      <c r="B11" s="52">
        <v>0</v>
      </c>
      <c r="C11" s="52"/>
      <c r="D11" s="52"/>
      <c r="E11" s="52"/>
      <c r="F11" s="52"/>
      <c r="G11" s="52"/>
      <c r="H11" s="52"/>
      <c r="I11" s="52"/>
      <c r="J11" s="52"/>
      <c r="L11" s="51" t="s">
        <v>141</v>
      </c>
      <c r="M11" s="52">
        <v>0</v>
      </c>
      <c r="N11" s="52"/>
      <c r="O11" s="52"/>
      <c r="P11" s="52"/>
      <c r="Q11" s="52"/>
      <c r="R11" s="52"/>
      <c r="S11" s="52"/>
      <c r="T11" s="52"/>
      <c r="U11" s="52"/>
    </row>
    <row r="12" spans="1:22" ht="17.25" customHeight="1">
      <c r="A12" s="40" t="s">
        <v>142</v>
      </c>
      <c r="B12" s="52">
        <v>0</v>
      </c>
      <c r="C12" s="52"/>
      <c r="D12" s="52"/>
      <c r="E12" s="52"/>
      <c r="F12" s="52"/>
      <c r="G12" s="52"/>
      <c r="H12" s="52"/>
      <c r="I12" s="52"/>
      <c r="J12" s="52"/>
      <c r="L12" s="40" t="s">
        <v>142</v>
      </c>
      <c r="M12" s="52">
        <v>0</v>
      </c>
      <c r="N12" s="52"/>
      <c r="O12" s="52"/>
      <c r="P12" s="52"/>
      <c r="Q12" s="52"/>
      <c r="R12" s="52"/>
      <c r="S12" s="52"/>
      <c r="T12" s="52"/>
      <c r="U12" s="52"/>
    </row>
    <row r="13" spans="1:22" ht="17.25" customHeight="1">
      <c r="A13" s="40">
        <v>0.1</v>
      </c>
      <c r="B13" s="52">
        <v>3.8800000000000001E-2</v>
      </c>
      <c r="C13" s="52"/>
      <c r="D13" s="52"/>
      <c r="E13" s="52"/>
      <c r="F13" s="52"/>
      <c r="G13" s="52"/>
      <c r="H13" s="52"/>
      <c r="I13" s="52"/>
      <c r="J13" s="52"/>
      <c r="L13" s="40">
        <v>0.1</v>
      </c>
      <c r="M13" s="52">
        <v>4.2700000000000002E-2</v>
      </c>
      <c r="N13" s="52"/>
      <c r="O13" s="52"/>
      <c r="P13" s="52"/>
      <c r="Q13" s="52"/>
      <c r="R13" s="52"/>
      <c r="S13" s="52"/>
      <c r="T13" s="52"/>
      <c r="U13" s="52"/>
    </row>
    <row r="14" spans="1:22" ht="17.25" customHeight="1">
      <c r="A14" s="40">
        <v>0.2</v>
      </c>
      <c r="B14" s="52">
        <v>7.1099999999999997E-2</v>
      </c>
      <c r="C14" s="52"/>
      <c r="D14" s="52"/>
      <c r="E14" s="52"/>
      <c r="F14" s="52"/>
      <c r="G14" s="52"/>
      <c r="H14" s="52"/>
      <c r="I14" s="52"/>
      <c r="J14" s="52"/>
      <c r="L14" s="40">
        <v>0.2</v>
      </c>
      <c r="M14" s="52">
        <v>8.4099999999999994E-2</v>
      </c>
      <c r="N14" s="52"/>
      <c r="O14" s="52"/>
      <c r="P14" s="52"/>
      <c r="Q14" s="52"/>
      <c r="R14" s="52"/>
      <c r="S14" s="52"/>
      <c r="T14" s="52"/>
      <c r="U14" s="52"/>
    </row>
    <row r="15" spans="1:22" ht="17.25" customHeight="1">
      <c r="A15" s="40">
        <v>0.5</v>
      </c>
      <c r="B15" s="52">
        <v>0.17499999999999999</v>
      </c>
      <c r="C15" s="52"/>
      <c r="D15" s="52"/>
      <c r="E15" s="52"/>
      <c r="F15" s="52"/>
      <c r="G15" s="52"/>
      <c r="H15" s="52"/>
      <c r="I15" s="52"/>
      <c r="J15" s="52"/>
      <c r="L15" s="40">
        <v>0.5</v>
      </c>
      <c r="M15" s="52">
        <v>0.19600000000000001</v>
      </c>
      <c r="N15" s="52"/>
      <c r="O15" s="52"/>
      <c r="P15" s="52"/>
      <c r="Q15" s="52"/>
      <c r="R15" s="52"/>
      <c r="S15" s="52"/>
      <c r="T15" s="52"/>
      <c r="U15" s="52"/>
    </row>
    <row r="16" spans="1:22" ht="17.25" customHeight="1">
      <c r="A16" s="40">
        <v>1</v>
      </c>
      <c r="B16" s="52">
        <v>0.32400000000000001</v>
      </c>
      <c r="C16" s="52"/>
      <c r="D16" s="52"/>
      <c r="E16" s="52"/>
      <c r="F16" s="52"/>
      <c r="G16" s="52"/>
      <c r="H16" s="52"/>
      <c r="I16" s="52"/>
      <c r="J16" s="52"/>
      <c r="L16" s="40">
        <v>1</v>
      </c>
      <c r="M16" s="52">
        <v>0.35599999999999998</v>
      </c>
      <c r="N16" s="52"/>
      <c r="O16" s="52"/>
      <c r="P16" s="52"/>
      <c r="Q16" s="52"/>
      <c r="R16" s="52"/>
      <c r="S16" s="52"/>
      <c r="T16" s="52"/>
      <c r="U16" s="52"/>
    </row>
    <row r="17" spans="1:22" ht="17.25" customHeight="1">
      <c r="A17" s="40">
        <v>3</v>
      </c>
      <c r="B17" s="52">
        <v>0.89400000000000002</v>
      </c>
      <c r="C17" s="52"/>
      <c r="D17" s="52"/>
      <c r="E17" s="52"/>
      <c r="F17" s="52"/>
      <c r="G17" s="52"/>
      <c r="H17" s="52"/>
      <c r="I17" s="52"/>
      <c r="J17" s="52"/>
      <c r="L17" s="40">
        <v>3</v>
      </c>
      <c r="M17" s="52">
        <v>1.1399999999999999</v>
      </c>
      <c r="N17" s="52"/>
      <c r="O17" s="52"/>
      <c r="P17" s="52"/>
      <c r="Q17" s="52"/>
      <c r="R17" s="52"/>
      <c r="S17" s="52"/>
      <c r="T17" s="52"/>
      <c r="U17" s="52"/>
    </row>
    <row r="18" spans="1:22" ht="17.25" customHeight="1">
      <c r="A18" s="40">
        <v>10</v>
      </c>
      <c r="B18" s="52">
        <v>2.99</v>
      </c>
      <c r="C18" s="52"/>
      <c r="D18" s="52"/>
      <c r="E18" s="52"/>
      <c r="F18" s="52"/>
      <c r="G18" s="52"/>
      <c r="H18" s="52"/>
      <c r="I18" s="52"/>
      <c r="J18" s="52"/>
      <c r="L18" s="40">
        <v>10</v>
      </c>
      <c r="M18" s="52">
        <v>3.7</v>
      </c>
      <c r="N18" s="52"/>
      <c r="O18" s="52"/>
      <c r="P18" s="52"/>
      <c r="Q18" s="52"/>
      <c r="R18" s="52"/>
      <c r="S18" s="52"/>
      <c r="T18" s="52"/>
      <c r="U18" s="52"/>
    </row>
    <row r="19" spans="1:22" ht="17.25" customHeight="1">
      <c r="A19" s="40">
        <v>30</v>
      </c>
      <c r="B19" s="52">
        <v>9.18</v>
      </c>
      <c r="C19" s="52"/>
      <c r="D19" s="52"/>
      <c r="E19" s="52"/>
      <c r="F19" s="52"/>
      <c r="G19" s="52"/>
      <c r="H19" s="52"/>
      <c r="I19" s="52"/>
      <c r="J19" s="52"/>
      <c r="L19" s="40">
        <v>30</v>
      </c>
      <c r="M19" s="52">
        <v>10.4</v>
      </c>
      <c r="N19" s="52"/>
      <c r="O19" s="52"/>
      <c r="P19" s="52"/>
      <c r="Q19" s="52"/>
      <c r="R19" s="52"/>
      <c r="S19" s="52"/>
      <c r="T19" s="52"/>
      <c r="U19" s="52"/>
    </row>
    <row r="20" spans="1:22" ht="17.25" customHeight="1">
      <c r="A20" s="40">
        <v>100</v>
      </c>
      <c r="B20" s="52">
        <v>32</v>
      </c>
      <c r="C20" s="52"/>
      <c r="D20" s="52"/>
      <c r="E20" s="52"/>
      <c r="F20" s="52"/>
      <c r="G20" s="52"/>
      <c r="H20" s="52"/>
      <c r="I20" s="52"/>
      <c r="J20" s="52"/>
      <c r="L20" s="40">
        <v>100</v>
      </c>
      <c r="M20" s="52">
        <v>36.299999999999997</v>
      </c>
      <c r="N20" s="52"/>
      <c r="O20" s="52"/>
      <c r="P20" s="52"/>
      <c r="Q20" s="52"/>
      <c r="R20" s="52"/>
      <c r="S20" s="52"/>
      <c r="T20" s="52"/>
      <c r="U20" s="52"/>
    </row>
    <row r="21" spans="1:22" ht="17.25" customHeight="1">
      <c r="A21" s="40">
        <v>300</v>
      </c>
      <c r="B21" s="52">
        <v>95.3</v>
      </c>
      <c r="C21" s="52"/>
      <c r="D21" s="52"/>
      <c r="E21" s="52"/>
      <c r="F21" s="52"/>
      <c r="G21" s="52"/>
      <c r="H21" s="52"/>
      <c r="I21" s="52"/>
      <c r="J21" s="52"/>
      <c r="L21" s="40">
        <v>300</v>
      </c>
      <c r="M21" s="52">
        <v>107</v>
      </c>
      <c r="N21" s="52"/>
      <c r="O21" s="52"/>
      <c r="P21" s="52"/>
      <c r="Q21" s="52"/>
      <c r="R21" s="52"/>
      <c r="S21" s="52"/>
      <c r="T21" s="52"/>
      <c r="U21" s="52"/>
    </row>
    <row r="22" spans="1:22" ht="17.25" customHeight="1">
      <c r="A22" s="40">
        <v>1000</v>
      </c>
      <c r="B22" s="52">
        <v>305</v>
      </c>
      <c r="C22" s="52"/>
      <c r="D22" s="52"/>
      <c r="E22" s="52"/>
      <c r="F22" s="52"/>
      <c r="G22" s="52"/>
      <c r="H22" s="52"/>
      <c r="I22" s="52"/>
      <c r="J22" s="52"/>
      <c r="L22" s="40">
        <v>1000</v>
      </c>
      <c r="M22" s="52">
        <v>340</v>
      </c>
      <c r="N22" s="52"/>
      <c r="O22" s="52"/>
      <c r="P22" s="52"/>
      <c r="Q22" s="52"/>
      <c r="R22" s="52"/>
      <c r="S22" s="52"/>
      <c r="T22" s="52"/>
      <c r="U22" s="52"/>
    </row>
    <row r="23" spans="1:22" ht="17.25" customHeight="1">
      <c r="A23" s="40"/>
      <c r="B23" s="52"/>
      <c r="C23" s="52"/>
      <c r="D23" s="52"/>
      <c r="E23" s="52"/>
      <c r="F23" s="52"/>
      <c r="G23" s="52"/>
      <c r="H23" s="52"/>
      <c r="I23" s="52"/>
      <c r="J23" s="52"/>
      <c r="L23" s="40"/>
      <c r="M23" s="52"/>
      <c r="N23" s="52"/>
      <c r="O23" s="52"/>
      <c r="P23" s="52"/>
      <c r="Q23" s="52"/>
      <c r="R23" s="52"/>
      <c r="S23" s="52"/>
      <c r="T23" s="52"/>
      <c r="U23" s="52"/>
    </row>
    <row r="24" spans="1:22" ht="17.25" customHeight="1">
      <c r="A24" s="40" t="s">
        <v>143</v>
      </c>
      <c r="B24" s="52">
        <v>3.8800000000000001E-2</v>
      </c>
      <c r="C24" s="52">
        <v>4.0399999999999998E-2</v>
      </c>
      <c r="D24" s="52">
        <v>3.9100000000000003E-2</v>
      </c>
      <c r="E24" s="52">
        <v>3.7499999999999999E-2</v>
      </c>
      <c r="F24" s="52">
        <v>4.41E-2</v>
      </c>
      <c r="G24" s="52">
        <v>3.9100000000000003E-2</v>
      </c>
      <c r="H24" s="52">
        <v>4.07E-2</v>
      </c>
      <c r="I24" s="52">
        <v>3.7100000000000001E-2</v>
      </c>
      <c r="J24" s="52">
        <v>4.2099999999999999E-2</v>
      </c>
      <c r="L24" s="40" t="s">
        <v>143</v>
      </c>
      <c r="M24" s="52">
        <v>4.2700000000000002E-2</v>
      </c>
      <c r="N24" s="52">
        <v>4.5400000000000003E-2</v>
      </c>
      <c r="O24" s="52">
        <v>4.1399999999999999E-2</v>
      </c>
      <c r="P24" s="52">
        <v>3.8699999999999998E-2</v>
      </c>
      <c r="Q24" s="52">
        <v>4.8399999999999999E-2</v>
      </c>
      <c r="R24" s="52">
        <v>3.9899999999999998E-2</v>
      </c>
      <c r="S24" s="52">
        <v>4.2099999999999999E-2</v>
      </c>
      <c r="T24" s="52">
        <v>4.3200000000000002E-2</v>
      </c>
      <c r="U24" s="52">
        <v>4.5699999999999998E-2</v>
      </c>
    </row>
    <row r="25" spans="1:22" ht="17.25" customHeight="1">
      <c r="A25" s="40" t="s">
        <v>144</v>
      </c>
      <c r="B25" s="52">
        <v>9.5799999999999996E-2</v>
      </c>
      <c r="C25" s="52">
        <v>9.4600000000000004E-2</v>
      </c>
      <c r="D25" s="52">
        <v>9.1499999999999998E-2</v>
      </c>
      <c r="E25" s="52">
        <v>8.8499999999999995E-2</v>
      </c>
      <c r="F25" s="52">
        <v>9.8000000000000004E-2</v>
      </c>
      <c r="G25" s="52">
        <v>9.4500000000000001E-2</v>
      </c>
      <c r="H25" s="52">
        <v>9.9400000000000002E-2</v>
      </c>
      <c r="I25" s="52">
        <v>9.11E-2</v>
      </c>
      <c r="J25" s="52">
        <v>9.4E-2</v>
      </c>
      <c r="L25" s="40" t="s">
        <v>144</v>
      </c>
      <c r="M25" s="52">
        <v>0.10199999999999999</v>
      </c>
      <c r="N25" s="52">
        <v>0.11</v>
      </c>
      <c r="O25" s="52">
        <v>0.11</v>
      </c>
      <c r="P25" s="52">
        <v>0.115</v>
      </c>
      <c r="Q25" s="52">
        <v>0.123</v>
      </c>
      <c r="R25" s="52">
        <v>0.105</v>
      </c>
      <c r="S25" s="52">
        <v>0.108</v>
      </c>
      <c r="T25" s="52">
        <v>0.106</v>
      </c>
      <c r="U25" s="52">
        <v>0.12</v>
      </c>
    </row>
    <row r="26" spans="1:22" ht="17.25" customHeight="1">
      <c r="A26" s="40" t="s">
        <v>145</v>
      </c>
      <c r="B26" s="52">
        <v>25.7</v>
      </c>
      <c r="C26" s="52">
        <v>23.8</v>
      </c>
      <c r="D26" s="52">
        <v>23.4</v>
      </c>
      <c r="E26" s="52">
        <v>22.5</v>
      </c>
      <c r="F26" s="52">
        <v>26.3</v>
      </c>
      <c r="G26" s="52">
        <v>24.3</v>
      </c>
      <c r="H26" s="52">
        <v>24.8</v>
      </c>
      <c r="I26" s="52">
        <v>23.5</v>
      </c>
      <c r="J26" s="52">
        <v>23.5</v>
      </c>
      <c r="L26" s="40" t="s">
        <v>145</v>
      </c>
      <c r="M26" s="52">
        <v>28.8</v>
      </c>
      <c r="N26" s="52">
        <v>28.1</v>
      </c>
      <c r="O26" s="52">
        <v>28.6</v>
      </c>
      <c r="P26" s="52">
        <v>27.4</v>
      </c>
      <c r="Q26" s="52">
        <v>29.9</v>
      </c>
      <c r="R26" s="52">
        <v>30.2</v>
      </c>
      <c r="S26" s="52">
        <v>30.9</v>
      </c>
      <c r="T26" s="52">
        <v>29.4</v>
      </c>
      <c r="U26" s="52">
        <v>29.3</v>
      </c>
    </row>
    <row r="27" spans="1:22" ht="17.25" customHeight="1">
      <c r="A27" s="40" t="s">
        <v>146</v>
      </c>
      <c r="B27" s="52">
        <v>245</v>
      </c>
      <c r="C27" s="52">
        <v>220</v>
      </c>
      <c r="D27" s="52">
        <v>224</v>
      </c>
      <c r="E27" s="52">
        <v>218</v>
      </c>
      <c r="F27" s="52">
        <v>248</v>
      </c>
      <c r="G27" s="52">
        <v>222</v>
      </c>
      <c r="H27" s="52">
        <v>224</v>
      </c>
      <c r="I27" s="52">
        <v>216</v>
      </c>
      <c r="J27" s="52">
        <v>225</v>
      </c>
      <c r="L27" s="40" t="s">
        <v>146</v>
      </c>
      <c r="M27" s="52">
        <v>291</v>
      </c>
      <c r="N27" s="52">
        <v>293</v>
      </c>
      <c r="O27" s="52">
        <v>283</v>
      </c>
      <c r="P27" s="52">
        <v>289</v>
      </c>
      <c r="Q27" s="52">
        <v>307</v>
      </c>
      <c r="R27" s="52">
        <v>302</v>
      </c>
      <c r="S27" s="52">
        <v>287</v>
      </c>
      <c r="T27" s="52">
        <v>291</v>
      </c>
      <c r="U27" s="52">
        <v>295</v>
      </c>
    </row>
    <row r="28" spans="1:22" ht="17.25" customHeight="1">
      <c r="A28" s="53"/>
      <c r="B28" s="54"/>
      <c r="C28" s="54"/>
      <c r="D28" s="54"/>
      <c r="E28" s="54"/>
      <c r="H28" s="49"/>
      <c r="I28" s="49"/>
      <c r="L28" s="53"/>
      <c r="M28" s="54"/>
      <c r="N28" s="54"/>
      <c r="O28" s="54"/>
      <c r="P28" s="54"/>
      <c r="S28" s="49"/>
      <c r="T28" s="49"/>
    </row>
    <row r="29" spans="1:22" ht="17.25" customHeight="1">
      <c r="A29" s="49" t="s">
        <v>147</v>
      </c>
      <c r="B29" s="39"/>
      <c r="C29" s="39"/>
      <c r="D29" s="39"/>
      <c r="E29" s="39"/>
      <c r="F29" s="39"/>
      <c r="G29" s="39"/>
      <c r="H29" s="39"/>
      <c r="I29" s="39"/>
      <c r="L29" s="49" t="s">
        <v>147</v>
      </c>
      <c r="M29" s="39"/>
      <c r="N29" s="39"/>
      <c r="O29" s="39"/>
      <c r="P29" s="39"/>
      <c r="Q29" s="39"/>
      <c r="R29" s="39"/>
      <c r="S29" s="39"/>
      <c r="T29" s="39"/>
    </row>
    <row r="30" spans="1:22" ht="17.25" customHeight="1">
      <c r="A30" s="55" t="s">
        <v>148</v>
      </c>
      <c r="B30" s="55" t="s">
        <v>149</v>
      </c>
      <c r="C30" s="55" t="s">
        <v>150</v>
      </c>
      <c r="D30" s="55" t="s">
        <v>151</v>
      </c>
      <c r="E30" s="51" t="s">
        <v>152</v>
      </c>
      <c r="F30" s="51" t="s">
        <v>153</v>
      </c>
      <c r="G30" s="51" t="s">
        <v>154</v>
      </c>
      <c r="I30"/>
      <c r="K30" s="56"/>
      <c r="L30" s="55" t="s">
        <v>148</v>
      </c>
      <c r="M30" s="55" t="s">
        <v>149</v>
      </c>
      <c r="N30" s="55" t="s">
        <v>150</v>
      </c>
      <c r="O30" s="55" t="s">
        <v>151</v>
      </c>
      <c r="P30" s="51" t="s">
        <v>152</v>
      </c>
      <c r="Q30" s="51" t="s">
        <v>153</v>
      </c>
      <c r="R30" s="51" t="s">
        <v>154</v>
      </c>
      <c r="T30"/>
      <c r="V30" s="56"/>
    </row>
    <row r="31" spans="1:22" ht="17.25" customHeight="1">
      <c r="A31" s="81" t="str">
        <f>B3</f>
        <v>Tacrolimus</v>
      </c>
      <c r="B31" s="51" t="s">
        <v>155</v>
      </c>
      <c r="C31" s="51" t="s">
        <v>156</v>
      </c>
      <c r="D31" s="51" t="s">
        <v>157</v>
      </c>
      <c r="E31" s="82">
        <v>0.311</v>
      </c>
      <c r="F31" s="82">
        <v>8.2900000000000005E-3</v>
      </c>
      <c r="G31" s="82">
        <v>0.99919999999999998</v>
      </c>
      <c r="I31"/>
      <c r="K31" s="56"/>
      <c r="L31" s="81" t="str">
        <f>M3</f>
        <v>Tacrolimus</v>
      </c>
      <c r="M31" s="51" t="s">
        <v>155</v>
      </c>
      <c r="N31" s="51" t="s">
        <v>156</v>
      </c>
      <c r="O31" s="51" t="s">
        <v>157</v>
      </c>
      <c r="P31" s="82">
        <v>0.36099999999999999</v>
      </c>
      <c r="Q31" s="82">
        <v>7.9000000000000008E-3</v>
      </c>
      <c r="R31" s="82">
        <v>0.999</v>
      </c>
      <c r="T31"/>
      <c r="V31" s="56"/>
    </row>
    <row r="32" spans="1:22" ht="17.25" customHeight="1">
      <c r="H32" s="39"/>
      <c r="I32"/>
      <c r="K32" s="56"/>
      <c r="S32" s="39"/>
      <c r="T32"/>
      <c r="V32" s="56"/>
    </row>
    <row r="33" spans="1:22" ht="17.25" customHeight="1">
      <c r="A33" s="57" t="s">
        <v>158</v>
      </c>
      <c r="B33" s="58"/>
      <c r="C33" s="58"/>
      <c r="D33" s="58"/>
      <c r="E33" s="58"/>
      <c r="F33" s="58"/>
      <c r="G33" s="58"/>
      <c r="H33" s="59"/>
      <c r="I33" s="59"/>
      <c r="J33" s="59"/>
      <c r="K33" s="56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56"/>
    </row>
    <row r="34" spans="1:22" ht="17.25" customHeight="1">
      <c r="A34" s="60" t="s">
        <v>12</v>
      </c>
      <c r="B34" s="75" t="s">
        <v>253</v>
      </c>
      <c r="F34" s="49"/>
      <c r="G34" s="49"/>
      <c r="H34" s="49"/>
      <c r="I34" s="49"/>
      <c r="J34" s="49"/>
      <c r="L34" s="49"/>
      <c r="M34" s="49"/>
      <c r="N34" s="49"/>
      <c r="O34" s="49"/>
      <c r="P34" s="49"/>
      <c r="Q34" s="49"/>
      <c r="R34" s="49"/>
      <c r="S34" s="49"/>
      <c r="T34" s="49"/>
      <c r="U34" s="49"/>
    </row>
    <row r="35" spans="1:22" ht="17.25" customHeight="1">
      <c r="A35" s="183" t="s">
        <v>254</v>
      </c>
      <c r="B35" s="183" t="s">
        <v>255</v>
      </c>
      <c r="C35" s="184" t="s">
        <v>161</v>
      </c>
      <c r="D35" s="185"/>
      <c r="E35" s="185"/>
      <c r="F35" s="185"/>
      <c r="G35" s="185"/>
      <c r="H35" s="185"/>
      <c r="I35" s="185"/>
      <c r="J35" s="186"/>
      <c r="L35" s="49"/>
      <c r="M35" s="49"/>
      <c r="N35" s="49"/>
      <c r="O35" s="49"/>
      <c r="P35" s="97"/>
      <c r="Q35" s="49"/>
      <c r="R35" s="49"/>
      <c r="S35" s="49"/>
      <c r="T35" s="49"/>
      <c r="U35" s="49"/>
    </row>
    <row r="36" spans="1:22" ht="17.25" customHeight="1">
      <c r="A36" s="183"/>
      <c r="B36" s="183"/>
      <c r="C36" s="76" t="s">
        <v>162</v>
      </c>
      <c r="D36" s="76" t="s">
        <v>163</v>
      </c>
      <c r="E36" s="76" t="s">
        <v>164</v>
      </c>
      <c r="F36" s="76" t="s">
        <v>165</v>
      </c>
      <c r="G36" s="76" t="s">
        <v>166</v>
      </c>
      <c r="H36" s="76" t="s">
        <v>167</v>
      </c>
      <c r="I36" s="76" t="s">
        <v>168</v>
      </c>
      <c r="J36" s="76" t="s">
        <v>169</v>
      </c>
      <c r="L36" s="49"/>
      <c r="M36" s="49"/>
      <c r="N36" s="49"/>
      <c r="O36" s="49"/>
      <c r="P36" s="49"/>
      <c r="Q36" s="49"/>
      <c r="R36" s="49"/>
      <c r="S36" s="49"/>
      <c r="T36" s="49"/>
      <c r="U36" s="49"/>
    </row>
    <row r="37" spans="1:22" ht="17.25" customHeight="1">
      <c r="A37" s="44">
        <f>B37/24</f>
        <v>1.0416666666666666E-2</v>
      </c>
      <c r="B37" s="76">
        <v>0.25</v>
      </c>
      <c r="C37" s="77">
        <v>0.78900000000000003</v>
      </c>
      <c r="D37" s="77">
        <v>0.35699999999999998</v>
      </c>
      <c r="E37" s="77">
        <v>0.56200000000000006</v>
      </c>
      <c r="F37" s="77">
        <v>0.47899999999999998</v>
      </c>
      <c r="G37" s="77">
        <v>0.48399999999999999</v>
      </c>
      <c r="H37" s="77">
        <v>0.55000000000000004</v>
      </c>
      <c r="I37" s="78">
        <f t="shared" ref="I37:I50" si="0">AVERAGE(C37:H37)</f>
        <v>0.53683333333333338</v>
      </c>
      <c r="J37" s="78">
        <f t="shared" ref="J37:J50" si="1">STDEV(C37:H37)</f>
        <v>0.14343697803100389</v>
      </c>
      <c r="L37" s="49"/>
      <c r="M37" s="49"/>
      <c r="N37" s="49"/>
      <c r="O37"/>
      <c r="P37" s="80"/>
      <c r="Q37" s="49"/>
      <c r="R37"/>
      <c r="S37" s="49"/>
      <c r="T37" s="49"/>
      <c r="U37" s="49"/>
    </row>
    <row r="38" spans="1:22" ht="17.25" customHeight="1">
      <c r="A38" s="44">
        <f t="shared" ref="A38:A50" si="2">B38/24</f>
        <v>2.0833333333333332E-2</v>
      </c>
      <c r="B38" s="76">
        <v>0.5</v>
      </c>
      <c r="C38" s="77">
        <v>1.03</v>
      </c>
      <c r="D38" s="77">
        <v>0.61</v>
      </c>
      <c r="E38" s="77">
        <v>0.85499999999999998</v>
      </c>
      <c r="F38" s="77">
        <v>0.78900000000000003</v>
      </c>
      <c r="G38" s="77">
        <v>0.80300000000000005</v>
      </c>
      <c r="H38" s="77">
        <v>0.70099999999999996</v>
      </c>
      <c r="I38" s="78">
        <f t="shared" si="0"/>
        <v>0.79800000000000004</v>
      </c>
      <c r="J38" s="78">
        <f t="shared" si="1"/>
        <v>0.14278095111043265</v>
      </c>
      <c r="L38" s="49"/>
      <c r="M38" s="49"/>
      <c r="N38" s="49"/>
      <c r="O38"/>
      <c r="P38" s="80"/>
      <c r="Q38" s="49"/>
      <c r="R38"/>
      <c r="S38" s="49"/>
      <c r="T38" s="49"/>
      <c r="U38" s="49"/>
    </row>
    <row r="39" spans="1:22" ht="17.25" customHeight="1">
      <c r="A39" s="44">
        <f t="shared" si="2"/>
        <v>4.1666666666666664E-2</v>
      </c>
      <c r="B39" s="76">
        <v>1</v>
      </c>
      <c r="C39" s="77">
        <v>2.0099999999999998</v>
      </c>
      <c r="D39" s="77">
        <v>0.84499999999999997</v>
      </c>
      <c r="E39" s="77">
        <v>1.35</v>
      </c>
      <c r="F39" s="77">
        <v>0.86599999999999999</v>
      </c>
      <c r="G39" s="77">
        <v>1.29</v>
      </c>
      <c r="H39" s="77">
        <v>0.89500000000000002</v>
      </c>
      <c r="I39" s="78">
        <f t="shared" si="0"/>
        <v>1.2093333333333334</v>
      </c>
      <c r="J39" s="78">
        <f t="shared" si="1"/>
        <v>0.45095084728456403</v>
      </c>
      <c r="L39" s="49"/>
      <c r="M39" s="49"/>
      <c r="N39" s="49"/>
      <c r="O39"/>
      <c r="P39" s="80"/>
      <c r="Q39" s="49"/>
      <c r="R39"/>
      <c r="S39" s="49"/>
      <c r="T39" s="49"/>
      <c r="U39" s="49"/>
    </row>
    <row r="40" spans="1:22" ht="17.25" customHeight="1">
      <c r="A40" s="44">
        <f t="shared" si="2"/>
        <v>0.125</v>
      </c>
      <c r="B40" s="76">
        <v>3</v>
      </c>
      <c r="C40" s="77">
        <v>2.0299999999999998</v>
      </c>
      <c r="D40" s="77">
        <v>1.22</v>
      </c>
      <c r="E40" s="77">
        <v>1.73</v>
      </c>
      <c r="F40" s="77">
        <v>1.6</v>
      </c>
      <c r="G40" s="77">
        <v>1.2</v>
      </c>
      <c r="H40" s="77">
        <v>1.1200000000000001</v>
      </c>
      <c r="I40" s="78">
        <f t="shared" si="0"/>
        <v>1.4833333333333334</v>
      </c>
      <c r="J40" s="78">
        <f t="shared" si="1"/>
        <v>0.36192080164956869</v>
      </c>
      <c r="L40" s="49"/>
      <c r="M40" s="49"/>
      <c r="N40" s="49"/>
      <c r="O40"/>
      <c r="P40" s="80"/>
      <c r="Q40" s="49"/>
      <c r="R40" s="49"/>
      <c r="S40" s="49"/>
      <c r="T40" s="49"/>
      <c r="U40" s="49"/>
    </row>
    <row r="41" spans="1:22" ht="17.25" customHeight="1">
      <c r="A41" s="44">
        <f t="shared" si="2"/>
        <v>0.25</v>
      </c>
      <c r="B41" s="76">
        <v>6</v>
      </c>
      <c r="C41" s="77">
        <v>1.44</v>
      </c>
      <c r="D41" s="77">
        <v>1.39</v>
      </c>
      <c r="E41" s="77">
        <v>1.79</v>
      </c>
      <c r="F41" s="77">
        <v>1.24</v>
      </c>
      <c r="G41" s="77">
        <v>1.0900000000000001</v>
      </c>
      <c r="H41" s="77">
        <v>1.06</v>
      </c>
      <c r="I41" s="78">
        <f t="shared" si="0"/>
        <v>1.335</v>
      </c>
      <c r="J41" s="78">
        <f t="shared" si="1"/>
        <v>0.27046256672596986</v>
      </c>
      <c r="L41" s="49"/>
      <c r="M41" s="49"/>
      <c r="N41" s="49"/>
      <c r="O41"/>
      <c r="P41" s="80"/>
      <c r="Q41" s="49"/>
      <c r="R41" s="49"/>
      <c r="S41" s="49"/>
      <c r="T41" s="49"/>
      <c r="U41" s="49"/>
    </row>
    <row r="42" spans="1:22" ht="17.25" customHeight="1">
      <c r="A42" s="44">
        <f t="shared" si="2"/>
        <v>1</v>
      </c>
      <c r="B42" s="76">
        <v>24</v>
      </c>
      <c r="C42" s="77">
        <v>1.32</v>
      </c>
      <c r="D42" s="77">
        <v>1.06</v>
      </c>
      <c r="E42" s="77">
        <v>1.6</v>
      </c>
      <c r="F42" s="77">
        <v>1.24</v>
      </c>
      <c r="G42" s="77">
        <v>0.94</v>
      </c>
      <c r="H42" s="77">
        <v>1.28</v>
      </c>
      <c r="I42" s="78">
        <f t="shared" si="0"/>
        <v>1.24</v>
      </c>
      <c r="J42" s="78">
        <f t="shared" si="1"/>
        <v>0.2280350850198275</v>
      </c>
      <c r="L42" s="49"/>
      <c r="M42" s="49"/>
      <c r="N42" s="49"/>
      <c r="O42"/>
      <c r="P42" s="80"/>
      <c r="Q42" s="49"/>
      <c r="R42" s="49"/>
      <c r="S42" s="49"/>
      <c r="T42" s="49"/>
      <c r="U42" s="49"/>
    </row>
    <row r="43" spans="1:22" ht="17.25" customHeight="1">
      <c r="A43" s="44">
        <f t="shared" si="2"/>
        <v>3</v>
      </c>
      <c r="B43" s="76">
        <f>3*24</f>
        <v>72</v>
      </c>
      <c r="C43" s="77">
        <v>2.99</v>
      </c>
      <c r="D43" s="77">
        <v>1.92</v>
      </c>
      <c r="E43" s="77">
        <v>2.98</v>
      </c>
      <c r="F43" s="77">
        <v>1.97</v>
      </c>
      <c r="G43" s="77">
        <v>1.54</v>
      </c>
      <c r="H43" s="77">
        <v>3.24</v>
      </c>
      <c r="I43" s="78">
        <f t="shared" si="0"/>
        <v>2.4400000000000004</v>
      </c>
      <c r="J43" s="78">
        <f t="shared" si="1"/>
        <v>0.71209549921341242</v>
      </c>
      <c r="L43" s="49"/>
      <c r="M43" s="49"/>
      <c r="N43" s="49"/>
      <c r="O43"/>
      <c r="P43" s="80"/>
      <c r="Q43" s="49"/>
      <c r="R43" s="49"/>
      <c r="S43" s="49"/>
      <c r="T43" s="49"/>
      <c r="U43" s="49"/>
    </row>
    <row r="44" spans="1:22" ht="17.25" customHeight="1">
      <c r="A44" s="44">
        <f t="shared" si="2"/>
        <v>7</v>
      </c>
      <c r="B44" s="76">
        <f>7*24</f>
        <v>168</v>
      </c>
      <c r="C44" s="77">
        <v>3.44</v>
      </c>
      <c r="D44" s="77">
        <v>1.74</v>
      </c>
      <c r="E44" s="77">
        <v>2.46</v>
      </c>
      <c r="F44" s="77">
        <v>2.1</v>
      </c>
      <c r="G44" s="77">
        <v>2.78</v>
      </c>
      <c r="H44" s="77">
        <v>2.65</v>
      </c>
      <c r="I44" s="78">
        <f t="shared" si="0"/>
        <v>2.5283333333333333</v>
      </c>
      <c r="J44" s="78">
        <f t="shared" si="1"/>
        <v>0.5863247109466444</v>
      </c>
      <c r="L44" s="49"/>
      <c r="M44" s="49"/>
      <c r="N44" s="49"/>
      <c r="O44"/>
      <c r="P44" s="80"/>
      <c r="Q44" s="49"/>
      <c r="R44" s="49"/>
      <c r="S44" s="49"/>
      <c r="T44" s="49"/>
      <c r="U44" s="49"/>
    </row>
    <row r="45" spans="1:22" ht="17.25" customHeight="1" thickBot="1">
      <c r="A45" s="44">
        <f t="shared" si="2"/>
        <v>14</v>
      </c>
      <c r="B45" s="96">
        <f>14*24</f>
        <v>336</v>
      </c>
      <c r="C45" s="99">
        <v>2.94</v>
      </c>
      <c r="D45" s="99">
        <v>1.23</v>
      </c>
      <c r="E45" s="99">
        <v>3.27</v>
      </c>
      <c r="F45" s="99">
        <v>2.2400000000000002</v>
      </c>
      <c r="G45" s="99">
        <v>2.0299999999999998</v>
      </c>
      <c r="H45" s="99">
        <v>2.27</v>
      </c>
      <c r="I45" s="100">
        <f t="shared" si="0"/>
        <v>2.3299999999999996</v>
      </c>
      <c r="J45" s="100">
        <f t="shared" si="1"/>
        <v>0.71657518796006414</v>
      </c>
      <c r="L45" s="49"/>
      <c r="M45" s="49"/>
      <c r="N45" s="49"/>
      <c r="O45"/>
      <c r="P45" s="80"/>
      <c r="Q45" s="49"/>
      <c r="R45" s="49"/>
      <c r="S45" s="49"/>
      <c r="T45" s="49"/>
      <c r="U45" s="49"/>
    </row>
    <row r="46" spans="1:22" ht="17.25" customHeight="1">
      <c r="A46" s="44">
        <f t="shared" si="2"/>
        <v>21</v>
      </c>
      <c r="B46" s="101">
        <f>21*24</f>
        <v>504</v>
      </c>
      <c r="C46" s="102">
        <v>2.29</v>
      </c>
      <c r="D46" s="102">
        <v>0.83499999999999996</v>
      </c>
      <c r="E46" s="102">
        <v>2.83</v>
      </c>
      <c r="F46" s="102">
        <v>2.0499999999999998</v>
      </c>
      <c r="G46" s="102">
        <v>1.47</v>
      </c>
      <c r="H46" s="102">
        <v>2.39</v>
      </c>
      <c r="I46" s="103">
        <f t="shared" si="0"/>
        <v>1.9775</v>
      </c>
      <c r="J46" s="104">
        <f t="shared" si="1"/>
        <v>0.71591724382082078</v>
      </c>
      <c r="L46" s="49"/>
      <c r="M46" s="49"/>
      <c r="N46" s="49"/>
      <c r="O46"/>
      <c r="P46" s="80"/>
      <c r="Q46" s="49"/>
      <c r="R46" s="49"/>
      <c r="S46" s="49"/>
      <c r="T46" s="49"/>
      <c r="U46" s="49"/>
    </row>
    <row r="47" spans="1:22" ht="17.25" customHeight="1">
      <c r="A47" s="44">
        <f t="shared" si="2"/>
        <v>28</v>
      </c>
      <c r="B47" s="105">
        <f>28*24</f>
        <v>672</v>
      </c>
      <c r="C47" s="77">
        <v>0.753</v>
      </c>
      <c r="D47" s="77">
        <v>0.35199999999999998</v>
      </c>
      <c r="E47" s="77">
        <v>1.0900000000000001</v>
      </c>
      <c r="F47" s="77">
        <v>0.745</v>
      </c>
      <c r="G47" s="77">
        <v>0.53600000000000003</v>
      </c>
      <c r="H47" s="77">
        <v>0.72099999999999997</v>
      </c>
      <c r="I47" s="78">
        <f t="shared" si="0"/>
        <v>0.69950000000000001</v>
      </c>
      <c r="J47" s="106">
        <f t="shared" si="1"/>
        <v>0.247132960165171</v>
      </c>
      <c r="L47" s="49"/>
      <c r="M47" s="49"/>
      <c r="N47" s="49"/>
      <c r="O47"/>
      <c r="P47" s="80"/>
      <c r="Q47" s="49"/>
      <c r="R47" s="49"/>
      <c r="S47" s="49"/>
      <c r="T47" s="49"/>
      <c r="U47" s="49"/>
    </row>
    <row r="48" spans="1:22" ht="17.25" customHeight="1">
      <c r="A48" s="44">
        <f t="shared" si="2"/>
        <v>35</v>
      </c>
      <c r="B48" s="105">
        <f>35*24</f>
        <v>840</v>
      </c>
      <c r="C48" s="77">
        <v>0.48099999999999998</v>
      </c>
      <c r="D48" s="77">
        <v>0.28599999999999998</v>
      </c>
      <c r="E48" s="77">
        <v>0.67600000000000005</v>
      </c>
      <c r="F48" s="77">
        <v>0.46200000000000002</v>
      </c>
      <c r="G48" s="77">
        <v>0.28100000000000003</v>
      </c>
      <c r="H48" s="77">
        <v>0.48899999999999999</v>
      </c>
      <c r="I48" s="78">
        <f t="shared" si="0"/>
        <v>0.4458333333333333</v>
      </c>
      <c r="J48" s="106">
        <f t="shared" si="1"/>
        <v>0.14768536375235933</v>
      </c>
      <c r="L48" s="49"/>
      <c r="M48" s="49"/>
      <c r="N48" s="49"/>
      <c r="O48"/>
      <c r="P48" s="80"/>
      <c r="Q48" s="49"/>
      <c r="R48" s="49"/>
      <c r="S48" s="49"/>
      <c r="T48" s="49"/>
      <c r="U48" s="49"/>
    </row>
    <row r="49" spans="1:21" ht="17.25" customHeight="1">
      <c r="A49" s="44">
        <f t="shared" si="2"/>
        <v>42</v>
      </c>
      <c r="B49" s="105">
        <f>42*24</f>
        <v>1008</v>
      </c>
      <c r="C49" s="77">
        <v>0.39300000000000002</v>
      </c>
      <c r="D49" s="77">
        <v>0.26700000000000002</v>
      </c>
      <c r="E49" s="77">
        <v>0.42699999999999999</v>
      </c>
      <c r="F49" s="77">
        <v>0.36799999999999999</v>
      </c>
      <c r="G49" s="77">
        <v>0.151</v>
      </c>
      <c r="H49" s="77">
        <v>0.443</v>
      </c>
      <c r="I49" s="78">
        <f t="shared" si="0"/>
        <v>0.34149999999999997</v>
      </c>
      <c r="J49" s="106">
        <f t="shared" si="1"/>
        <v>0.11207809777115244</v>
      </c>
      <c r="L49" s="49"/>
      <c r="M49" s="49"/>
      <c r="N49" s="49"/>
      <c r="O49"/>
      <c r="P49" s="80"/>
      <c r="Q49" s="49"/>
      <c r="R49" s="49"/>
      <c r="S49" s="49"/>
      <c r="T49" s="49"/>
      <c r="U49" s="49"/>
    </row>
    <row r="50" spans="1:21" ht="17.25" customHeight="1" thickBot="1">
      <c r="A50" s="44">
        <f t="shared" si="2"/>
        <v>49</v>
      </c>
      <c r="B50" s="107">
        <f>49*24</f>
        <v>1176</v>
      </c>
      <c r="C50" s="108">
        <v>0.38800000000000001</v>
      </c>
      <c r="D50" s="108">
        <v>0.28999999999999998</v>
      </c>
      <c r="E50" s="108">
        <v>0.41099999999999998</v>
      </c>
      <c r="F50" s="108">
        <v>0.308</v>
      </c>
      <c r="G50" s="108">
        <v>0.11700000000000001</v>
      </c>
      <c r="H50" s="108">
        <v>0.107</v>
      </c>
      <c r="I50" s="109">
        <f t="shared" si="0"/>
        <v>0.27016666666666667</v>
      </c>
      <c r="J50" s="110">
        <f t="shared" si="1"/>
        <v>0.13086392423684481</v>
      </c>
      <c r="L50" s="49"/>
      <c r="M50" s="49"/>
      <c r="N50" s="49"/>
      <c r="O50" s="49"/>
      <c r="P50" s="49"/>
      <c r="Q50" s="49"/>
      <c r="R50" s="49"/>
      <c r="S50" s="49"/>
      <c r="T50" s="49"/>
      <c r="U50" s="49"/>
    </row>
    <row r="51" spans="1:21" ht="17.25" customHeight="1">
      <c r="I51" s="41"/>
      <c r="J51" s="79" t="s">
        <v>170</v>
      </c>
      <c r="L51" s="49"/>
      <c r="M51" s="49"/>
      <c r="N51" s="49"/>
      <c r="O51" s="49"/>
      <c r="P51" s="49"/>
      <c r="Q51" s="49"/>
      <c r="R51" s="49"/>
      <c r="S51" s="49"/>
      <c r="T51" s="49"/>
      <c r="U51" s="49"/>
    </row>
    <row r="52" spans="1:21" ht="17.25" customHeight="1">
      <c r="A52" s="60" t="s">
        <v>43</v>
      </c>
      <c r="B52" s="75" t="s">
        <v>256</v>
      </c>
      <c r="F52" s="49"/>
      <c r="G52" s="49"/>
      <c r="H52" s="49"/>
      <c r="I52" s="49"/>
      <c r="J52" s="49"/>
      <c r="L52" s="49"/>
      <c r="M52" s="49"/>
      <c r="N52" s="49"/>
      <c r="O52" s="49"/>
      <c r="P52" s="49"/>
      <c r="Q52" s="49"/>
      <c r="R52" s="49"/>
      <c r="S52" s="49"/>
      <c r="T52" s="49"/>
      <c r="U52" s="49"/>
    </row>
    <row r="53" spans="1:21" ht="17.25" customHeight="1">
      <c r="A53" s="183" t="s">
        <v>254</v>
      </c>
      <c r="B53" s="183" t="s">
        <v>160</v>
      </c>
      <c r="C53" s="184" t="s">
        <v>161</v>
      </c>
      <c r="D53" s="185"/>
      <c r="E53" s="185"/>
      <c r="F53" s="185"/>
      <c r="G53" s="185"/>
      <c r="H53" s="185"/>
      <c r="I53" s="185"/>
      <c r="J53" s="186"/>
      <c r="L53" s="49"/>
      <c r="M53" s="49"/>
      <c r="N53" s="49"/>
      <c r="O53" s="49"/>
      <c r="P53" s="49"/>
      <c r="Q53" s="49"/>
      <c r="R53" s="49"/>
      <c r="S53" s="49"/>
      <c r="T53" s="49"/>
      <c r="U53" s="49"/>
    </row>
    <row r="54" spans="1:21" ht="17.25" customHeight="1">
      <c r="A54" s="183"/>
      <c r="B54" s="183"/>
      <c r="C54" s="76" t="s">
        <v>172</v>
      </c>
      <c r="D54" s="76" t="s">
        <v>81</v>
      </c>
      <c r="E54" s="76" t="s">
        <v>82</v>
      </c>
      <c r="F54" s="76" t="s">
        <v>83</v>
      </c>
      <c r="G54" s="76" t="s">
        <v>84</v>
      </c>
      <c r="H54" s="76" t="s">
        <v>85</v>
      </c>
      <c r="I54" s="76" t="s">
        <v>168</v>
      </c>
      <c r="J54" s="76" t="s">
        <v>169</v>
      </c>
      <c r="L54" s="49"/>
      <c r="M54" s="49"/>
      <c r="N54" s="49"/>
      <c r="O54" s="49"/>
      <c r="P54" s="49"/>
      <c r="Q54" s="49"/>
      <c r="R54" s="49"/>
      <c r="S54" s="49"/>
      <c r="T54" s="49"/>
      <c r="U54" s="49"/>
    </row>
    <row r="55" spans="1:21" ht="17.25" customHeight="1">
      <c r="A55" s="44">
        <f>B55/24</f>
        <v>1.0416666666666666E-2</v>
      </c>
      <c r="B55" s="76">
        <v>0.25</v>
      </c>
      <c r="C55" s="77">
        <v>0.53700000000000003</v>
      </c>
      <c r="D55" s="77">
        <v>0.34599999999999997</v>
      </c>
      <c r="E55" s="77">
        <v>0.44900000000000001</v>
      </c>
      <c r="F55" s="77">
        <v>0.55400000000000005</v>
      </c>
      <c r="G55" s="77">
        <v>0.34200000000000003</v>
      </c>
      <c r="H55" s="77">
        <v>0.52400000000000002</v>
      </c>
      <c r="I55" s="78">
        <f t="shared" ref="I55:I68" si="3">AVERAGE(C55:H55)</f>
        <v>0.45866666666666672</v>
      </c>
      <c r="J55" s="78">
        <f t="shared" ref="J55:J68" si="4">STDEV(C55:H55)</f>
        <v>9.580327064702257E-2</v>
      </c>
      <c r="L55" s="49"/>
      <c r="M55" s="49"/>
      <c r="N55" s="49"/>
      <c r="O55" s="49"/>
      <c r="P55" s="49"/>
      <c r="Q55" s="49"/>
      <c r="R55" s="49"/>
      <c r="S55" s="49"/>
      <c r="T55" s="49"/>
      <c r="U55" s="49"/>
    </row>
    <row r="56" spans="1:21" ht="17.25" customHeight="1">
      <c r="A56" s="44">
        <f t="shared" ref="A56:A68" si="5">B56/24</f>
        <v>2.0833333333333332E-2</v>
      </c>
      <c r="B56" s="76">
        <v>0.5</v>
      </c>
      <c r="C56" s="77">
        <v>0.78400000000000003</v>
      </c>
      <c r="D56" s="77">
        <v>0.50800000000000001</v>
      </c>
      <c r="E56" s="77">
        <v>0.65</v>
      </c>
      <c r="F56" s="77">
        <v>0.69</v>
      </c>
      <c r="G56" s="77">
        <v>0.52300000000000002</v>
      </c>
      <c r="H56" s="77">
        <v>0.64500000000000002</v>
      </c>
      <c r="I56" s="78">
        <f t="shared" si="3"/>
        <v>0.63333333333333341</v>
      </c>
      <c r="J56" s="78">
        <f t="shared" si="4"/>
        <v>0.10412236391220983</v>
      </c>
      <c r="L56" s="49"/>
      <c r="M56" s="49"/>
      <c r="N56" s="49"/>
      <c r="O56" s="49"/>
      <c r="P56" s="49"/>
      <c r="Q56" s="49"/>
      <c r="R56" s="49"/>
      <c r="S56" s="49"/>
      <c r="T56" s="49"/>
      <c r="U56" s="49"/>
    </row>
    <row r="57" spans="1:21" ht="17.25" customHeight="1">
      <c r="A57" s="44">
        <f t="shared" si="5"/>
        <v>4.1666666666666664E-2</v>
      </c>
      <c r="B57" s="76">
        <v>1</v>
      </c>
      <c r="C57" s="77">
        <v>1.02</v>
      </c>
      <c r="D57" s="77">
        <v>0.58399999999999996</v>
      </c>
      <c r="E57" s="77">
        <v>0.83799999999999997</v>
      </c>
      <c r="F57" s="77">
        <v>0.86299999999999999</v>
      </c>
      <c r="G57" s="77">
        <v>0.61799999999999999</v>
      </c>
      <c r="H57" s="77">
        <v>0.80500000000000005</v>
      </c>
      <c r="I57" s="78">
        <f t="shared" si="3"/>
        <v>0.78799999999999992</v>
      </c>
      <c r="J57" s="78">
        <f t="shared" si="4"/>
        <v>0.16294416221515928</v>
      </c>
      <c r="L57" s="49"/>
      <c r="M57" s="49"/>
      <c r="N57" s="49"/>
      <c r="O57" s="49"/>
      <c r="P57" s="49"/>
      <c r="Q57" s="49"/>
      <c r="R57" s="49"/>
      <c r="S57" s="49"/>
      <c r="T57" s="49"/>
      <c r="U57" s="49"/>
    </row>
    <row r="58" spans="1:21" ht="17.25" customHeight="1">
      <c r="A58" s="44">
        <f t="shared" si="5"/>
        <v>0.125</v>
      </c>
      <c r="B58" s="76">
        <v>3</v>
      </c>
      <c r="C58" s="77">
        <v>1.42</v>
      </c>
      <c r="D58" s="77">
        <v>0.92800000000000005</v>
      </c>
      <c r="E58" s="77">
        <v>1.58</v>
      </c>
      <c r="F58" s="77">
        <v>1.62</v>
      </c>
      <c r="G58" s="77">
        <v>1.02</v>
      </c>
      <c r="H58" s="77">
        <v>1.23</v>
      </c>
      <c r="I58" s="78">
        <f t="shared" si="3"/>
        <v>1.2996666666666667</v>
      </c>
      <c r="J58" s="78">
        <f t="shared" si="4"/>
        <v>0.2887501803751239</v>
      </c>
      <c r="L58" s="49"/>
      <c r="M58" s="49"/>
      <c r="N58" s="49"/>
      <c r="O58" s="49"/>
      <c r="P58" s="49"/>
      <c r="Q58" s="49"/>
      <c r="R58" s="49"/>
      <c r="S58" s="49"/>
      <c r="T58" s="49"/>
      <c r="U58" s="49"/>
    </row>
    <row r="59" spans="1:21" ht="17.25" customHeight="1">
      <c r="A59" s="44">
        <f t="shared" si="5"/>
        <v>0.25</v>
      </c>
      <c r="B59" s="76">
        <v>6</v>
      </c>
      <c r="C59" s="77">
        <v>1.05</v>
      </c>
      <c r="D59" s="77">
        <v>0.82199999999999995</v>
      </c>
      <c r="E59" s="77">
        <v>1.1100000000000001</v>
      </c>
      <c r="F59" s="77">
        <v>1.23</v>
      </c>
      <c r="G59" s="77">
        <v>0.83299999999999996</v>
      </c>
      <c r="H59" s="77">
        <v>1.05</v>
      </c>
      <c r="I59" s="78">
        <f t="shared" si="3"/>
        <v>1.0158333333333334</v>
      </c>
      <c r="J59" s="78">
        <f t="shared" si="4"/>
        <v>0.160043015051164</v>
      </c>
      <c r="L59" s="49"/>
      <c r="M59" s="49"/>
      <c r="N59" s="49"/>
      <c r="O59" s="49"/>
      <c r="P59" s="49"/>
      <c r="Q59" s="49"/>
      <c r="R59" s="49"/>
      <c r="S59" s="49"/>
      <c r="T59" s="49"/>
      <c r="U59" s="49"/>
    </row>
    <row r="60" spans="1:21" ht="17.25" customHeight="1">
      <c r="A60" s="44">
        <f t="shared" si="5"/>
        <v>1</v>
      </c>
      <c r="B60" s="76">
        <v>24</v>
      </c>
      <c r="C60" s="77">
        <v>0.88600000000000001</v>
      </c>
      <c r="D60" s="77">
        <v>0.64900000000000002</v>
      </c>
      <c r="E60" s="77">
        <v>0.88300000000000001</v>
      </c>
      <c r="F60" s="77">
        <v>1</v>
      </c>
      <c r="G60" s="77">
        <v>0.66200000000000003</v>
      </c>
      <c r="H60" s="77">
        <v>0.997</v>
      </c>
      <c r="I60" s="78">
        <f t="shared" si="3"/>
        <v>0.84616666666666662</v>
      </c>
      <c r="J60" s="78">
        <f t="shared" si="4"/>
        <v>0.15630152483794485</v>
      </c>
      <c r="L60" s="49"/>
      <c r="M60" s="49"/>
      <c r="N60" s="49"/>
      <c r="O60" s="49"/>
      <c r="P60" s="49"/>
      <c r="Q60" s="49"/>
      <c r="R60" s="49"/>
      <c r="S60" s="49"/>
      <c r="T60" s="49"/>
      <c r="U60" s="49"/>
    </row>
    <row r="61" spans="1:21" ht="17.25" customHeight="1">
      <c r="A61" s="44">
        <f t="shared" si="5"/>
        <v>3</v>
      </c>
      <c r="B61" s="76">
        <f>3*24</f>
        <v>72</v>
      </c>
      <c r="C61" s="77">
        <v>1.56</v>
      </c>
      <c r="D61" s="77">
        <v>0.78100000000000003</v>
      </c>
      <c r="E61" s="77">
        <v>1.28</v>
      </c>
      <c r="F61" s="77">
        <v>1.57</v>
      </c>
      <c r="G61" s="77">
        <v>0.85399999999999998</v>
      </c>
      <c r="H61" s="77">
        <v>1.52</v>
      </c>
      <c r="I61" s="78">
        <f t="shared" si="3"/>
        <v>1.2608333333333335</v>
      </c>
      <c r="J61" s="78">
        <f t="shared" si="4"/>
        <v>0.36010354992233268</v>
      </c>
      <c r="L61" s="49"/>
      <c r="M61" s="49"/>
      <c r="N61" s="49"/>
      <c r="O61" s="49"/>
      <c r="P61" s="49"/>
      <c r="Q61" s="49"/>
      <c r="R61" s="49"/>
      <c r="S61" s="49"/>
      <c r="T61" s="49"/>
      <c r="U61" s="49"/>
    </row>
    <row r="62" spans="1:21" ht="17.25" customHeight="1">
      <c r="A62" s="44">
        <f t="shared" si="5"/>
        <v>7</v>
      </c>
      <c r="B62" s="76">
        <f>7*24</f>
        <v>168</v>
      </c>
      <c r="C62" s="77">
        <v>2.08</v>
      </c>
      <c r="D62" s="77">
        <v>1.32</v>
      </c>
      <c r="E62" s="77">
        <v>2.12</v>
      </c>
      <c r="F62" s="77">
        <v>2.42</v>
      </c>
      <c r="G62" s="77">
        <v>1.26</v>
      </c>
      <c r="H62" s="77">
        <v>1.89</v>
      </c>
      <c r="I62" s="78">
        <f t="shared" si="3"/>
        <v>1.8483333333333336</v>
      </c>
      <c r="J62" s="78">
        <f t="shared" si="4"/>
        <v>0.4650340489326199</v>
      </c>
      <c r="L62" s="49"/>
      <c r="M62" s="49"/>
      <c r="N62" s="49"/>
      <c r="O62" s="49"/>
      <c r="P62" s="49"/>
      <c r="Q62" s="49"/>
      <c r="R62" s="49"/>
      <c r="S62" s="49"/>
      <c r="T62" s="49"/>
      <c r="U62" s="49"/>
    </row>
    <row r="63" spans="1:21" ht="17.25" customHeight="1" thickBot="1">
      <c r="A63" s="44">
        <f t="shared" si="5"/>
        <v>14</v>
      </c>
      <c r="B63" s="76">
        <f>14*24</f>
        <v>336</v>
      </c>
      <c r="C63" s="77">
        <v>4.07</v>
      </c>
      <c r="D63" s="77">
        <v>2.0299999999999998</v>
      </c>
      <c r="E63" s="77">
        <v>3.07</v>
      </c>
      <c r="F63" s="77">
        <v>3.59</v>
      </c>
      <c r="G63" s="77">
        <v>1.94</v>
      </c>
      <c r="H63" s="77">
        <v>3.19</v>
      </c>
      <c r="I63" s="78">
        <f t="shared" si="3"/>
        <v>2.9816666666666669</v>
      </c>
      <c r="J63" s="78">
        <f t="shared" si="4"/>
        <v>0.84811359302080891</v>
      </c>
      <c r="L63" s="49"/>
      <c r="M63" s="49"/>
      <c r="N63" s="49"/>
      <c r="O63" s="49"/>
      <c r="P63" s="49"/>
      <c r="Q63" s="49"/>
      <c r="R63" s="49"/>
      <c r="S63" s="49"/>
      <c r="T63" s="49"/>
      <c r="U63" s="49"/>
    </row>
    <row r="64" spans="1:21" ht="17.25" customHeight="1">
      <c r="A64" s="44">
        <f t="shared" si="5"/>
        <v>21</v>
      </c>
      <c r="B64" s="101">
        <f>21*24</f>
        <v>504</v>
      </c>
      <c r="C64" s="102">
        <v>3.72</v>
      </c>
      <c r="D64" s="102">
        <v>1.81</v>
      </c>
      <c r="E64" s="102">
        <v>2.59</v>
      </c>
      <c r="F64" s="102">
        <v>3.13</v>
      </c>
      <c r="G64" s="102">
        <v>1.78</v>
      </c>
      <c r="H64" s="102">
        <v>2.89</v>
      </c>
      <c r="I64" s="103">
        <f t="shared" si="3"/>
        <v>2.6533333333333333</v>
      </c>
      <c r="J64" s="104">
        <f t="shared" si="4"/>
        <v>0.7614372375098728</v>
      </c>
      <c r="L64" s="49"/>
      <c r="M64" s="49"/>
      <c r="N64" s="49"/>
      <c r="O64" s="49"/>
      <c r="P64" s="49"/>
      <c r="Q64" s="49"/>
      <c r="R64" s="49"/>
      <c r="S64" s="49"/>
      <c r="T64" s="49"/>
      <c r="U64" s="49"/>
    </row>
    <row r="65" spans="1:21" ht="17.25" customHeight="1">
      <c r="A65" s="44">
        <f t="shared" si="5"/>
        <v>28</v>
      </c>
      <c r="B65" s="105">
        <f>28*24</f>
        <v>672</v>
      </c>
      <c r="C65" s="77">
        <v>2.4700000000000002</v>
      </c>
      <c r="D65" s="77">
        <v>1.05</v>
      </c>
      <c r="E65" s="77">
        <v>1.82</v>
      </c>
      <c r="F65" s="77">
        <v>2.64</v>
      </c>
      <c r="G65" s="77">
        <v>1.1599999999999999</v>
      </c>
      <c r="H65" s="77">
        <v>2.11</v>
      </c>
      <c r="I65" s="78">
        <f t="shared" si="3"/>
        <v>1.875</v>
      </c>
      <c r="J65" s="106">
        <f t="shared" si="4"/>
        <v>0.66171746236592621</v>
      </c>
      <c r="L65" s="49"/>
      <c r="M65" s="49"/>
      <c r="N65" s="49"/>
      <c r="O65" s="49"/>
      <c r="P65" s="49"/>
      <c r="Q65" s="49"/>
      <c r="R65" s="49"/>
      <c r="S65" s="49"/>
      <c r="T65" s="49"/>
      <c r="U65" s="49"/>
    </row>
    <row r="66" spans="1:21" ht="17.25" customHeight="1">
      <c r="A66" s="44">
        <f t="shared" si="5"/>
        <v>35</v>
      </c>
      <c r="B66" s="105">
        <f>35*24</f>
        <v>840</v>
      </c>
      <c r="C66" s="77">
        <v>0.41699999999999998</v>
      </c>
      <c r="D66" s="77">
        <v>0.23200000000000001</v>
      </c>
      <c r="E66" s="77">
        <v>0.35799999999999998</v>
      </c>
      <c r="F66" s="77">
        <v>0.504</v>
      </c>
      <c r="G66" s="77">
        <v>0.14499999999999999</v>
      </c>
      <c r="H66" s="77">
        <v>0.69799999999999995</v>
      </c>
      <c r="I66" s="78">
        <f t="shared" si="3"/>
        <v>0.39233333333333337</v>
      </c>
      <c r="J66" s="106">
        <f t="shared" si="4"/>
        <v>0.19726597949638106</v>
      </c>
      <c r="L66" s="49"/>
      <c r="M66" s="49"/>
      <c r="N66" s="49"/>
      <c r="O66" s="49"/>
      <c r="P66" s="49"/>
      <c r="Q66" s="49"/>
      <c r="R66" s="49"/>
      <c r="S66" s="49"/>
      <c r="T66" s="49"/>
      <c r="U66" s="49"/>
    </row>
    <row r="67" spans="1:21" ht="17.25" customHeight="1">
      <c r="A67" s="44">
        <f t="shared" si="5"/>
        <v>42</v>
      </c>
      <c r="B67" s="105">
        <f>42*24</f>
        <v>1008</v>
      </c>
      <c r="C67" s="77">
        <v>0.22600000000000001</v>
      </c>
      <c r="D67" s="77">
        <v>0.184</v>
      </c>
      <c r="E67" s="77">
        <v>0.26600000000000001</v>
      </c>
      <c r="F67" s="77">
        <v>0.27600000000000002</v>
      </c>
      <c r="G67" s="77" t="s">
        <v>173</v>
      </c>
      <c r="H67" s="77">
        <v>0.47499999999999998</v>
      </c>
      <c r="I67" s="78">
        <f t="shared" si="3"/>
        <v>0.28539999999999999</v>
      </c>
      <c r="J67" s="106">
        <f t="shared" si="4"/>
        <v>0.11205266618871677</v>
      </c>
      <c r="L67" s="49"/>
      <c r="M67" s="49"/>
      <c r="N67" s="49"/>
      <c r="O67" s="49"/>
      <c r="P67" s="49"/>
      <c r="Q67" s="49"/>
      <c r="R67" s="49"/>
      <c r="S67" s="49"/>
      <c r="T67" s="49"/>
      <c r="U67" s="49"/>
    </row>
    <row r="68" spans="1:21" ht="17.25" customHeight="1" thickBot="1">
      <c r="A68" s="44">
        <f t="shared" si="5"/>
        <v>49</v>
      </c>
      <c r="B68" s="107">
        <f>49*24</f>
        <v>1176</v>
      </c>
      <c r="C68" s="108">
        <v>0.193</v>
      </c>
      <c r="D68" s="108">
        <v>0.17499999999999999</v>
      </c>
      <c r="E68" s="108">
        <v>0.26</v>
      </c>
      <c r="F68" s="108">
        <v>0.222</v>
      </c>
      <c r="G68" s="108" t="s">
        <v>173</v>
      </c>
      <c r="H68" s="108">
        <v>0.42799999999999999</v>
      </c>
      <c r="I68" s="109">
        <f t="shared" si="3"/>
        <v>0.25559999999999999</v>
      </c>
      <c r="J68" s="110">
        <f t="shared" si="4"/>
        <v>0.10159379902336563</v>
      </c>
      <c r="L68" s="49"/>
      <c r="M68" s="49"/>
      <c r="N68" s="49"/>
      <c r="O68" s="49"/>
      <c r="P68" s="49"/>
      <c r="Q68" s="49"/>
      <c r="R68" s="49"/>
      <c r="S68" s="49"/>
      <c r="T68" s="49"/>
      <c r="U68" s="49"/>
    </row>
    <row r="69" spans="1:21" ht="17.25" customHeight="1">
      <c r="I69" s="41"/>
      <c r="J69" s="79" t="s">
        <v>170</v>
      </c>
      <c r="L69" s="49"/>
      <c r="M69" s="49"/>
      <c r="N69" s="49"/>
      <c r="O69" s="49"/>
      <c r="P69" s="49"/>
      <c r="Q69" s="49"/>
      <c r="R69" s="49"/>
      <c r="S69" s="49"/>
      <c r="T69" s="49"/>
      <c r="U69" s="49"/>
    </row>
    <row r="70" spans="1:21" ht="17.25" customHeight="1">
      <c r="A70" s="60" t="s">
        <v>86</v>
      </c>
      <c r="B70" s="75"/>
      <c r="F70" s="49"/>
      <c r="G70" s="49"/>
      <c r="H70" s="49"/>
      <c r="I70" s="49"/>
      <c r="J70" s="49"/>
      <c r="L70" s="49"/>
      <c r="M70" s="49"/>
      <c r="N70" s="49"/>
      <c r="O70" s="49"/>
      <c r="P70" s="49"/>
      <c r="Q70" s="49"/>
      <c r="R70" s="49"/>
      <c r="S70" s="49"/>
      <c r="T70" s="49"/>
      <c r="U70" s="49"/>
    </row>
    <row r="71" spans="1:21" ht="17.25" customHeight="1">
      <c r="A71" s="183" t="s">
        <v>254</v>
      </c>
      <c r="B71" s="187" t="s">
        <v>160</v>
      </c>
      <c r="C71" s="184" t="s">
        <v>161</v>
      </c>
      <c r="D71" s="185"/>
      <c r="E71" s="185"/>
      <c r="F71" s="185"/>
      <c r="G71" s="185"/>
      <c r="H71" s="185"/>
      <c r="I71" s="185"/>
      <c r="J71" s="186"/>
      <c r="L71" s="49"/>
      <c r="M71" s="49"/>
      <c r="N71" s="49"/>
      <c r="O71" s="49"/>
      <c r="P71" s="49"/>
      <c r="Q71" s="49"/>
      <c r="R71" s="49"/>
      <c r="S71" s="49"/>
      <c r="T71" s="49"/>
      <c r="U71" s="49"/>
    </row>
    <row r="72" spans="1:21" ht="17.25" customHeight="1">
      <c r="A72" s="183"/>
      <c r="B72" s="188"/>
      <c r="C72" s="76" t="s">
        <v>87</v>
      </c>
      <c r="D72" s="76" t="s">
        <v>175</v>
      </c>
      <c r="E72" s="76" t="s">
        <v>89</v>
      </c>
      <c r="F72" s="76" t="s">
        <v>90</v>
      </c>
      <c r="G72" s="76" t="s">
        <v>91</v>
      </c>
      <c r="H72" s="76" t="s">
        <v>92</v>
      </c>
      <c r="I72" s="76" t="s">
        <v>168</v>
      </c>
      <c r="J72" s="76" t="s">
        <v>169</v>
      </c>
      <c r="L72" s="49"/>
      <c r="M72" s="49"/>
      <c r="N72" s="49"/>
      <c r="O72" s="49"/>
      <c r="P72" s="49"/>
      <c r="Q72" s="49"/>
      <c r="R72" s="49"/>
      <c r="S72" s="49"/>
      <c r="T72" s="49"/>
      <c r="U72" s="49"/>
    </row>
    <row r="73" spans="1:21" ht="17.25" customHeight="1">
      <c r="A73" s="44">
        <f>B73/24</f>
        <v>1.0416666666666666E-2</v>
      </c>
      <c r="B73" s="76">
        <v>0.25</v>
      </c>
      <c r="C73" s="77">
        <v>0.443</v>
      </c>
      <c r="D73" s="77">
        <v>0.41</v>
      </c>
      <c r="E73" s="77">
        <v>0.45800000000000002</v>
      </c>
      <c r="F73" s="77">
        <v>0.81799999999999995</v>
      </c>
      <c r="G73" s="77">
        <v>0.46300000000000002</v>
      </c>
      <c r="H73" s="77">
        <v>0.38</v>
      </c>
      <c r="I73" s="78">
        <f t="shared" ref="I73:I86" si="6">AVERAGE(C73:H73)</f>
        <v>0.49533333333333335</v>
      </c>
      <c r="J73" s="78">
        <f t="shared" ref="J73:J86" si="7">STDEV(C73:H73)</f>
        <v>0.16116782143674546</v>
      </c>
      <c r="L73" s="49"/>
      <c r="M73" s="49"/>
      <c r="N73" s="49"/>
      <c r="O73" s="49"/>
      <c r="P73" s="49"/>
      <c r="Q73" s="49"/>
      <c r="R73" s="49"/>
      <c r="S73" s="49"/>
      <c r="T73" s="49"/>
      <c r="U73" s="49"/>
    </row>
    <row r="74" spans="1:21" ht="17.25" customHeight="1">
      <c r="A74" s="44">
        <f t="shared" ref="A74:A86" si="8">B74/24</f>
        <v>2.0833333333333332E-2</v>
      </c>
      <c r="B74" s="76">
        <v>0.5</v>
      </c>
      <c r="C74" s="77">
        <v>1.03</v>
      </c>
      <c r="D74" s="77">
        <v>0.73599999999999999</v>
      </c>
      <c r="E74" s="77">
        <v>0.70299999999999996</v>
      </c>
      <c r="F74" s="77">
        <v>1.06</v>
      </c>
      <c r="G74" s="77">
        <v>0.94599999999999995</v>
      </c>
      <c r="H74" s="77">
        <v>0.95599999999999996</v>
      </c>
      <c r="I74" s="78">
        <f t="shared" si="6"/>
        <v>0.90516666666666656</v>
      </c>
      <c r="J74" s="78">
        <f t="shared" si="7"/>
        <v>0.1505302848820356</v>
      </c>
      <c r="L74" s="49"/>
      <c r="M74" s="49"/>
      <c r="N74" s="49"/>
      <c r="O74" s="49"/>
      <c r="P74" s="49"/>
      <c r="Q74" s="49"/>
      <c r="R74" s="49"/>
      <c r="S74" s="49"/>
      <c r="T74" s="49"/>
      <c r="U74" s="49"/>
    </row>
    <row r="75" spans="1:21" ht="17.25" customHeight="1">
      <c r="A75" s="44">
        <f t="shared" si="8"/>
        <v>4.1666666666666664E-2</v>
      </c>
      <c r="B75" s="76">
        <v>1</v>
      </c>
      <c r="C75" s="77">
        <v>0.97099999999999997</v>
      </c>
      <c r="D75" s="77">
        <v>1.68</v>
      </c>
      <c r="E75" s="77">
        <v>1.1299999999999999</v>
      </c>
      <c r="F75" s="77">
        <v>1.62</v>
      </c>
      <c r="G75" s="77">
        <v>1.86</v>
      </c>
      <c r="H75" s="77">
        <v>1.83</v>
      </c>
      <c r="I75" s="78">
        <f t="shared" si="6"/>
        <v>1.5151666666666668</v>
      </c>
      <c r="J75" s="78">
        <f t="shared" si="7"/>
        <v>0.37434231215114655</v>
      </c>
      <c r="L75" s="49"/>
      <c r="M75" s="49"/>
      <c r="N75" s="49"/>
      <c r="O75" s="49"/>
      <c r="P75" s="49"/>
      <c r="Q75" s="49"/>
      <c r="R75" s="49"/>
      <c r="S75" s="49"/>
      <c r="T75" s="49"/>
      <c r="U75" s="49"/>
    </row>
    <row r="76" spans="1:21" ht="17.25" customHeight="1">
      <c r="A76" s="44">
        <f t="shared" si="8"/>
        <v>0.125</v>
      </c>
      <c r="B76" s="76">
        <v>3</v>
      </c>
      <c r="C76" s="77">
        <v>2.09</v>
      </c>
      <c r="D76" s="77">
        <v>2.97</v>
      </c>
      <c r="E76" s="77">
        <v>2.16</v>
      </c>
      <c r="F76" s="77">
        <v>3.23</v>
      </c>
      <c r="G76" s="77">
        <v>3.44</v>
      </c>
      <c r="H76" s="77">
        <v>2.27</v>
      </c>
      <c r="I76" s="78">
        <f t="shared" si="6"/>
        <v>2.6933333333333334</v>
      </c>
      <c r="J76" s="78">
        <f t="shared" si="7"/>
        <v>0.59156290169910608</v>
      </c>
      <c r="L76" s="49"/>
      <c r="M76" s="49"/>
      <c r="N76" s="49"/>
      <c r="O76" s="49"/>
      <c r="P76" s="49"/>
      <c r="Q76" s="49"/>
      <c r="R76" s="49"/>
      <c r="S76" s="49"/>
      <c r="T76" s="49"/>
      <c r="U76" s="49"/>
    </row>
    <row r="77" spans="1:21" ht="17.25" customHeight="1">
      <c r="A77" s="44">
        <f t="shared" si="8"/>
        <v>0.25</v>
      </c>
      <c r="B77" s="76">
        <v>6</v>
      </c>
      <c r="C77" s="77">
        <v>1.75</v>
      </c>
      <c r="D77" s="77">
        <v>2.57</v>
      </c>
      <c r="E77" s="77">
        <v>1.32</v>
      </c>
      <c r="F77" s="77">
        <v>2.39</v>
      </c>
      <c r="G77" s="77">
        <v>2.25</v>
      </c>
      <c r="H77" s="77">
        <v>1.77</v>
      </c>
      <c r="I77" s="78">
        <f t="shared" si="6"/>
        <v>2.0083333333333333</v>
      </c>
      <c r="J77" s="78">
        <f t="shared" si="7"/>
        <v>0.47262740786656254</v>
      </c>
      <c r="L77" s="49"/>
      <c r="M77" s="49"/>
      <c r="N77" s="49"/>
      <c r="O77" s="49"/>
      <c r="P77" s="49"/>
      <c r="Q77" s="49"/>
      <c r="R77" s="49"/>
      <c r="S77" s="49"/>
      <c r="T77" s="49"/>
      <c r="U77" s="49"/>
    </row>
    <row r="78" spans="1:21" ht="17.25" customHeight="1">
      <c r="A78" s="44">
        <f t="shared" si="8"/>
        <v>1</v>
      </c>
      <c r="B78" s="76">
        <v>24</v>
      </c>
      <c r="C78" s="77">
        <v>1.32</v>
      </c>
      <c r="D78" s="77">
        <v>1.6</v>
      </c>
      <c r="E78" s="77">
        <v>0.76400000000000001</v>
      </c>
      <c r="F78" s="77">
        <v>1.81</v>
      </c>
      <c r="G78" s="77">
        <v>1.6</v>
      </c>
      <c r="H78" s="77">
        <v>1.1499999999999999</v>
      </c>
      <c r="I78" s="78">
        <f t="shared" si="6"/>
        <v>1.3739999999999999</v>
      </c>
      <c r="J78" s="78">
        <f t="shared" si="7"/>
        <v>0.37879809925605534</v>
      </c>
      <c r="L78" s="49"/>
      <c r="M78" s="49"/>
      <c r="N78" s="49"/>
      <c r="O78" s="49"/>
      <c r="P78" s="49"/>
      <c r="Q78" s="49"/>
      <c r="R78" s="49"/>
      <c r="S78" s="49"/>
      <c r="T78" s="49"/>
      <c r="U78" s="49"/>
    </row>
    <row r="79" spans="1:21" ht="17.25" customHeight="1">
      <c r="A79" s="44">
        <f t="shared" si="8"/>
        <v>3</v>
      </c>
      <c r="B79" s="76">
        <f>3*24</f>
        <v>72</v>
      </c>
      <c r="C79" s="77">
        <v>1.74</v>
      </c>
      <c r="D79" s="77">
        <v>2.2999999999999998</v>
      </c>
      <c r="E79" s="77">
        <v>1.0900000000000001</v>
      </c>
      <c r="F79" s="77">
        <v>1.75</v>
      </c>
      <c r="G79" s="77">
        <v>2.2400000000000002</v>
      </c>
      <c r="H79" s="77">
        <v>1.28</v>
      </c>
      <c r="I79" s="78">
        <f t="shared" si="6"/>
        <v>1.7333333333333334</v>
      </c>
      <c r="J79" s="78">
        <f t="shared" si="7"/>
        <v>0.48939418331919976</v>
      </c>
      <c r="L79" s="49"/>
      <c r="M79" s="49"/>
      <c r="N79" s="49"/>
      <c r="O79" s="49"/>
      <c r="P79" s="49"/>
      <c r="Q79" s="49"/>
      <c r="R79" s="49"/>
      <c r="S79" s="49"/>
      <c r="T79" s="49"/>
      <c r="U79" s="49"/>
    </row>
    <row r="80" spans="1:21" ht="17.25" customHeight="1">
      <c r="A80" s="44">
        <f t="shared" si="8"/>
        <v>7</v>
      </c>
      <c r="B80" s="76">
        <f>7*24</f>
        <v>168</v>
      </c>
      <c r="C80" s="77">
        <v>2.95</v>
      </c>
      <c r="D80" s="77">
        <v>3.63</v>
      </c>
      <c r="E80" s="77">
        <v>2.4500000000000002</v>
      </c>
      <c r="F80" s="77">
        <v>3.16</v>
      </c>
      <c r="G80" s="77">
        <v>2.74</v>
      </c>
      <c r="H80" s="77">
        <v>1.64</v>
      </c>
      <c r="I80" s="78">
        <f t="shared" si="6"/>
        <v>2.7616666666666667</v>
      </c>
      <c r="J80" s="78">
        <f t="shared" si="7"/>
        <v>0.67880532309835917</v>
      </c>
      <c r="L80" s="49"/>
      <c r="M80" s="49"/>
      <c r="N80" s="49"/>
      <c r="O80" s="49"/>
      <c r="P80" s="49"/>
      <c r="Q80" s="49"/>
      <c r="R80" s="49"/>
      <c r="S80" s="49"/>
      <c r="T80" s="49"/>
      <c r="U80" s="49"/>
    </row>
    <row r="81" spans="1:21" ht="17.25" customHeight="1" thickBot="1">
      <c r="A81" s="44">
        <f t="shared" si="8"/>
        <v>14</v>
      </c>
      <c r="B81" s="76">
        <f>14*24</f>
        <v>336</v>
      </c>
      <c r="C81" s="77">
        <v>2.2799999999999998</v>
      </c>
      <c r="D81" s="77">
        <v>3.31</v>
      </c>
      <c r="E81" s="77">
        <v>1.63</v>
      </c>
      <c r="F81" s="77">
        <v>3.7</v>
      </c>
      <c r="G81" s="77">
        <v>3.73</v>
      </c>
      <c r="H81" s="77">
        <v>2.38</v>
      </c>
      <c r="I81" s="78">
        <f t="shared" si="6"/>
        <v>2.8383333333333334</v>
      </c>
      <c r="J81" s="78">
        <f t="shared" si="7"/>
        <v>0.86508766415125049</v>
      </c>
      <c r="L81" s="49"/>
      <c r="M81" s="49"/>
      <c r="N81" s="49"/>
      <c r="O81" s="49"/>
      <c r="P81" s="49"/>
      <c r="Q81" s="49"/>
      <c r="R81" s="49"/>
      <c r="S81" s="49"/>
      <c r="T81" s="49"/>
      <c r="U81" s="49"/>
    </row>
    <row r="82" spans="1:21" ht="17.25" customHeight="1">
      <c r="A82" s="44">
        <f t="shared" si="8"/>
        <v>21</v>
      </c>
      <c r="B82" s="101">
        <f>21*24</f>
        <v>504</v>
      </c>
      <c r="C82" s="102">
        <v>1.37</v>
      </c>
      <c r="D82" s="102">
        <v>1.58</v>
      </c>
      <c r="E82" s="102">
        <v>0.90300000000000002</v>
      </c>
      <c r="F82" s="102">
        <v>1.8</v>
      </c>
      <c r="G82" s="102">
        <v>2.19</v>
      </c>
      <c r="H82" s="102">
        <v>1.2</v>
      </c>
      <c r="I82" s="103">
        <f t="shared" si="6"/>
        <v>1.5071666666666665</v>
      </c>
      <c r="J82" s="104">
        <f t="shared" si="7"/>
        <v>0.45508259323629097</v>
      </c>
      <c r="L82" s="49"/>
      <c r="M82" s="49"/>
      <c r="N82" s="49"/>
      <c r="O82" s="49"/>
      <c r="P82" s="49"/>
      <c r="Q82" s="49"/>
      <c r="R82" s="49"/>
      <c r="S82" s="49"/>
      <c r="T82" s="49"/>
      <c r="U82" s="49"/>
    </row>
    <row r="83" spans="1:21" ht="17.25" customHeight="1">
      <c r="A83" s="44">
        <f t="shared" si="8"/>
        <v>28</v>
      </c>
      <c r="B83" s="105">
        <f>28*24</f>
        <v>672</v>
      </c>
      <c r="C83" s="77">
        <v>0.59899999999999998</v>
      </c>
      <c r="D83" s="77">
        <v>0.89100000000000001</v>
      </c>
      <c r="E83" s="77">
        <v>0.34200000000000003</v>
      </c>
      <c r="F83" s="77">
        <v>0.82199999999999995</v>
      </c>
      <c r="G83" s="77">
        <v>0.75600000000000001</v>
      </c>
      <c r="H83" s="77">
        <v>0.58099999999999996</v>
      </c>
      <c r="I83" s="78">
        <f t="shared" si="6"/>
        <v>0.66516666666666668</v>
      </c>
      <c r="J83" s="106">
        <f t="shared" si="7"/>
        <v>0.19987337658294246</v>
      </c>
      <c r="L83" s="49"/>
      <c r="M83" s="49"/>
      <c r="N83" s="49"/>
      <c r="O83" s="49"/>
      <c r="P83" s="49"/>
      <c r="Q83" s="49"/>
      <c r="R83" s="49"/>
      <c r="S83" s="49"/>
      <c r="T83" s="49"/>
      <c r="U83" s="49"/>
    </row>
    <row r="84" spans="1:21" ht="17.25" customHeight="1">
      <c r="A84" s="44">
        <f t="shared" si="8"/>
        <v>35</v>
      </c>
      <c r="B84" s="105">
        <f>35*24</f>
        <v>840</v>
      </c>
      <c r="C84" s="77">
        <v>0.441</v>
      </c>
      <c r="D84" s="77">
        <v>0.64</v>
      </c>
      <c r="E84" s="77">
        <v>0.185</v>
      </c>
      <c r="F84" s="77">
        <v>0.35099999999999998</v>
      </c>
      <c r="G84" s="77">
        <v>0.58199999999999996</v>
      </c>
      <c r="H84" s="77">
        <v>0.27</v>
      </c>
      <c r="I84" s="78">
        <f t="shared" si="6"/>
        <v>0.41149999999999998</v>
      </c>
      <c r="J84" s="106">
        <f t="shared" si="7"/>
        <v>0.17727803022371394</v>
      </c>
      <c r="L84" s="49"/>
      <c r="M84" s="49"/>
      <c r="N84" s="49"/>
      <c r="O84" s="49"/>
      <c r="P84" s="49"/>
      <c r="Q84" s="49"/>
      <c r="R84" s="49"/>
      <c r="S84" s="49"/>
      <c r="T84" s="49"/>
      <c r="U84" s="49"/>
    </row>
    <row r="85" spans="1:21" ht="17.25" customHeight="1">
      <c r="A85" s="44">
        <f t="shared" si="8"/>
        <v>42</v>
      </c>
      <c r="B85" s="105">
        <f>42*24</f>
        <v>1008</v>
      </c>
      <c r="C85" s="77">
        <v>0.42299999999999999</v>
      </c>
      <c r="D85" s="77">
        <v>0.63900000000000001</v>
      </c>
      <c r="E85" s="77">
        <v>0.14000000000000001</v>
      </c>
      <c r="F85" s="77">
        <v>0.33600000000000002</v>
      </c>
      <c r="G85" s="77">
        <v>0.497</v>
      </c>
      <c r="H85" s="77">
        <v>0.22700000000000001</v>
      </c>
      <c r="I85" s="78">
        <f t="shared" si="6"/>
        <v>0.377</v>
      </c>
      <c r="J85" s="106">
        <f t="shared" si="7"/>
        <v>0.18193955040067564</v>
      </c>
      <c r="L85" s="49"/>
      <c r="M85" s="49"/>
      <c r="N85" s="49"/>
      <c r="O85" s="49"/>
      <c r="P85" s="49"/>
      <c r="Q85" s="49"/>
      <c r="R85" s="49"/>
      <c r="S85" s="49"/>
      <c r="T85" s="49"/>
      <c r="U85" s="49"/>
    </row>
    <row r="86" spans="1:21" ht="17.25" customHeight="1" thickBot="1">
      <c r="A86" s="44">
        <f t="shared" si="8"/>
        <v>49</v>
      </c>
      <c r="B86" s="107">
        <f>49*24</f>
        <v>1176</v>
      </c>
      <c r="C86" s="108">
        <v>0.35</v>
      </c>
      <c r="D86" s="108">
        <v>0.628</v>
      </c>
      <c r="E86" s="108">
        <v>0.11899999999999999</v>
      </c>
      <c r="F86" s="108">
        <v>0.30399999999999999</v>
      </c>
      <c r="G86" s="108">
        <v>0.41199999999999998</v>
      </c>
      <c r="H86" s="108">
        <v>0.20599999999999999</v>
      </c>
      <c r="I86" s="109">
        <f t="shared" si="6"/>
        <v>0.33650000000000002</v>
      </c>
      <c r="J86" s="110">
        <f t="shared" si="7"/>
        <v>0.17677528107741761</v>
      </c>
      <c r="L86" s="49"/>
      <c r="M86" s="49"/>
      <c r="N86" s="49"/>
      <c r="O86" s="49"/>
      <c r="P86" s="49"/>
      <c r="Q86" s="49"/>
      <c r="R86" s="49"/>
      <c r="S86" s="49"/>
      <c r="T86" s="49"/>
      <c r="U86" s="49"/>
    </row>
    <row r="87" spans="1:21" ht="17.25" customHeight="1">
      <c r="I87" s="41"/>
      <c r="J87" s="79" t="s">
        <v>170</v>
      </c>
      <c r="L87" s="49"/>
      <c r="M87" s="49"/>
      <c r="N87" s="49"/>
      <c r="O87" s="49"/>
      <c r="P87" s="49"/>
      <c r="Q87" s="49"/>
      <c r="R87" s="49"/>
      <c r="S87" s="49"/>
      <c r="T87" s="49"/>
      <c r="U87" s="49"/>
    </row>
    <row r="88" spans="1:21" ht="17.25" customHeight="1">
      <c r="A88" s="60" t="s">
        <v>93</v>
      </c>
      <c r="B88" s="75" t="s">
        <v>257</v>
      </c>
      <c r="F88" s="49"/>
      <c r="G88" s="49"/>
      <c r="H88" s="49"/>
      <c r="I88" s="49"/>
      <c r="J88" s="49"/>
      <c r="L88" s="49"/>
      <c r="M88" s="49"/>
      <c r="N88" s="49"/>
      <c r="O88" s="49"/>
      <c r="P88" s="49"/>
      <c r="Q88" s="49"/>
      <c r="R88" s="49"/>
      <c r="S88" s="49"/>
      <c r="T88" s="49"/>
      <c r="U88" s="49"/>
    </row>
    <row r="89" spans="1:21" ht="17.25" customHeight="1">
      <c r="A89" s="183" t="s">
        <v>254</v>
      </c>
      <c r="B89" s="183" t="s">
        <v>160</v>
      </c>
      <c r="C89" s="184" t="s">
        <v>161</v>
      </c>
      <c r="D89" s="185"/>
      <c r="E89" s="185"/>
      <c r="F89" s="185"/>
      <c r="G89" s="185"/>
      <c r="H89" s="185"/>
      <c r="I89" s="185"/>
      <c r="J89" s="186"/>
      <c r="L89" s="49"/>
      <c r="M89" s="49"/>
      <c r="N89" s="49"/>
      <c r="O89" s="49"/>
      <c r="P89" s="49"/>
      <c r="Q89" s="49"/>
      <c r="R89" s="49"/>
      <c r="S89" s="49"/>
      <c r="T89" s="49"/>
      <c r="U89" s="49"/>
    </row>
    <row r="90" spans="1:21" ht="17.25" customHeight="1">
      <c r="A90" s="183"/>
      <c r="B90" s="183"/>
      <c r="C90" s="76" t="s">
        <v>94</v>
      </c>
      <c r="D90" s="76" t="s">
        <v>177</v>
      </c>
      <c r="E90" s="76" t="s">
        <v>96</v>
      </c>
      <c r="F90" s="76" t="s">
        <v>97</v>
      </c>
      <c r="G90" s="76" t="s">
        <v>98</v>
      </c>
      <c r="H90" s="76" t="s">
        <v>99</v>
      </c>
      <c r="I90" s="76" t="s">
        <v>168</v>
      </c>
      <c r="J90" s="76" t="s">
        <v>169</v>
      </c>
      <c r="L90" s="49"/>
      <c r="M90" s="49"/>
      <c r="N90" s="49"/>
      <c r="O90" s="49"/>
      <c r="P90" s="49"/>
      <c r="Q90" s="49"/>
      <c r="R90" s="49"/>
      <c r="S90" s="49"/>
      <c r="T90" s="49"/>
      <c r="U90" s="49"/>
    </row>
    <row r="91" spans="1:21" ht="17.25" customHeight="1">
      <c r="A91" s="44">
        <f>B91/24</f>
        <v>1.0416666666666666E-2</v>
      </c>
      <c r="B91" s="76">
        <v>0.25</v>
      </c>
      <c r="C91" s="77">
        <v>0.35299999999999998</v>
      </c>
      <c r="D91" s="77">
        <v>0.56499999999999995</v>
      </c>
      <c r="E91" s="77">
        <v>0.628</v>
      </c>
      <c r="F91" s="77">
        <v>1.1000000000000001</v>
      </c>
      <c r="G91" s="77">
        <v>0.66700000000000004</v>
      </c>
      <c r="H91" s="77">
        <v>0.63</v>
      </c>
      <c r="I91" s="78">
        <f t="shared" ref="I91:I104" si="9">AVERAGE(C91:H91)</f>
        <v>0.65716666666666657</v>
      </c>
      <c r="J91" s="78">
        <f t="shared" ref="J91:J104" si="10">STDEV(C91:H91)</f>
        <v>0.24445810820397593</v>
      </c>
      <c r="L91" s="49"/>
      <c r="M91" s="49"/>
      <c r="N91" s="49"/>
      <c r="O91" s="49"/>
      <c r="P91" s="49"/>
      <c r="Q91" s="49"/>
      <c r="R91" s="49"/>
      <c r="S91" s="49"/>
      <c r="T91" s="49"/>
      <c r="U91" s="49"/>
    </row>
    <row r="92" spans="1:21" ht="17.25" customHeight="1">
      <c r="A92" s="44">
        <f t="shared" ref="A92:A104" si="11">B92/24</f>
        <v>2.0833333333333332E-2</v>
      </c>
      <c r="B92" s="76">
        <v>0.5</v>
      </c>
      <c r="C92" s="77">
        <v>0.63100000000000001</v>
      </c>
      <c r="D92" s="77">
        <v>0.68899999999999995</v>
      </c>
      <c r="E92" s="77">
        <v>1.01</v>
      </c>
      <c r="F92" s="77">
        <v>0.97699999999999998</v>
      </c>
      <c r="G92" s="77">
        <v>0.81799999999999995</v>
      </c>
      <c r="H92" s="77">
        <v>0.879</v>
      </c>
      <c r="I92" s="78">
        <f t="shared" si="9"/>
        <v>0.83399999999999996</v>
      </c>
      <c r="J92" s="78">
        <f t="shared" si="10"/>
        <v>0.15227606509231911</v>
      </c>
      <c r="L92" s="49"/>
      <c r="M92" s="49"/>
      <c r="N92" s="49"/>
      <c r="O92" s="49"/>
      <c r="P92" s="49"/>
      <c r="Q92" s="49"/>
      <c r="R92" s="49"/>
      <c r="S92" s="49"/>
      <c r="T92" s="49"/>
      <c r="U92" s="49"/>
    </row>
    <row r="93" spans="1:21" ht="17.25" customHeight="1">
      <c r="A93" s="44">
        <f t="shared" si="11"/>
        <v>4.1666666666666664E-2</v>
      </c>
      <c r="B93" s="76">
        <v>1</v>
      </c>
      <c r="C93" s="77">
        <v>0.89500000000000002</v>
      </c>
      <c r="D93" s="77">
        <v>1.26</v>
      </c>
      <c r="E93" s="77">
        <v>1.1499999999999999</v>
      </c>
      <c r="F93" s="77">
        <v>1.37</v>
      </c>
      <c r="G93" s="77">
        <v>1.19</v>
      </c>
      <c r="H93" s="77">
        <v>1.1599999999999999</v>
      </c>
      <c r="I93" s="78">
        <f t="shared" si="9"/>
        <v>1.1708333333333334</v>
      </c>
      <c r="J93" s="78">
        <f t="shared" si="10"/>
        <v>0.15787389482326164</v>
      </c>
      <c r="L93" s="49"/>
      <c r="M93" s="49"/>
      <c r="N93" s="49"/>
      <c r="O93" s="49"/>
      <c r="P93" s="49"/>
      <c r="Q93" s="49"/>
      <c r="R93" s="49"/>
      <c r="S93" s="49"/>
      <c r="T93" s="49"/>
      <c r="U93" s="49"/>
    </row>
    <row r="94" spans="1:21" ht="17.25" customHeight="1">
      <c r="A94" s="44">
        <f t="shared" si="11"/>
        <v>0.125</v>
      </c>
      <c r="B94" s="76">
        <v>3</v>
      </c>
      <c r="C94" s="77">
        <v>2.35</v>
      </c>
      <c r="D94" s="77">
        <v>2.7</v>
      </c>
      <c r="E94" s="77">
        <v>2.41</v>
      </c>
      <c r="F94" s="77">
        <v>4.55</v>
      </c>
      <c r="G94" s="77">
        <v>3.91</v>
      </c>
      <c r="H94" s="77">
        <v>3.07</v>
      </c>
      <c r="I94" s="78">
        <f t="shared" si="9"/>
        <v>3.1650000000000005</v>
      </c>
      <c r="J94" s="78">
        <f t="shared" si="10"/>
        <v>0.88687654157723406</v>
      </c>
      <c r="L94" s="49"/>
      <c r="M94" s="49"/>
      <c r="N94" s="49"/>
      <c r="O94" s="49"/>
      <c r="P94" s="49"/>
      <c r="Q94" s="49"/>
      <c r="R94" s="49"/>
      <c r="S94" s="49"/>
      <c r="T94" s="49"/>
      <c r="U94" s="49"/>
    </row>
    <row r="95" spans="1:21" ht="17.25" customHeight="1">
      <c r="A95" s="44">
        <f t="shared" si="11"/>
        <v>0.25</v>
      </c>
      <c r="B95" s="76">
        <v>6</v>
      </c>
      <c r="C95" s="77">
        <v>2.19</v>
      </c>
      <c r="D95" s="77">
        <v>2.5</v>
      </c>
      <c r="E95" s="77">
        <v>2.2999999999999998</v>
      </c>
      <c r="F95" s="77">
        <v>3.89</v>
      </c>
      <c r="G95" s="77">
        <v>2.96</v>
      </c>
      <c r="H95" s="77">
        <v>3</v>
      </c>
      <c r="I95" s="78">
        <f t="shared" si="9"/>
        <v>2.8066666666666666</v>
      </c>
      <c r="J95" s="78">
        <f t="shared" si="10"/>
        <v>0.62698219007135014</v>
      </c>
      <c r="L95" s="49"/>
      <c r="M95" s="49"/>
      <c r="N95" s="49"/>
      <c r="O95" s="49"/>
      <c r="P95" s="49"/>
      <c r="Q95" s="49"/>
      <c r="R95" s="49"/>
      <c r="S95" s="49"/>
      <c r="T95" s="49"/>
      <c r="U95" s="49"/>
    </row>
    <row r="96" spans="1:21" ht="17.25" customHeight="1">
      <c r="A96" s="44">
        <f t="shared" si="11"/>
        <v>1</v>
      </c>
      <c r="B96" s="76">
        <v>24</v>
      </c>
      <c r="C96" s="77">
        <v>1.22</v>
      </c>
      <c r="D96" s="77">
        <v>1.46</v>
      </c>
      <c r="E96" s="77">
        <v>2.06</v>
      </c>
      <c r="F96" s="77">
        <v>2.57</v>
      </c>
      <c r="G96" s="77">
        <v>1.79</v>
      </c>
      <c r="H96" s="77">
        <v>1.51</v>
      </c>
      <c r="I96" s="78">
        <f t="shared" si="9"/>
        <v>1.7683333333333335</v>
      </c>
      <c r="J96" s="78">
        <f t="shared" si="10"/>
        <v>0.48799248628095265</v>
      </c>
      <c r="L96" s="49"/>
      <c r="M96" s="49"/>
      <c r="N96" s="49"/>
      <c r="O96" s="49"/>
      <c r="P96" s="49"/>
      <c r="Q96" s="49"/>
      <c r="R96" s="49"/>
      <c r="S96" s="49"/>
      <c r="T96" s="49"/>
      <c r="U96" s="49"/>
    </row>
    <row r="97" spans="1:21" ht="17.25" customHeight="1">
      <c r="A97" s="44">
        <f t="shared" si="11"/>
        <v>3</v>
      </c>
      <c r="B97" s="76">
        <f>3*24</f>
        <v>72</v>
      </c>
      <c r="C97" s="77">
        <v>1.95</v>
      </c>
      <c r="D97" s="77">
        <v>2.17</v>
      </c>
      <c r="E97" s="77">
        <v>2.34</v>
      </c>
      <c r="F97" s="77">
        <v>3.79</v>
      </c>
      <c r="G97" s="77">
        <v>2.44</v>
      </c>
      <c r="H97" s="77">
        <v>2.37</v>
      </c>
      <c r="I97" s="78">
        <f t="shared" si="9"/>
        <v>2.5099999999999998</v>
      </c>
      <c r="J97" s="78">
        <f t="shared" si="10"/>
        <v>0.6513063795173516</v>
      </c>
      <c r="L97" s="49"/>
      <c r="M97" s="49"/>
      <c r="N97" s="49"/>
      <c r="O97" s="49"/>
      <c r="P97" s="49"/>
      <c r="Q97" s="49"/>
      <c r="R97" s="49"/>
      <c r="S97" s="49"/>
      <c r="T97" s="49"/>
      <c r="U97" s="49"/>
    </row>
    <row r="98" spans="1:21" ht="17.25" customHeight="1">
      <c r="A98" s="44">
        <f t="shared" si="11"/>
        <v>7</v>
      </c>
      <c r="B98" s="76">
        <f>7*24</f>
        <v>168</v>
      </c>
      <c r="C98" s="77">
        <v>4.0199999999999996</v>
      </c>
      <c r="D98" s="77">
        <v>5.23</v>
      </c>
      <c r="E98" s="77">
        <v>7.91</v>
      </c>
      <c r="F98" s="77">
        <v>7.12</v>
      </c>
      <c r="G98" s="77">
        <v>6.81</v>
      </c>
      <c r="H98" s="77">
        <v>5.85</v>
      </c>
      <c r="I98" s="78">
        <f t="shared" si="9"/>
        <v>6.1566666666666663</v>
      </c>
      <c r="J98" s="78">
        <f t="shared" si="10"/>
        <v>1.4104703707156274</v>
      </c>
      <c r="L98" s="49"/>
      <c r="M98" s="49"/>
      <c r="N98" s="49"/>
      <c r="O98" s="49"/>
      <c r="P98" s="49"/>
      <c r="Q98" s="49"/>
      <c r="R98" s="49"/>
      <c r="S98" s="49"/>
      <c r="T98" s="49"/>
      <c r="U98" s="49"/>
    </row>
    <row r="99" spans="1:21" ht="17.25" customHeight="1" thickBot="1">
      <c r="A99" s="44">
        <f t="shared" si="11"/>
        <v>14</v>
      </c>
      <c r="B99" s="76">
        <f>14*24</f>
        <v>336</v>
      </c>
      <c r="C99" s="77">
        <v>1.03</v>
      </c>
      <c r="D99" s="77">
        <v>1.34</v>
      </c>
      <c r="E99" s="77">
        <v>2.06</v>
      </c>
      <c r="F99" s="77">
        <v>1.64</v>
      </c>
      <c r="G99" s="77">
        <v>1.97</v>
      </c>
      <c r="H99" s="77">
        <v>1.45</v>
      </c>
      <c r="I99" s="78">
        <f t="shared" si="9"/>
        <v>1.5816666666666663</v>
      </c>
      <c r="J99" s="78">
        <f t="shared" si="10"/>
        <v>0.39066183159692885</v>
      </c>
      <c r="L99" s="49"/>
      <c r="M99" s="49"/>
      <c r="N99" s="49"/>
      <c r="O99" s="49"/>
      <c r="P99" s="49"/>
      <c r="Q99" s="49"/>
      <c r="R99" s="49"/>
      <c r="S99" s="49"/>
      <c r="T99" s="49"/>
      <c r="U99" s="49"/>
    </row>
    <row r="100" spans="1:21" ht="17.25" customHeight="1">
      <c r="A100" s="44">
        <f t="shared" si="11"/>
        <v>21</v>
      </c>
      <c r="B100" s="101">
        <f>21*24</f>
        <v>504</v>
      </c>
      <c r="C100" s="102">
        <v>0.46300000000000002</v>
      </c>
      <c r="D100" s="102">
        <v>0.443</v>
      </c>
      <c r="E100" s="102">
        <v>1.1399999999999999</v>
      </c>
      <c r="F100" s="102">
        <v>0.85199999999999998</v>
      </c>
      <c r="G100" s="102">
        <v>0.67100000000000004</v>
      </c>
      <c r="H100" s="102">
        <v>0.59599999999999997</v>
      </c>
      <c r="I100" s="103">
        <f t="shared" si="9"/>
        <v>0.69416666666666671</v>
      </c>
      <c r="J100" s="104">
        <f t="shared" si="10"/>
        <v>0.26471676687861423</v>
      </c>
      <c r="L100" s="49"/>
      <c r="M100" s="49"/>
      <c r="N100" s="49"/>
      <c r="O100" s="49"/>
      <c r="P100" s="49"/>
      <c r="Q100" s="49"/>
      <c r="R100" s="49"/>
      <c r="S100" s="49"/>
      <c r="T100" s="49"/>
      <c r="U100" s="49"/>
    </row>
    <row r="101" spans="1:21" ht="17.25" customHeight="1">
      <c r="A101" s="44">
        <f t="shared" si="11"/>
        <v>28</v>
      </c>
      <c r="B101" s="105">
        <f>28*24</f>
        <v>672</v>
      </c>
      <c r="C101" s="77">
        <v>0.41</v>
      </c>
      <c r="D101" s="77">
        <v>0.35699999999999998</v>
      </c>
      <c r="E101" s="77">
        <v>1.1399999999999999</v>
      </c>
      <c r="F101" s="77">
        <v>0.80500000000000005</v>
      </c>
      <c r="G101" s="77">
        <v>0.59699999999999998</v>
      </c>
      <c r="H101" s="77">
        <v>0.56100000000000005</v>
      </c>
      <c r="I101" s="78">
        <f t="shared" si="9"/>
        <v>0.64499999999999991</v>
      </c>
      <c r="J101" s="106">
        <f t="shared" si="10"/>
        <v>0.28918990300492869</v>
      </c>
      <c r="L101" s="49"/>
      <c r="M101" s="49"/>
      <c r="N101" s="49"/>
      <c r="O101" s="49"/>
      <c r="P101" s="49"/>
      <c r="Q101" s="49"/>
      <c r="R101" s="49"/>
      <c r="S101" s="49"/>
      <c r="T101" s="49"/>
      <c r="U101" s="49"/>
    </row>
    <row r="102" spans="1:21" ht="17.25" customHeight="1">
      <c r="A102" s="44">
        <f t="shared" si="11"/>
        <v>35</v>
      </c>
      <c r="B102" s="105">
        <f>35*24</f>
        <v>840</v>
      </c>
      <c r="C102" s="77">
        <v>0.34799999999999998</v>
      </c>
      <c r="D102" s="77">
        <v>0.29199999999999998</v>
      </c>
      <c r="E102" s="77">
        <v>0.90500000000000003</v>
      </c>
      <c r="F102" s="77">
        <v>0.624</v>
      </c>
      <c r="G102" s="77">
        <v>0.55000000000000004</v>
      </c>
      <c r="H102" s="77">
        <v>0.52700000000000002</v>
      </c>
      <c r="I102" s="78">
        <f t="shared" si="9"/>
        <v>0.54100000000000004</v>
      </c>
      <c r="J102" s="106">
        <f t="shared" si="10"/>
        <v>0.21859185712189708</v>
      </c>
      <c r="L102" s="49"/>
      <c r="M102" s="49"/>
      <c r="N102" s="49"/>
      <c r="O102" s="49"/>
      <c r="P102" s="49"/>
      <c r="Q102" s="49"/>
      <c r="R102" s="49"/>
      <c r="S102" s="49"/>
      <c r="T102" s="49"/>
      <c r="U102" s="49"/>
    </row>
    <row r="103" spans="1:21" ht="17.25" customHeight="1">
      <c r="A103" s="44">
        <f t="shared" si="11"/>
        <v>42</v>
      </c>
      <c r="B103" s="105">
        <f>42*24</f>
        <v>1008</v>
      </c>
      <c r="C103" s="77">
        <v>0.32700000000000001</v>
      </c>
      <c r="D103" s="77">
        <v>0.21099999999999999</v>
      </c>
      <c r="E103" s="77">
        <v>0.68799999999999994</v>
      </c>
      <c r="F103" s="77">
        <v>0.40400000000000003</v>
      </c>
      <c r="G103" s="77">
        <v>0.47099999999999997</v>
      </c>
      <c r="H103" s="77">
        <v>0.46500000000000002</v>
      </c>
      <c r="I103" s="78">
        <f t="shared" si="9"/>
        <v>0.42766666666666664</v>
      </c>
      <c r="J103" s="106">
        <f t="shared" si="10"/>
        <v>0.16042651484921919</v>
      </c>
      <c r="L103" s="49"/>
      <c r="M103" s="49"/>
      <c r="N103" s="49"/>
      <c r="O103" s="49"/>
      <c r="P103" s="49"/>
      <c r="Q103" s="49"/>
      <c r="R103" s="49"/>
      <c r="S103" s="49"/>
      <c r="T103" s="49"/>
      <c r="U103" s="49"/>
    </row>
    <row r="104" spans="1:21" ht="17.25" customHeight="1" thickBot="1">
      <c r="A104" s="44">
        <f t="shared" si="11"/>
        <v>49</v>
      </c>
      <c r="B104" s="107">
        <f>49*24</f>
        <v>1176</v>
      </c>
      <c r="C104" s="108">
        <v>0.25800000000000001</v>
      </c>
      <c r="D104" s="108">
        <v>0.20599999999999999</v>
      </c>
      <c r="E104" s="108">
        <v>0.59099999999999997</v>
      </c>
      <c r="F104" s="108">
        <v>0.35799999999999998</v>
      </c>
      <c r="G104" s="108">
        <v>0.42899999999999999</v>
      </c>
      <c r="H104" s="108">
        <v>0.41799999999999998</v>
      </c>
      <c r="I104" s="109">
        <f t="shared" si="9"/>
        <v>0.37666666666666665</v>
      </c>
      <c r="J104" s="110">
        <f t="shared" si="10"/>
        <v>0.13707175736331198</v>
      </c>
      <c r="L104" s="49"/>
      <c r="M104" s="49"/>
      <c r="N104" s="49"/>
      <c r="O104" s="49"/>
      <c r="P104" s="49"/>
      <c r="Q104" s="49"/>
      <c r="R104" s="49"/>
      <c r="S104" s="49"/>
      <c r="T104" s="49"/>
      <c r="U104" s="49"/>
    </row>
    <row r="105" spans="1:21" ht="17.25" customHeight="1">
      <c r="I105" s="41"/>
      <c r="J105" s="79" t="s">
        <v>170</v>
      </c>
      <c r="L105" s="49"/>
      <c r="M105" s="49"/>
      <c r="N105" s="49"/>
      <c r="O105" s="49"/>
      <c r="P105" s="49"/>
      <c r="Q105" s="49"/>
      <c r="R105" s="49"/>
      <c r="S105" s="49"/>
      <c r="T105" s="49"/>
      <c r="U105" s="49"/>
    </row>
    <row r="106" spans="1:21" ht="17.25" customHeight="1">
      <c r="A106" s="60" t="s">
        <v>100</v>
      </c>
      <c r="B106" s="75" t="s">
        <v>258</v>
      </c>
      <c r="F106" s="49"/>
      <c r="G106" s="49"/>
      <c r="H106" s="49"/>
      <c r="I106" s="49"/>
      <c r="J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</row>
    <row r="107" spans="1:21" ht="17.25" customHeight="1">
      <c r="A107" s="183" t="s">
        <v>254</v>
      </c>
      <c r="B107" s="183" t="s">
        <v>160</v>
      </c>
      <c r="C107" s="184" t="s">
        <v>161</v>
      </c>
      <c r="D107" s="185"/>
      <c r="E107" s="185"/>
      <c r="F107" s="185"/>
      <c r="G107" s="185"/>
      <c r="H107" s="185"/>
      <c r="I107" s="185"/>
      <c r="J107" s="186"/>
      <c r="L107" s="49"/>
      <c r="M107" s="49"/>
      <c r="N107" s="49"/>
      <c r="O107" s="49"/>
      <c r="P107" s="49"/>
      <c r="Q107" s="49"/>
      <c r="R107" s="49"/>
      <c r="S107" s="49"/>
      <c r="T107" s="49"/>
      <c r="U107" s="49"/>
    </row>
    <row r="108" spans="1:21" ht="17.25" customHeight="1">
      <c r="A108" s="183"/>
      <c r="B108" s="183"/>
      <c r="C108" s="76" t="s">
        <v>101</v>
      </c>
      <c r="D108" s="76" t="s">
        <v>179</v>
      </c>
      <c r="E108" s="76" t="s">
        <v>103</v>
      </c>
      <c r="F108" s="76" t="s">
        <v>104</v>
      </c>
      <c r="G108" s="76" t="s">
        <v>105</v>
      </c>
      <c r="H108" s="76" t="s">
        <v>106</v>
      </c>
      <c r="I108" s="76" t="s">
        <v>168</v>
      </c>
      <c r="J108" s="76" t="s">
        <v>169</v>
      </c>
      <c r="L108" s="49"/>
      <c r="M108" s="49"/>
      <c r="N108" s="49"/>
      <c r="O108" s="49"/>
      <c r="P108" s="49"/>
      <c r="Q108" s="49"/>
      <c r="R108" s="49"/>
      <c r="S108" s="49"/>
      <c r="T108" s="49"/>
      <c r="U108" s="49"/>
    </row>
    <row r="109" spans="1:21" ht="17.25" customHeight="1">
      <c r="A109" s="44">
        <f>B109/24</f>
        <v>1.0416666666666666E-2</v>
      </c>
      <c r="B109" s="76">
        <v>0.25</v>
      </c>
      <c r="C109" s="77">
        <v>0.97399999999999998</v>
      </c>
      <c r="D109" s="77">
        <v>0.95299999999999996</v>
      </c>
      <c r="E109" s="77">
        <v>1.52</v>
      </c>
      <c r="F109" s="77">
        <v>0.71</v>
      </c>
      <c r="G109" s="77">
        <v>0.74299999999999999</v>
      </c>
      <c r="H109" s="77">
        <v>1.2</v>
      </c>
      <c r="I109" s="78">
        <f t="shared" ref="I109:I122" si="12">AVERAGE(C109:H109)</f>
        <v>1.0166666666666668</v>
      </c>
      <c r="J109" s="78">
        <f t="shared" ref="J109:J122" si="13">STDEV(C109:H109)</f>
        <v>0.30389713171839333</v>
      </c>
      <c r="L109" s="49"/>
      <c r="M109" s="49"/>
      <c r="N109" s="49"/>
      <c r="O109" s="49"/>
      <c r="P109" s="49"/>
      <c r="Q109" s="49"/>
      <c r="R109" s="49"/>
      <c r="S109" s="49"/>
      <c r="T109" s="49"/>
      <c r="U109" s="49"/>
    </row>
    <row r="110" spans="1:21" ht="17.25" customHeight="1">
      <c r="A110" s="44">
        <f t="shared" ref="A110:A122" si="14">B110/24</f>
        <v>2.0833333333333332E-2</v>
      </c>
      <c r="B110" s="76">
        <v>0.5</v>
      </c>
      <c r="C110" s="77">
        <v>1.36</v>
      </c>
      <c r="D110" s="77">
        <v>1.2</v>
      </c>
      <c r="E110" s="77">
        <v>1.22</v>
      </c>
      <c r="F110" s="77">
        <v>0.93200000000000005</v>
      </c>
      <c r="G110" s="77">
        <v>1.1499999999999999</v>
      </c>
      <c r="H110" s="77">
        <v>1.19</v>
      </c>
      <c r="I110" s="78">
        <f t="shared" si="12"/>
        <v>1.1753333333333333</v>
      </c>
      <c r="J110" s="78">
        <f t="shared" si="13"/>
        <v>0.1391210504081499</v>
      </c>
      <c r="L110" s="49"/>
      <c r="M110" s="49"/>
      <c r="N110" s="49"/>
      <c r="O110" s="49"/>
      <c r="P110" s="49"/>
      <c r="Q110" s="49"/>
      <c r="R110" s="49"/>
      <c r="S110" s="49"/>
      <c r="T110" s="49"/>
      <c r="U110" s="49"/>
    </row>
    <row r="111" spans="1:21" ht="17.25" customHeight="1">
      <c r="A111" s="44">
        <f t="shared" si="14"/>
        <v>4.1666666666666664E-2</v>
      </c>
      <c r="B111" s="76">
        <v>1</v>
      </c>
      <c r="C111" s="77">
        <v>1.87</v>
      </c>
      <c r="D111" s="77">
        <v>1.72</v>
      </c>
      <c r="E111" s="77">
        <v>1.24</v>
      </c>
      <c r="F111" s="77">
        <v>1.22</v>
      </c>
      <c r="G111" s="77">
        <v>1.45</v>
      </c>
      <c r="H111" s="77">
        <v>1.71</v>
      </c>
      <c r="I111" s="78">
        <f t="shared" si="12"/>
        <v>1.5350000000000001</v>
      </c>
      <c r="J111" s="78">
        <f t="shared" si="13"/>
        <v>0.27223151911562193</v>
      </c>
      <c r="L111" s="49"/>
      <c r="M111" s="49"/>
      <c r="N111" s="49"/>
      <c r="O111" s="49"/>
      <c r="P111" s="49"/>
      <c r="Q111" s="49"/>
      <c r="R111" s="49"/>
      <c r="S111" s="49"/>
      <c r="T111" s="49"/>
      <c r="U111" s="49"/>
    </row>
    <row r="112" spans="1:21" ht="17.25" customHeight="1">
      <c r="A112" s="44">
        <f t="shared" si="14"/>
        <v>0.125</v>
      </c>
      <c r="B112" s="76">
        <v>3</v>
      </c>
      <c r="C112" s="77">
        <v>2.8</v>
      </c>
      <c r="D112" s="77">
        <v>2.4700000000000002</v>
      </c>
      <c r="E112" s="77">
        <v>2.38</v>
      </c>
      <c r="F112" s="77">
        <v>1.87</v>
      </c>
      <c r="G112" s="77">
        <v>2.4300000000000002</v>
      </c>
      <c r="H112" s="77">
        <v>2.57</v>
      </c>
      <c r="I112" s="78">
        <f t="shared" si="12"/>
        <v>2.42</v>
      </c>
      <c r="J112" s="78">
        <f t="shared" si="13"/>
        <v>0.30776614498674304</v>
      </c>
      <c r="L112" s="49"/>
      <c r="M112" s="49"/>
      <c r="N112" s="49"/>
      <c r="O112" s="49"/>
      <c r="P112" s="49"/>
      <c r="Q112" s="49"/>
      <c r="R112" s="49"/>
      <c r="S112" s="49"/>
      <c r="T112" s="49"/>
      <c r="U112" s="49"/>
    </row>
    <row r="113" spans="1:21" ht="17.25" customHeight="1">
      <c r="A113" s="44">
        <f t="shared" si="14"/>
        <v>0.25</v>
      </c>
      <c r="B113" s="76">
        <v>6</v>
      </c>
      <c r="C113" s="77">
        <v>2.31</v>
      </c>
      <c r="D113" s="77">
        <v>2.6</v>
      </c>
      <c r="E113" s="77">
        <v>2.02</v>
      </c>
      <c r="F113" s="77">
        <v>1.62</v>
      </c>
      <c r="G113" s="77">
        <v>1.62</v>
      </c>
      <c r="H113" s="77">
        <v>1.8</v>
      </c>
      <c r="I113" s="78">
        <f t="shared" si="12"/>
        <v>1.9950000000000003</v>
      </c>
      <c r="J113" s="78">
        <f t="shared" si="13"/>
        <v>0.39627010989979822</v>
      </c>
      <c r="L113" s="49"/>
      <c r="M113" s="49"/>
      <c r="N113" s="49"/>
      <c r="O113" s="49"/>
      <c r="P113" s="49"/>
      <c r="Q113" s="49"/>
      <c r="R113" s="49"/>
      <c r="S113" s="49"/>
      <c r="T113" s="49"/>
      <c r="U113" s="49"/>
    </row>
    <row r="114" spans="1:21" ht="17.25" customHeight="1">
      <c r="A114" s="44">
        <f t="shared" si="14"/>
        <v>1</v>
      </c>
      <c r="B114" s="76">
        <v>24</v>
      </c>
      <c r="C114" s="77">
        <v>1.46</v>
      </c>
      <c r="D114" s="77">
        <v>1.38</v>
      </c>
      <c r="E114" s="77">
        <v>1.57</v>
      </c>
      <c r="F114" s="77">
        <v>1.17</v>
      </c>
      <c r="G114" s="77">
        <v>1.7</v>
      </c>
      <c r="H114" s="77">
        <v>1.7</v>
      </c>
      <c r="I114" s="78">
        <f t="shared" si="12"/>
        <v>1.4966666666666668</v>
      </c>
      <c r="J114" s="78">
        <f t="shared" si="13"/>
        <v>0.20480885397527651</v>
      </c>
      <c r="L114" s="49"/>
      <c r="M114" s="49"/>
      <c r="N114" s="49"/>
      <c r="O114" s="49"/>
      <c r="P114" s="49"/>
      <c r="Q114" s="49"/>
      <c r="R114" s="49"/>
      <c r="S114" s="49"/>
      <c r="T114" s="49"/>
      <c r="U114" s="49"/>
    </row>
    <row r="115" spans="1:21" ht="17.25" customHeight="1">
      <c r="A115" s="44">
        <f t="shared" si="14"/>
        <v>3</v>
      </c>
      <c r="B115" s="76">
        <f>3*24</f>
        <v>72</v>
      </c>
      <c r="C115" s="77">
        <v>2.68</v>
      </c>
      <c r="D115" s="77">
        <v>2.48</v>
      </c>
      <c r="E115" s="77">
        <v>3.21</v>
      </c>
      <c r="F115" s="77">
        <v>1.87</v>
      </c>
      <c r="G115" s="77">
        <v>2.4900000000000002</v>
      </c>
      <c r="H115" s="77">
        <v>2.44</v>
      </c>
      <c r="I115" s="78">
        <f t="shared" si="12"/>
        <v>2.5283333333333338</v>
      </c>
      <c r="J115" s="78">
        <f t="shared" si="13"/>
        <v>0.43189890792483765</v>
      </c>
      <c r="L115" s="49"/>
      <c r="M115" s="49"/>
      <c r="N115" s="49"/>
      <c r="O115" s="49"/>
      <c r="P115" s="49"/>
      <c r="Q115" s="49"/>
      <c r="R115" s="49"/>
      <c r="S115" s="49"/>
      <c r="T115" s="49"/>
      <c r="U115" s="49"/>
    </row>
    <row r="116" spans="1:21" ht="17.25" customHeight="1">
      <c r="A116" s="44">
        <f t="shared" si="14"/>
        <v>7</v>
      </c>
      <c r="B116" s="76">
        <f>7*24</f>
        <v>168</v>
      </c>
      <c r="C116" s="77">
        <v>4.28</v>
      </c>
      <c r="D116" s="77">
        <v>4.03</v>
      </c>
      <c r="E116" s="77">
        <v>2.74</v>
      </c>
      <c r="F116" s="77">
        <v>2.86</v>
      </c>
      <c r="G116" s="77">
        <v>3.12</v>
      </c>
      <c r="H116" s="77">
        <v>3.78</v>
      </c>
      <c r="I116" s="78">
        <f t="shared" si="12"/>
        <v>3.4683333333333337</v>
      </c>
      <c r="J116" s="78">
        <f t="shared" si="13"/>
        <v>0.64703683563354131</v>
      </c>
      <c r="L116" s="49"/>
      <c r="M116" s="49"/>
      <c r="N116" s="49"/>
      <c r="O116" s="49"/>
      <c r="P116" s="49"/>
      <c r="Q116" s="49"/>
      <c r="R116" s="49"/>
      <c r="S116" s="49"/>
      <c r="T116" s="49"/>
      <c r="U116" s="49"/>
    </row>
    <row r="117" spans="1:21" ht="17.25" customHeight="1" thickBot="1">
      <c r="A117" s="44">
        <f t="shared" si="14"/>
        <v>14</v>
      </c>
      <c r="B117" s="76">
        <f>14*24</f>
        <v>336</v>
      </c>
      <c r="C117" s="77">
        <v>3.87</v>
      </c>
      <c r="D117" s="77">
        <v>4.17</v>
      </c>
      <c r="E117" s="77">
        <v>2.92</v>
      </c>
      <c r="F117" s="77">
        <v>3.28</v>
      </c>
      <c r="G117" s="77">
        <v>4.22</v>
      </c>
      <c r="H117" s="77">
        <v>6.21</v>
      </c>
      <c r="I117" s="78">
        <f t="shared" si="12"/>
        <v>4.1116666666666664</v>
      </c>
      <c r="J117" s="78">
        <f t="shared" si="13"/>
        <v>1.1478922713681226</v>
      </c>
      <c r="L117" s="49"/>
      <c r="M117" s="49"/>
      <c r="N117" s="49"/>
      <c r="O117" s="49"/>
      <c r="P117" s="49"/>
      <c r="Q117" s="49"/>
      <c r="R117" s="49"/>
      <c r="S117" s="49"/>
      <c r="T117" s="49"/>
      <c r="U117" s="49"/>
    </row>
    <row r="118" spans="1:21" ht="17.25" customHeight="1">
      <c r="A118" s="44">
        <f t="shared" si="14"/>
        <v>21</v>
      </c>
      <c r="B118" s="101">
        <f>21*24</f>
        <v>504</v>
      </c>
      <c r="C118" s="102">
        <v>2.06</v>
      </c>
      <c r="D118" s="102">
        <v>2.2400000000000002</v>
      </c>
      <c r="E118" s="102">
        <v>1.64</v>
      </c>
      <c r="F118" s="102">
        <v>1.9</v>
      </c>
      <c r="G118" s="102">
        <v>2.09</v>
      </c>
      <c r="H118" s="102">
        <v>2.99</v>
      </c>
      <c r="I118" s="103">
        <f t="shared" si="12"/>
        <v>2.1533333333333333</v>
      </c>
      <c r="J118" s="104">
        <f t="shared" si="13"/>
        <v>0.45780636372451899</v>
      </c>
      <c r="L118" s="49"/>
      <c r="M118" s="49"/>
      <c r="N118" s="49"/>
      <c r="O118" s="49"/>
      <c r="P118" s="49"/>
      <c r="Q118" s="49"/>
      <c r="R118" s="49"/>
      <c r="S118" s="49"/>
      <c r="T118" s="49"/>
      <c r="U118" s="49"/>
    </row>
    <row r="119" spans="1:21" ht="17.25" customHeight="1">
      <c r="A119" s="44">
        <f t="shared" si="14"/>
        <v>28</v>
      </c>
      <c r="B119" s="105">
        <f>28*24</f>
        <v>672</v>
      </c>
      <c r="C119" s="77">
        <v>0.92300000000000004</v>
      </c>
      <c r="D119" s="77">
        <v>0.98</v>
      </c>
      <c r="E119" s="77">
        <v>0.67</v>
      </c>
      <c r="F119" s="77">
        <v>0.71599999999999997</v>
      </c>
      <c r="G119" s="77">
        <v>0.9</v>
      </c>
      <c r="H119" s="77">
        <v>1.23</v>
      </c>
      <c r="I119" s="78">
        <f t="shared" si="12"/>
        <v>0.90316666666666678</v>
      </c>
      <c r="J119" s="106">
        <f t="shared" si="13"/>
        <v>0.20125845737922748</v>
      </c>
      <c r="L119" s="49"/>
      <c r="M119" s="49"/>
      <c r="N119" s="49"/>
      <c r="O119" s="49"/>
      <c r="P119" s="49"/>
      <c r="Q119" s="49"/>
      <c r="R119" s="49"/>
      <c r="S119" s="49"/>
      <c r="T119" s="49"/>
      <c r="U119" s="49"/>
    </row>
    <row r="120" spans="1:21" ht="17.25" customHeight="1">
      <c r="A120" s="44">
        <f t="shared" si="14"/>
        <v>35</v>
      </c>
      <c r="B120" s="105">
        <f>35*24</f>
        <v>840</v>
      </c>
      <c r="C120" s="77">
        <v>0.373</v>
      </c>
      <c r="D120" s="77">
        <v>0.36699999999999999</v>
      </c>
      <c r="E120" s="77">
        <v>0.31900000000000001</v>
      </c>
      <c r="F120" s="77">
        <v>0.317</v>
      </c>
      <c r="G120" s="77">
        <v>0.30599999999999999</v>
      </c>
      <c r="H120" s="77">
        <v>0.41299999999999998</v>
      </c>
      <c r="I120" s="78">
        <f t="shared" si="12"/>
        <v>0.34916666666666663</v>
      </c>
      <c r="J120" s="106">
        <f t="shared" si="13"/>
        <v>4.1877997405161217E-2</v>
      </c>
      <c r="L120" s="49"/>
      <c r="M120" s="49"/>
      <c r="N120" s="49"/>
      <c r="O120" s="49"/>
      <c r="P120" s="49"/>
      <c r="Q120" s="49"/>
      <c r="R120" s="49"/>
      <c r="S120" s="49"/>
      <c r="T120" s="49"/>
      <c r="U120" s="49"/>
    </row>
    <row r="121" spans="1:21" ht="17.25" customHeight="1">
      <c r="A121" s="44">
        <f t="shared" si="14"/>
        <v>42</v>
      </c>
      <c r="B121" s="105">
        <f>42*24</f>
        <v>1008</v>
      </c>
      <c r="C121" s="77">
        <v>0.28799999999999998</v>
      </c>
      <c r="D121" s="77">
        <v>0.30499999999999999</v>
      </c>
      <c r="E121" s="77">
        <v>0.25800000000000001</v>
      </c>
      <c r="F121" s="77">
        <v>0.23300000000000001</v>
      </c>
      <c r="G121" s="77">
        <v>0.27200000000000002</v>
      </c>
      <c r="H121" s="77">
        <v>0.3</v>
      </c>
      <c r="I121" s="78">
        <f t="shared" si="12"/>
        <v>0.27600000000000002</v>
      </c>
      <c r="J121" s="106">
        <f t="shared" si="13"/>
        <v>2.7386127875258293E-2</v>
      </c>
      <c r="L121" s="49"/>
      <c r="M121" s="49"/>
      <c r="N121" s="49"/>
      <c r="O121" s="49"/>
      <c r="P121" s="49"/>
      <c r="Q121" s="49"/>
      <c r="R121" s="49"/>
      <c r="S121" s="49"/>
      <c r="T121" s="49"/>
      <c r="U121" s="49"/>
    </row>
    <row r="122" spans="1:21" ht="17.25" customHeight="1" thickBot="1">
      <c r="A122" s="44">
        <f t="shared" si="14"/>
        <v>49</v>
      </c>
      <c r="B122" s="107">
        <f>49*24</f>
        <v>1176</v>
      </c>
      <c r="C122" s="108">
        <v>0.19400000000000001</v>
      </c>
      <c r="D122" s="108">
        <v>0.24199999999999999</v>
      </c>
      <c r="E122" s="108">
        <v>0.19800000000000001</v>
      </c>
      <c r="F122" s="108">
        <v>0.215</v>
      </c>
      <c r="G122" s="108">
        <v>0.20399999999999999</v>
      </c>
      <c r="H122" s="108">
        <v>0.24199999999999999</v>
      </c>
      <c r="I122" s="109">
        <f t="shared" si="12"/>
        <v>0.21583333333333332</v>
      </c>
      <c r="J122" s="110">
        <f t="shared" si="13"/>
        <v>2.1470134295496768E-2</v>
      </c>
      <c r="L122" s="49"/>
      <c r="M122" s="49"/>
      <c r="N122" s="49"/>
      <c r="O122" s="49"/>
      <c r="P122" s="49"/>
      <c r="Q122" s="49"/>
      <c r="R122" s="49"/>
      <c r="S122" s="49"/>
      <c r="T122" s="49"/>
      <c r="U122" s="49"/>
    </row>
    <row r="123" spans="1:21" ht="17.25" customHeight="1">
      <c r="I123" s="41"/>
      <c r="J123" s="79" t="s">
        <v>170</v>
      </c>
      <c r="L123" s="49"/>
      <c r="M123" s="49"/>
      <c r="N123" s="49"/>
      <c r="O123" s="49"/>
      <c r="P123" s="49"/>
      <c r="Q123" s="49"/>
      <c r="R123" s="49"/>
      <c r="S123" s="49"/>
      <c r="T123" s="49"/>
      <c r="U123" s="49"/>
    </row>
    <row r="124" spans="1:21" ht="17.25" customHeight="1">
      <c r="A124" s="60" t="s">
        <v>107</v>
      </c>
      <c r="B124" s="75" t="s">
        <v>259</v>
      </c>
      <c r="F124" s="49"/>
      <c r="G124" s="49"/>
      <c r="H124" s="49"/>
      <c r="I124" s="49"/>
      <c r="J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</row>
    <row r="125" spans="1:21" ht="17.25" customHeight="1">
      <c r="A125" s="183" t="s">
        <v>254</v>
      </c>
      <c r="B125" s="183" t="s">
        <v>160</v>
      </c>
      <c r="C125" s="184" t="s">
        <v>161</v>
      </c>
      <c r="D125" s="185"/>
      <c r="E125" s="185"/>
      <c r="F125" s="185"/>
      <c r="G125" s="185"/>
      <c r="H125" s="185"/>
      <c r="I125" s="185"/>
      <c r="J125" s="186"/>
      <c r="L125" s="49"/>
      <c r="M125" s="49"/>
      <c r="N125" s="49"/>
      <c r="O125" s="49"/>
      <c r="P125" s="49"/>
      <c r="Q125" s="49"/>
      <c r="R125" s="49"/>
      <c r="S125" s="49"/>
      <c r="T125" s="49"/>
      <c r="U125" s="49"/>
    </row>
    <row r="126" spans="1:21" ht="17.25" customHeight="1">
      <c r="A126" s="183"/>
      <c r="B126" s="183"/>
      <c r="C126" s="76" t="s">
        <v>108</v>
      </c>
      <c r="D126" s="76" t="s">
        <v>181</v>
      </c>
      <c r="E126" s="76" t="s">
        <v>110</v>
      </c>
      <c r="F126" s="76" t="s">
        <v>111</v>
      </c>
      <c r="G126" s="76" t="s">
        <v>112</v>
      </c>
      <c r="H126" s="76" t="s">
        <v>113</v>
      </c>
      <c r="I126" s="76" t="s">
        <v>168</v>
      </c>
      <c r="J126" s="76" t="s">
        <v>169</v>
      </c>
      <c r="L126" s="49"/>
      <c r="M126" s="49"/>
      <c r="N126" s="49"/>
      <c r="O126" s="49"/>
      <c r="P126" s="49"/>
      <c r="Q126" s="49"/>
      <c r="R126" s="49"/>
      <c r="S126" s="49"/>
      <c r="T126" s="49"/>
      <c r="U126" s="49"/>
    </row>
    <row r="127" spans="1:21" ht="17.25" customHeight="1">
      <c r="A127" s="44">
        <f>B127/24</f>
        <v>1.0416666666666666E-2</v>
      </c>
      <c r="B127" s="76">
        <v>0.25</v>
      </c>
      <c r="C127" s="77">
        <v>1.01</v>
      </c>
      <c r="D127" s="77">
        <v>0.65900000000000003</v>
      </c>
      <c r="E127" s="77">
        <v>1.32</v>
      </c>
      <c r="F127" s="77">
        <v>0.69099999999999995</v>
      </c>
      <c r="G127" s="77">
        <v>0.91300000000000003</v>
      </c>
      <c r="H127" s="77">
        <v>0.98099999999999998</v>
      </c>
      <c r="I127" s="78">
        <f t="shared" ref="I127:I140" si="15">AVERAGE(C127:H127)</f>
        <v>0.92899999999999994</v>
      </c>
      <c r="J127" s="78">
        <f t="shared" ref="J127:J140" si="16">STDEV(C127:H127)</f>
        <v>0.2416385730797139</v>
      </c>
      <c r="L127" s="49"/>
      <c r="M127" s="49"/>
      <c r="N127" s="49"/>
      <c r="O127" s="49"/>
      <c r="P127" s="49"/>
      <c r="Q127" s="49"/>
      <c r="R127" s="49"/>
      <c r="S127" s="49"/>
      <c r="T127" s="49"/>
      <c r="U127" s="49"/>
    </row>
    <row r="128" spans="1:21" ht="17.25" customHeight="1">
      <c r="A128" s="44">
        <f t="shared" ref="A128:A140" si="17">B128/24</f>
        <v>2.0833333333333332E-2</v>
      </c>
      <c r="B128" s="76">
        <v>0.5</v>
      </c>
      <c r="C128" s="77">
        <v>1.64</v>
      </c>
      <c r="D128" s="77">
        <v>1.18</v>
      </c>
      <c r="E128" s="77">
        <v>1.53</v>
      </c>
      <c r="F128" s="77">
        <v>0.99399999999999999</v>
      </c>
      <c r="G128" s="77">
        <v>0.90400000000000003</v>
      </c>
      <c r="H128" s="77">
        <v>1.67</v>
      </c>
      <c r="I128" s="78">
        <f t="shared" si="15"/>
        <v>1.3196666666666665</v>
      </c>
      <c r="J128" s="78">
        <f t="shared" si="16"/>
        <v>0.33702561722614915</v>
      </c>
      <c r="L128" s="49"/>
      <c r="M128" s="49"/>
      <c r="N128" s="49"/>
      <c r="O128" s="49"/>
      <c r="P128" s="49"/>
      <c r="Q128" s="49"/>
      <c r="R128" s="49"/>
      <c r="S128" s="49"/>
      <c r="T128" s="49"/>
      <c r="U128" s="49"/>
    </row>
    <row r="129" spans="1:21" ht="17.25" customHeight="1">
      <c r="A129" s="44">
        <f t="shared" si="17"/>
        <v>4.1666666666666664E-2</v>
      </c>
      <c r="B129" s="76">
        <v>1</v>
      </c>
      <c r="C129" s="77">
        <v>1.68</v>
      </c>
      <c r="D129" s="77">
        <v>1.61</v>
      </c>
      <c r="E129" s="77">
        <v>1.72</v>
      </c>
      <c r="F129" s="77">
        <v>1.25</v>
      </c>
      <c r="G129" s="77">
        <v>1.58</v>
      </c>
      <c r="H129" s="77">
        <v>2.29</v>
      </c>
      <c r="I129" s="78">
        <f t="shared" si="15"/>
        <v>1.6883333333333332</v>
      </c>
      <c r="J129" s="78">
        <f t="shared" si="16"/>
        <v>0.33855083320923401</v>
      </c>
      <c r="L129" s="49"/>
      <c r="M129" s="49"/>
      <c r="N129" s="49"/>
      <c r="O129" s="49"/>
      <c r="P129" s="49"/>
      <c r="Q129" s="49"/>
      <c r="R129" s="49"/>
      <c r="S129" s="49"/>
      <c r="T129" s="49"/>
      <c r="U129" s="49"/>
    </row>
    <row r="130" spans="1:21" ht="17.25" customHeight="1">
      <c r="A130" s="44">
        <f t="shared" si="17"/>
        <v>0.125</v>
      </c>
      <c r="B130" s="76">
        <v>3</v>
      </c>
      <c r="C130" s="77">
        <v>2.36</v>
      </c>
      <c r="D130" s="77">
        <v>2.12</v>
      </c>
      <c r="E130" s="77">
        <v>2.08</v>
      </c>
      <c r="F130" s="77">
        <v>1.85</v>
      </c>
      <c r="G130" s="77">
        <v>2.2200000000000002</v>
      </c>
      <c r="H130" s="77">
        <v>2.36</v>
      </c>
      <c r="I130" s="78">
        <f t="shared" si="15"/>
        <v>2.165</v>
      </c>
      <c r="J130" s="78">
        <f t="shared" si="16"/>
        <v>0.19367498547824905</v>
      </c>
      <c r="L130" s="49"/>
      <c r="M130" s="49"/>
      <c r="N130" s="49"/>
      <c r="O130" s="49"/>
      <c r="P130" s="49"/>
      <c r="Q130" s="49"/>
      <c r="R130" s="49"/>
      <c r="S130" s="49"/>
      <c r="T130" s="49"/>
      <c r="U130" s="49"/>
    </row>
    <row r="131" spans="1:21" ht="17.25" customHeight="1">
      <c r="A131" s="44">
        <f t="shared" si="17"/>
        <v>0.25</v>
      </c>
      <c r="B131" s="76">
        <v>6</v>
      </c>
      <c r="C131" s="77">
        <v>1.89</v>
      </c>
      <c r="D131" s="77">
        <v>1.97</v>
      </c>
      <c r="E131" s="77">
        <v>1.75</v>
      </c>
      <c r="F131" s="77">
        <v>1.64</v>
      </c>
      <c r="G131" s="77">
        <v>1.8</v>
      </c>
      <c r="H131" s="77">
        <v>1.98</v>
      </c>
      <c r="I131" s="78">
        <f t="shared" si="15"/>
        <v>1.8383333333333332</v>
      </c>
      <c r="J131" s="78">
        <f t="shared" si="16"/>
        <v>0.13317907743585952</v>
      </c>
      <c r="L131" s="49"/>
      <c r="M131" s="49"/>
      <c r="N131" s="49"/>
      <c r="O131" s="49"/>
      <c r="P131" s="49"/>
      <c r="Q131" s="49"/>
      <c r="R131" s="49"/>
      <c r="S131" s="49"/>
      <c r="T131" s="49"/>
      <c r="U131" s="49"/>
    </row>
    <row r="132" spans="1:21" ht="17.25" customHeight="1">
      <c r="A132" s="44">
        <f t="shared" si="17"/>
        <v>1</v>
      </c>
      <c r="B132" s="76">
        <v>24</v>
      </c>
      <c r="C132" s="77">
        <v>1.61</v>
      </c>
      <c r="D132" s="77">
        <v>1.28</v>
      </c>
      <c r="E132" s="77">
        <v>1.47</v>
      </c>
      <c r="F132" s="77">
        <v>1.77</v>
      </c>
      <c r="G132" s="77">
        <v>1.36</v>
      </c>
      <c r="H132" s="77">
        <v>1.63</v>
      </c>
      <c r="I132" s="78">
        <f t="shared" si="15"/>
        <v>1.5200000000000002</v>
      </c>
      <c r="J132" s="78">
        <f t="shared" si="16"/>
        <v>0.18352111595127049</v>
      </c>
      <c r="L132" s="49"/>
      <c r="M132" s="49"/>
      <c r="N132" s="49"/>
      <c r="O132" s="49"/>
      <c r="P132" s="49"/>
      <c r="Q132" s="49"/>
      <c r="R132" s="49"/>
      <c r="S132" s="49"/>
      <c r="T132" s="49"/>
      <c r="U132" s="49"/>
    </row>
    <row r="133" spans="1:21" ht="17.25" customHeight="1">
      <c r="A133" s="44">
        <f t="shared" si="17"/>
        <v>3</v>
      </c>
      <c r="B133" s="76">
        <f>3*24</f>
        <v>72</v>
      </c>
      <c r="C133" s="77">
        <v>2.13</v>
      </c>
      <c r="D133" s="77">
        <v>1.73</v>
      </c>
      <c r="E133" s="77">
        <v>1.84</v>
      </c>
      <c r="F133" s="77">
        <v>2.0699999999999998</v>
      </c>
      <c r="G133" s="77">
        <v>1.8</v>
      </c>
      <c r="H133" s="77">
        <v>2.0699999999999998</v>
      </c>
      <c r="I133" s="78">
        <f t="shared" si="15"/>
        <v>1.9400000000000002</v>
      </c>
      <c r="J133" s="78">
        <f t="shared" si="16"/>
        <v>0.1694697613145188</v>
      </c>
      <c r="L133" s="49"/>
      <c r="M133" s="49"/>
      <c r="N133" s="49"/>
      <c r="O133" s="49"/>
      <c r="P133" s="49"/>
      <c r="Q133" s="49"/>
      <c r="R133" s="49"/>
      <c r="S133" s="49"/>
      <c r="T133" s="49"/>
      <c r="U133" s="49"/>
    </row>
    <row r="134" spans="1:21" ht="17.25" customHeight="1">
      <c r="A134" s="44">
        <f t="shared" si="17"/>
        <v>7</v>
      </c>
      <c r="B134" s="76">
        <f>7*24</f>
        <v>168</v>
      </c>
      <c r="C134" s="77">
        <v>3.66</v>
      </c>
      <c r="D134" s="77">
        <v>2.2000000000000002</v>
      </c>
      <c r="E134" s="77">
        <v>2.72</v>
      </c>
      <c r="F134" s="77">
        <v>2.71</v>
      </c>
      <c r="G134" s="77">
        <v>2.96</v>
      </c>
      <c r="H134" s="77">
        <v>2.9</v>
      </c>
      <c r="I134" s="78">
        <f t="shared" si="15"/>
        <v>2.8583333333333329</v>
      </c>
      <c r="J134" s="78">
        <f t="shared" si="16"/>
        <v>0.47524379708384512</v>
      </c>
      <c r="L134" s="49"/>
      <c r="M134" s="49"/>
      <c r="N134" s="49"/>
      <c r="O134" s="49"/>
      <c r="P134" s="49"/>
      <c r="Q134" s="49"/>
      <c r="R134" s="49"/>
      <c r="S134" s="49"/>
      <c r="T134" s="49"/>
      <c r="U134" s="49"/>
    </row>
    <row r="135" spans="1:21" ht="17.25" customHeight="1" thickBot="1">
      <c r="A135" s="44">
        <f t="shared" si="17"/>
        <v>14</v>
      </c>
      <c r="B135" s="76">
        <f>14*24</f>
        <v>336</v>
      </c>
      <c r="C135" s="77">
        <v>5.44</v>
      </c>
      <c r="D135" s="77">
        <v>3.36</v>
      </c>
      <c r="E135" s="77">
        <v>4.43</v>
      </c>
      <c r="F135" s="77">
        <v>4.28</v>
      </c>
      <c r="G135" s="77">
        <v>3.74</v>
      </c>
      <c r="H135" s="77">
        <v>4.12</v>
      </c>
      <c r="I135" s="78">
        <f t="shared" si="15"/>
        <v>4.2283333333333335</v>
      </c>
      <c r="J135" s="78">
        <f t="shared" si="16"/>
        <v>0.70932127182727489</v>
      </c>
      <c r="L135" s="49"/>
      <c r="M135" s="49"/>
      <c r="N135" s="49"/>
      <c r="O135" s="49"/>
      <c r="P135" s="49"/>
      <c r="Q135" s="49"/>
      <c r="R135" s="49"/>
      <c r="S135" s="49"/>
      <c r="T135" s="49"/>
      <c r="U135" s="49"/>
    </row>
    <row r="136" spans="1:21" ht="17.25" customHeight="1">
      <c r="A136" s="44">
        <f t="shared" si="17"/>
        <v>21</v>
      </c>
      <c r="B136" s="101">
        <f>21*24</f>
        <v>504</v>
      </c>
      <c r="C136" s="102">
        <v>2.77</v>
      </c>
      <c r="D136" s="102">
        <v>1.81</v>
      </c>
      <c r="E136" s="102">
        <v>2.29</v>
      </c>
      <c r="F136" s="102">
        <v>2.11</v>
      </c>
      <c r="G136" s="102">
        <v>2.1</v>
      </c>
      <c r="H136" s="102">
        <v>2.0299999999999998</v>
      </c>
      <c r="I136" s="103">
        <f t="shared" si="15"/>
        <v>2.1850000000000001</v>
      </c>
      <c r="J136" s="104">
        <f t="shared" si="16"/>
        <v>0.32580669115289967</v>
      </c>
      <c r="L136" s="49"/>
      <c r="M136" s="49"/>
      <c r="N136" s="49"/>
      <c r="O136" s="49"/>
      <c r="P136" s="49"/>
      <c r="Q136" s="49"/>
      <c r="R136" s="49"/>
      <c r="S136" s="49"/>
      <c r="T136" s="49"/>
      <c r="U136" s="49"/>
    </row>
    <row r="137" spans="1:21" ht="17.25" customHeight="1">
      <c r="A137" s="44">
        <f t="shared" si="17"/>
        <v>28</v>
      </c>
      <c r="B137" s="105">
        <f>28*24</f>
        <v>672</v>
      </c>
      <c r="C137" s="77">
        <v>1.07</v>
      </c>
      <c r="D137" s="77">
        <v>0.67400000000000004</v>
      </c>
      <c r="E137" s="77">
        <v>1.27</v>
      </c>
      <c r="F137" s="77">
        <v>0.90200000000000002</v>
      </c>
      <c r="G137" s="77">
        <v>1.27</v>
      </c>
      <c r="H137" s="77">
        <v>1.1499999999999999</v>
      </c>
      <c r="I137" s="78">
        <f t="shared" si="15"/>
        <v>1.056</v>
      </c>
      <c r="J137" s="106">
        <f t="shared" si="16"/>
        <v>0.23249258052677688</v>
      </c>
      <c r="L137" s="49"/>
      <c r="M137" s="49"/>
      <c r="N137" s="49"/>
      <c r="O137" s="49"/>
      <c r="P137" s="49"/>
      <c r="Q137" s="49"/>
      <c r="R137" s="49"/>
      <c r="S137" s="49"/>
      <c r="T137" s="49"/>
      <c r="U137" s="49"/>
    </row>
    <row r="138" spans="1:21" ht="17.25" customHeight="1">
      <c r="A138" s="44">
        <f t="shared" si="17"/>
        <v>35</v>
      </c>
      <c r="B138" s="105">
        <f>35*24</f>
        <v>840</v>
      </c>
      <c r="C138" s="77">
        <v>0.42699999999999999</v>
      </c>
      <c r="D138" s="77">
        <v>0.318</v>
      </c>
      <c r="E138" s="77">
        <v>0.29799999999999999</v>
      </c>
      <c r="F138" s="77">
        <v>0.35199999999999998</v>
      </c>
      <c r="G138" s="77">
        <v>0.46899999999999997</v>
      </c>
      <c r="H138" s="77">
        <v>0.54500000000000004</v>
      </c>
      <c r="I138" s="78">
        <f t="shared" si="15"/>
        <v>0.40149999999999997</v>
      </c>
      <c r="J138" s="106">
        <f t="shared" si="16"/>
        <v>9.5847274348309128E-2</v>
      </c>
      <c r="L138" s="49"/>
      <c r="M138" s="49"/>
      <c r="N138" s="49"/>
      <c r="O138" s="49"/>
      <c r="P138" s="49"/>
      <c r="Q138" s="49"/>
      <c r="R138" s="49"/>
      <c r="S138" s="49"/>
      <c r="T138" s="49"/>
      <c r="U138" s="49"/>
    </row>
    <row r="139" spans="1:21" ht="17.25" customHeight="1">
      <c r="A139" s="44">
        <f t="shared" si="17"/>
        <v>42</v>
      </c>
      <c r="B139" s="105">
        <f>42*24</f>
        <v>1008</v>
      </c>
      <c r="C139" s="77">
        <v>0.316</v>
      </c>
      <c r="D139" s="77">
        <v>0.222</v>
      </c>
      <c r="E139" s="77">
        <v>0.29099999999999998</v>
      </c>
      <c r="F139" s="77">
        <v>0.30199999999999999</v>
      </c>
      <c r="G139" s="77">
        <v>0.443</v>
      </c>
      <c r="H139" s="77">
        <v>0.438</v>
      </c>
      <c r="I139" s="78">
        <f t="shared" si="15"/>
        <v>0.33533333333333332</v>
      </c>
      <c r="J139" s="106">
        <f t="shared" si="16"/>
        <v>8.7666793409287375E-2</v>
      </c>
      <c r="L139" s="49"/>
      <c r="M139" s="49"/>
      <c r="N139" s="49"/>
      <c r="O139" s="49"/>
      <c r="P139" s="49"/>
      <c r="Q139" s="49"/>
      <c r="R139" s="49"/>
      <c r="S139" s="49"/>
      <c r="T139" s="49"/>
      <c r="U139" s="49"/>
    </row>
    <row r="140" spans="1:21" ht="17.25" customHeight="1" thickBot="1">
      <c r="A140" s="44">
        <f t="shared" si="17"/>
        <v>49</v>
      </c>
      <c r="B140" s="107">
        <f>49*24</f>
        <v>1176</v>
      </c>
      <c r="C140" s="108">
        <v>0.2</v>
      </c>
      <c r="D140" s="108">
        <v>0.216</v>
      </c>
      <c r="E140" s="108">
        <v>0.246</v>
      </c>
      <c r="F140" s="108">
        <v>0.28199999999999997</v>
      </c>
      <c r="G140" s="108">
        <v>0.36599999999999999</v>
      </c>
      <c r="H140" s="108">
        <v>0.378</v>
      </c>
      <c r="I140" s="109">
        <f t="shared" si="15"/>
        <v>0.28133333333333338</v>
      </c>
      <c r="J140" s="110">
        <f t="shared" si="16"/>
        <v>7.5690598271295484E-2</v>
      </c>
      <c r="L140" s="49"/>
      <c r="M140" s="49"/>
      <c r="N140" s="49"/>
      <c r="O140" s="49"/>
      <c r="P140" s="49"/>
      <c r="Q140" s="49"/>
      <c r="R140" s="49"/>
      <c r="S140" s="49"/>
      <c r="T140" s="49"/>
      <c r="U140" s="49"/>
    </row>
    <row r="141" spans="1:21" ht="17.25" customHeight="1">
      <c r="I141" s="41"/>
      <c r="J141" s="79" t="s">
        <v>170</v>
      </c>
      <c r="L141" s="49"/>
      <c r="M141" s="49"/>
      <c r="N141" s="49"/>
      <c r="O141" s="49"/>
      <c r="P141" s="49"/>
      <c r="Q141" s="49"/>
      <c r="R141" s="49"/>
      <c r="S141" s="49"/>
      <c r="T141" s="49"/>
      <c r="U141" s="49"/>
    </row>
    <row r="142" spans="1:21" ht="17.25" customHeight="1">
      <c r="A142" s="60" t="s">
        <v>260</v>
      </c>
      <c r="B142" s="75"/>
      <c r="F142" s="49"/>
      <c r="G142" s="49"/>
      <c r="H142" s="49"/>
      <c r="I142" s="49"/>
      <c r="J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</row>
    <row r="143" spans="1:21" ht="17.25" customHeight="1">
      <c r="A143" s="183" t="s">
        <v>254</v>
      </c>
      <c r="B143" s="183" t="s">
        <v>160</v>
      </c>
      <c r="C143" s="184" t="s">
        <v>161</v>
      </c>
      <c r="D143" s="185"/>
      <c r="E143" s="185"/>
      <c r="F143" s="185"/>
      <c r="G143" s="185"/>
      <c r="H143" s="185"/>
      <c r="I143" s="185"/>
      <c r="J143" s="186"/>
      <c r="L143" s="49"/>
      <c r="M143" s="49"/>
      <c r="N143" s="49"/>
      <c r="O143" s="49"/>
      <c r="P143" s="49"/>
      <c r="Q143" s="49"/>
      <c r="R143" s="49"/>
      <c r="S143" s="49"/>
      <c r="T143" s="49"/>
      <c r="U143" s="49"/>
    </row>
    <row r="144" spans="1:21" ht="17.25" customHeight="1">
      <c r="A144" s="183"/>
      <c r="B144" s="183"/>
      <c r="C144" s="76" t="s">
        <v>115</v>
      </c>
      <c r="D144" s="76" t="s">
        <v>183</v>
      </c>
      <c r="E144" s="76" t="s">
        <v>117</v>
      </c>
      <c r="F144" s="76" t="s">
        <v>118</v>
      </c>
      <c r="G144" s="76" t="s">
        <v>119</v>
      </c>
      <c r="H144" s="76" t="s">
        <v>120</v>
      </c>
      <c r="I144" s="76" t="s">
        <v>168</v>
      </c>
      <c r="J144" s="76" t="s">
        <v>169</v>
      </c>
      <c r="L144" s="49"/>
      <c r="M144" s="49"/>
      <c r="N144" s="49"/>
      <c r="O144" s="49"/>
      <c r="P144" s="49"/>
      <c r="Q144" s="49"/>
      <c r="R144" s="49"/>
      <c r="S144" s="49"/>
      <c r="T144" s="49"/>
      <c r="U144" s="49"/>
    </row>
    <row r="145" spans="1:21" ht="17.25" customHeight="1">
      <c r="A145" s="44">
        <f>B145/24</f>
        <v>1.0416666666666666E-2</v>
      </c>
      <c r="B145" s="76">
        <v>0.25</v>
      </c>
      <c r="C145" s="77">
        <v>1.04</v>
      </c>
      <c r="D145" s="77">
        <v>1.02</v>
      </c>
      <c r="E145" s="77">
        <v>1.08</v>
      </c>
      <c r="F145" s="77">
        <v>1.24</v>
      </c>
      <c r="G145" s="77">
        <v>1.21</v>
      </c>
      <c r="H145" s="77">
        <v>0.90800000000000003</v>
      </c>
      <c r="I145" s="78">
        <f t="shared" ref="I145:I158" si="18">AVERAGE(C145:H145)</f>
        <v>1.083</v>
      </c>
      <c r="J145" s="78">
        <f t="shared" ref="J145:J158" si="19">STDEV(C145:H145)</f>
        <v>0.12428193754524439</v>
      </c>
      <c r="L145" s="49"/>
      <c r="M145" s="49"/>
      <c r="N145" s="49"/>
      <c r="O145" s="49"/>
      <c r="P145" s="49"/>
      <c r="Q145" s="49"/>
      <c r="R145" s="49"/>
      <c r="S145" s="49"/>
      <c r="T145" s="49"/>
      <c r="U145" s="49"/>
    </row>
    <row r="146" spans="1:21" ht="17.25" customHeight="1">
      <c r="A146" s="44">
        <f t="shared" ref="A146:A158" si="20">B146/24</f>
        <v>2.0833333333333332E-2</v>
      </c>
      <c r="B146" s="76">
        <v>0.5</v>
      </c>
      <c r="C146" s="77">
        <v>1.68</v>
      </c>
      <c r="D146" s="77">
        <v>1.72</v>
      </c>
      <c r="E146" s="77">
        <v>1.52</v>
      </c>
      <c r="F146" s="77">
        <v>1.83</v>
      </c>
      <c r="G146" s="77">
        <v>1.85</v>
      </c>
      <c r="H146" s="77">
        <v>1.37</v>
      </c>
      <c r="I146" s="78">
        <f t="shared" si="18"/>
        <v>1.6616666666666664</v>
      </c>
      <c r="J146" s="78">
        <f t="shared" si="19"/>
        <v>0.18584043334717842</v>
      </c>
      <c r="L146" s="49"/>
      <c r="M146" s="49"/>
      <c r="N146" s="49"/>
      <c r="O146" s="49"/>
      <c r="P146" s="49"/>
      <c r="Q146" s="49"/>
      <c r="R146" s="49"/>
      <c r="S146" s="49"/>
      <c r="T146" s="49"/>
      <c r="U146" s="49"/>
    </row>
    <row r="147" spans="1:21" ht="17.25" customHeight="1">
      <c r="A147" s="44">
        <f t="shared" si="20"/>
        <v>4.1666666666666664E-2</v>
      </c>
      <c r="B147" s="76">
        <v>1</v>
      </c>
      <c r="C147" s="77">
        <v>1.89</v>
      </c>
      <c r="D147" s="77">
        <v>2.42</v>
      </c>
      <c r="E147" s="77">
        <v>5.35</v>
      </c>
      <c r="F147" s="77">
        <v>2.44</v>
      </c>
      <c r="G147" s="77">
        <v>2.48</v>
      </c>
      <c r="H147" s="77">
        <v>1.65</v>
      </c>
      <c r="I147" s="78">
        <f t="shared" si="18"/>
        <v>2.7050000000000001</v>
      </c>
      <c r="J147" s="78">
        <f t="shared" si="19"/>
        <v>1.3398022242107217</v>
      </c>
      <c r="L147" s="49"/>
      <c r="M147" s="49"/>
      <c r="N147" s="49"/>
      <c r="O147" s="49"/>
      <c r="P147" s="49"/>
      <c r="Q147" s="49"/>
      <c r="R147" s="49"/>
      <c r="S147" s="49"/>
      <c r="T147" s="49"/>
      <c r="U147" s="49"/>
    </row>
    <row r="148" spans="1:21" ht="17.25" customHeight="1">
      <c r="A148" s="44">
        <f t="shared" si="20"/>
        <v>0.125</v>
      </c>
      <c r="B148" s="76">
        <v>3</v>
      </c>
      <c r="C148" s="77">
        <v>2.4300000000000002</v>
      </c>
      <c r="D148" s="77">
        <v>3.71</v>
      </c>
      <c r="E148" s="77">
        <v>3.18</v>
      </c>
      <c r="F148" s="77">
        <v>3.31</v>
      </c>
      <c r="G148" s="77">
        <v>3.59</v>
      </c>
      <c r="H148" s="77">
        <v>3.01</v>
      </c>
      <c r="I148" s="78">
        <f t="shared" si="18"/>
        <v>3.2049999999999996</v>
      </c>
      <c r="J148" s="78">
        <f t="shared" si="19"/>
        <v>0.4590315893269285</v>
      </c>
      <c r="L148" s="49"/>
      <c r="M148" s="49"/>
      <c r="N148" s="49"/>
      <c r="O148" s="49"/>
      <c r="P148" s="49"/>
      <c r="Q148" s="49"/>
      <c r="R148" s="49"/>
      <c r="S148" s="49"/>
      <c r="T148" s="49"/>
      <c r="U148" s="49"/>
    </row>
    <row r="149" spans="1:21" ht="17.25" customHeight="1">
      <c r="A149" s="44">
        <f t="shared" si="20"/>
        <v>0.25</v>
      </c>
      <c r="B149" s="76">
        <v>6</v>
      </c>
      <c r="C149" s="77">
        <v>2.2599999999999998</v>
      </c>
      <c r="D149" s="77">
        <v>4.28</v>
      </c>
      <c r="E149" s="77">
        <v>3.71</v>
      </c>
      <c r="F149" s="77">
        <v>2.5099999999999998</v>
      </c>
      <c r="G149" s="77">
        <v>3.28</v>
      </c>
      <c r="H149" s="77">
        <v>2.88</v>
      </c>
      <c r="I149" s="78">
        <f t="shared" si="18"/>
        <v>3.1533333333333329</v>
      </c>
      <c r="J149" s="78">
        <f t="shared" si="19"/>
        <v>0.75920133473714901</v>
      </c>
      <c r="L149" s="49"/>
      <c r="M149" s="49"/>
      <c r="N149" s="49"/>
      <c r="O149" s="49"/>
      <c r="P149" s="49"/>
      <c r="Q149" s="49"/>
      <c r="R149" s="49"/>
      <c r="S149" s="49"/>
      <c r="T149" s="49"/>
      <c r="U149" s="49"/>
    </row>
    <row r="150" spans="1:21" ht="17.25" customHeight="1">
      <c r="A150" s="44">
        <f t="shared" si="20"/>
        <v>1</v>
      </c>
      <c r="B150" s="76">
        <v>24</v>
      </c>
      <c r="C150" s="77">
        <v>1.83</v>
      </c>
      <c r="D150" s="77">
        <v>2.83</v>
      </c>
      <c r="E150" s="77">
        <v>2.82</v>
      </c>
      <c r="F150" s="77">
        <v>2.0299999999999998</v>
      </c>
      <c r="G150" s="77">
        <v>2.4700000000000002</v>
      </c>
      <c r="H150" s="77">
        <v>1.79</v>
      </c>
      <c r="I150" s="78">
        <f t="shared" si="18"/>
        <v>2.2949999999999999</v>
      </c>
      <c r="J150" s="78">
        <f t="shared" si="19"/>
        <v>0.47622473686275518</v>
      </c>
      <c r="L150" s="49"/>
      <c r="M150" s="49"/>
      <c r="N150" s="49"/>
      <c r="O150" s="49"/>
      <c r="P150" s="49"/>
      <c r="Q150" s="49"/>
      <c r="R150" s="49"/>
      <c r="S150" s="49"/>
      <c r="T150" s="49"/>
      <c r="U150" s="49"/>
    </row>
    <row r="151" spans="1:21" ht="17.25" customHeight="1">
      <c r="A151" s="44">
        <f t="shared" si="20"/>
        <v>3</v>
      </c>
      <c r="B151" s="76">
        <f>3*24</f>
        <v>72</v>
      </c>
      <c r="C151" s="77">
        <v>2.38</v>
      </c>
      <c r="D151" s="77">
        <v>3.23</v>
      </c>
      <c r="E151" s="77">
        <v>3.36</v>
      </c>
      <c r="F151" s="77">
        <v>3.26</v>
      </c>
      <c r="G151" s="77">
        <v>3.55</v>
      </c>
      <c r="H151" s="77">
        <v>2.85</v>
      </c>
      <c r="I151" s="78">
        <f t="shared" si="18"/>
        <v>3.105</v>
      </c>
      <c r="J151" s="78">
        <f t="shared" si="19"/>
        <v>0.42269374256073516</v>
      </c>
      <c r="L151" s="49"/>
      <c r="M151" s="49"/>
      <c r="N151" s="49"/>
      <c r="O151" s="49"/>
      <c r="P151" s="49"/>
      <c r="Q151" s="49"/>
      <c r="R151" s="49"/>
      <c r="S151" s="49"/>
      <c r="T151" s="49"/>
      <c r="U151" s="49"/>
    </row>
    <row r="152" spans="1:21" ht="17.25" customHeight="1">
      <c r="A152" s="44">
        <f t="shared" si="20"/>
        <v>7</v>
      </c>
      <c r="B152" s="76">
        <f>7*24</f>
        <v>168</v>
      </c>
      <c r="C152" s="77">
        <v>3.1</v>
      </c>
      <c r="D152" s="77">
        <v>4.3499999999999996</v>
      </c>
      <c r="E152" s="77">
        <v>4.95</v>
      </c>
      <c r="F152" s="77">
        <v>4.17</v>
      </c>
      <c r="G152" s="77">
        <v>4.9800000000000004</v>
      </c>
      <c r="H152" s="77">
        <v>3.25</v>
      </c>
      <c r="I152" s="78">
        <f t="shared" si="18"/>
        <v>4.1333333333333337</v>
      </c>
      <c r="J152" s="78">
        <f t="shared" si="19"/>
        <v>0.80995473124531159</v>
      </c>
      <c r="L152" s="49"/>
      <c r="M152" s="49"/>
      <c r="N152" s="49"/>
      <c r="O152" s="49"/>
      <c r="P152" s="49"/>
      <c r="Q152" s="49"/>
      <c r="R152" s="49"/>
      <c r="S152" s="49"/>
      <c r="T152" s="49"/>
      <c r="U152" s="49"/>
    </row>
    <row r="153" spans="1:21" ht="17.25" customHeight="1" thickBot="1">
      <c r="A153" s="44">
        <f t="shared" si="20"/>
        <v>14</v>
      </c>
      <c r="B153" s="76">
        <f>14*24</f>
        <v>336</v>
      </c>
      <c r="C153" s="77">
        <v>3.94</v>
      </c>
      <c r="D153" s="77">
        <v>6.32</v>
      </c>
      <c r="E153" s="77">
        <v>6.27</v>
      </c>
      <c r="F153" s="77">
        <v>5.63</v>
      </c>
      <c r="G153" s="77">
        <v>6.5</v>
      </c>
      <c r="H153" s="77">
        <v>4.18</v>
      </c>
      <c r="I153" s="78">
        <f t="shared" si="18"/>
        <v>5.4733333333333336</v>
      </c>
      <c r="J153" s="78">
        <f t="shared" si="19"/>
        <v>1.1361279270692435</v>
      </c>
      <c r="L153" s="49"/>
      <c r="M153" s="49"/>
      <c r="N153" s="49"/>
      <c r="O153" s="49"/>
      <c r="P153" s="49"/>
      <c r="Q153" s="49"/>
      <c r="R153" s="49"/>
      <c r="S153" s="49"/>
      <c r="T153" s="49"/>
      <c r="U153" s="49"/>
    </row>
    <row r="154" spans="1:21" ht="17.25" customHeight="1">
      <c r="A154" s="44">
        <f t="shared" si="20"/>
        <v>21</v>
      </c>
      <c r="B154" s="101">
        <f>21*24</f>
        <v>504</v>
      </c>
      <c r="C154" s="102">
        <v>2.4700000000000002</v>
      </c>
      <c r="D154" s="102">
        <v>3.42</v>
      </c>
      <c r="E154" s="102">
        <v>3.84</v>
      </c>
      <c r="F154" s="102">
        <v>2.65</v>
      </c>
      <c r="G154" s="102">
        <v>3.99</v>
      </c>
      <c r="H154" s="102">
        <v>2.0499999999999998</v>
      </c>
      <c r="I154" s="103">
        <f t="shared" si="18"/>
        <v>3.0700000000000003</v>
      </c>
      <c r="J154" s="104">
        <f t="shared" si="19"/>
        <v>0.79228782648731766</v>
      </c>
      <c r="L154" s="49"/>
      <c r="M154" s="49"/>
      <c r="N154" s="49"/>
      <c r="O154" s="49"/>
      <c r="P154" s="49"/>
      <c r="Q154" s="49"/>
      <c r="R154" s="49"/>
      <c r="S154" s="49"/>
      <c r="T154" s="49"/>
      <c r="U154" s="49"/>
    </row>
    <row r="155" spans="1:21" ht="17.25" customHeight="1">
      <c r="A155" s="44">
        <f t="shared" si="20"/>
        <v>28</v>
      </c>
      <c r="B155" s="105">
        <f>28*24</f>
        <v>672</v>
      </c>
      <c r="C155" s="77">
        <v>1.19</v>
      </c>
      <c r="D155" s="77">
        <v>1.93</v>
      </c>
      <c r="E155" s="77">
        <v>2.27</v>
      </c>
      <c r="F155" s="77">
        <v>1.23</v>
      </c>
      <c r="G155" s="77">
        <v>3</v>
      </c>
      <c r="H155" s="77">
        <v>1.32</v>
      </c>
      <c r="I155" s="78">
        <f t="shared" si="18"/>
        <v>1.8233333333333335</v>
      </c>
      <c r="J155" s="106">
        <f t="shared" si="19"/>
        <v>0.72137831036611177</v>
      </c>
      <c r="L155" s="49"/>
      <c r="M155" s="49"/>
      <c r="N155" s="49"/>
      <c r="O155" s="49"/>
      <c r="P155" s="49"/>
      <c r="Q155" s="49"/>
      <c r="R155" s="49"/>
      <c r="S155" s="49"/>
      <c r="T155" s="49"/>
      <c r="U155" s="49"/>
    </row>
    <row r="156" spans="1:21" ht="17.25" customHeight="1">
      <c r="A156" s="44">
        <f t="shared" si="20"/>
        <v>35</v>
      </c>
      <c r="B156" s="105">
        <f>35*24</f>
        <v>840</v>
      </c>
      <c r="C156" s="77">
        <v>0.79100000000000004</v>
      </c>
      <c r="D156" s="77">
        <v>0.96099999999999997</v>
      </c>
      <c r="E156" s="77">
        <v>1.22</v>
      </c>
      <c r="F156" s="77">
        <v>0.16700000000000001</v>
      </c>
      <c r="G156" s="77">
        <v>1.36</v>
      </c>
      <c r="H156" s="77">
        <v>0.90300000000000002</v>
      </c>
      <c r="I156" s="78">
        <f t="shared" si="18"/>
        <v>0.90033333333333321</v>
      </c>
      <c r="J156" s="106">
        <f t="shared" si="19"/>
        <v>0.41638908086868331</v>
      </c>
      <c r="L156" s="49"/>
      <c r="M156" s="49"/>
      <c r="N156" s="49"/>
      <c r="O156" s="49"/>
      <c r="P156" s="49"/>
      <c r="Q156" s="49"/>
      <c r="R156" s="49"/>
      <c r="S156" s="49"/>
      <c r="T156" s="49"/>
      <c r="U156" s="49"/>
    </row>
    <row r="157" spans="1:21" ht="17.25" customHeight="1">
      <c r="A157" s="44">
        <f t="shared" si="20"/>
        <v>42</v>
      </c>
      <c r="B157" s="105">
        <f>42*24</f>
        <v>1008</v>
      </c>
      <c r="C157" s="77">
        <v>0.629</v>
      </c>
      <c r="D157" s="77">
        <v>0.86099999999999999</v>
      </c>
      <c r="E157" s="77">
        <v>1.03</v>
      </c>
      <c r="F157" s="77">
        <v>0.115</v>
      </c>
      <c r="G157" s="77">
        <v>1.2</v>
      </c>
      <c r="H157" s="77">
        <v>0.81399999999999995</v>
      </c>
      <c r="I157" s="78">
        <f t="shared" si="18"/>
        <v>0.77483333333333337</v>
      </c>
      <c r="J157" s="106">
        <f t="shared" si="19"/>
        <v>0.37722217149402359</v>
      </c>
      <c r="L157" s="49"/>
      <c r="M157" s="49"/>
      <c r="N157" s="49"/>
      <c r="O157" s="49"/>
      <c r="P157" s="49"/>
      <c r="Q157" s="49"/>
      <c r="R157" s="49"/>
      <c r="S157" s="49"/>
      <c r="T157" s="49"/>
      <c r="U157" s="49"/>
    </row>
    <row r="158" spans="1:21" ht="17.25" customHeight="1" thickBot="1">
      <c r="A158" s="44">
        <f t="shared" si="20"/>
        <v>49</v>
      </c>
      <c r="B158" s="107">
        <f>49*24</f>
        <v>1176</v>
      </c>
      <c r="C158" s="108">
        <v>0.60799999999999998</v>
      </c>
      <c r="D158" s="108">
        <v>0.84899999999999998</v>
      </c>
      <c r="E158" s="108">
        <v>0.89700000000000002</v>
      </c>
      <c r="F158" s="108" t="s">
        <v>184</v>
      </c>
      <c r="G158" s="108">
        <v>1.05</v>
      </c>
      <c r="H158" s="108">
        <v>0.80600000000000005</v>
      </c>
      <c r="I158" s="109">
        <f t="shared" si="18"/>
        <v>0.84199999999999997</v>
      </c>
      <c r="J158" s="110">
        <f t="shared" si="19"/>
        <v>0.15999218730925599</v>
      </c>
      <c r="L158" s="49"/>
      <c r="M158" s="49"/>
      <c r="N158" s="49"/>
      <c r="O158" s="49"/>
      <c r="P158" s="49"/>
      <c r="Q158" s="49"/>
      <c r="R158" s="49"/>
      <c r="S158" s="49"/>
      <c r="T158" s="49"/>
      <c r="U158" s="49"/>
    </row>
    <row r="159" spans="1:21" ht="17.25" customHeight="1">
      <c r="I159" s="41"/>
      <c r="J159" s="79" t="s">
        <v>170</v>
      </c>
      <c r="L159" s="49"/>
      <c r="M159" s="49"/>
      <c r="N159" s="49"/>
      <c r="O159" s="49"/>
      <c r="P159" s="49"/>
      <c r="Q159" s="49"/>
      <c r="R159" s="49"/>
      <c r="S159" s="49"/>
      <c r="T159" s="49"/>
      <c r="U159" s="49"/>
    </row>
    <row r="160" spans="1:21" ht="17.25" customHeight="1">
      <c r="A160" s="60" t="s">
        <v>261</v>
      </c>
      <c r="B160" s="75"/>
      <c r="F160" s="49"/>
      <c r="G160" s="49"/>
      <c r="H160" s="49"/>
      <c r="I160" s="49"/>
      <c r="J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</row>
    <row r="161" spans="1:21" ht="17.25" customHeight="1">
      <c r="A161" s="183" t="s">
        <v>254</v>
      </c>
      <c r="B161" s="183" t="s">
        <v>160</v>
      </c>
      <c r="C161" s="184" t="s">
        <v>161</v>
      </c>
      <c r="D161" s="185"/>
      <c r="E161" s="185"/>
      <c r="F161" s="185"/>
      <c r="G161" s="185"/>
      <c r="H161" s="185"/>
      <c r="I161" s="185"/>
      <c r="J161" s="186"/>
      <c r="L161" s="49"/>
      <c r="M161" s="49"/>
      <c r="N161" s="49"/>
      <c r="O161" s="49"/>
      <c r="P161" s="49"/>
      <c r="Q161" s="49"/>
      <c r="R161" s="49"/>
      <c r="S161" s="49"/>
      <c r="T161" s="49"/>
      <c r="U161" s="49"/>
    </row>
    <row r="162" spans="1:21" ht="17.25" customHeight="1">
      <c r="A162" s="183"/>
      <c r="B162" s="183"/>
      <c r="C162" s="76" t="s">
        <v>122</v>
      </c>
      <c r="D162" s="76" t="s">
        <v>186</v>
      </c>
      <c r="E162" s="76" t="s">
        <v>124</v>
      </c>
      <c r="F162" s="76" t="s">
        <v>125</v>
      </c>
      <c r="G162" s="76" t="s">
        <v>126</v>
      </c>
      <c r="H162" s="76" t="s">
        <v>127</v>
      </c>
      <c r="I162" s="76" t="s">
        <v>168</v>
      </c>
      <c r="J162" s="76" t="s">
        <v>169</v>
      </c>
      <c r="L162" s="49"/>
      <c r="M162" s="49"/>
      <c r="N162" s="49"/>
      <c r="O162" s="49"/>
      <c r="P162" s="49"/>
      <c r="Q162" s="49"/>
      <c r="R162" s="49"/>
      <c r="S162" s="49"/>
      <c r="T162" s="49"/>
      <c r="U162" s="49"/>
    </row>
    <row r="163" spans="1:21" ht="17.25" customHeight="1">
      <c r="A163" s="44">
        <f>B163/24</f>
        <v>1.0416666666666666E-2</v>
      </c>
      <c r="B163" s="76">
        <v>0.25</v>
      </c>
      <c r="C163" s="77">
        <v>1.53</v>
      </c>
      <c r="D163" s="77">
        <v>1.69</v>
      </c>
      <c r="E163" s="77">
        <v>1.42</v>
      </c>
      <c r="F163" s="77">
        <v>1.21</v>
      </c>
      <c r="G163" s="77">
        <v>1.92</v>
      </c>
      <c r="H163" s="77">
        <v>1.91</v>
      </c>
      <c r="I163" s="78">
        <f t="shared" ref="I163:I176" si="21">AVERAGE(C163:H163)</f>
        <v>1.6133333333333333</v>
      </c>
      <c r="J163" s="78">
        <f t="shared" ref="J163:J176" si="22">STDEV(C163:H163)</f>
        <v>0.28104566651465407</v>
      </c>
      <c r="L163" s="49"/>
      <c r="M163" s="49"/>
      <c r="N163" s="49"/>
      <c r="O163" s="49"/>
      <c r="P163" s="49"/>
      <c r="Q163" s="49"/>
      <c r="R163" s="49"/>
      <c r="S163" s="49"/>
      <c r="T163" s="49"/>
      <c r="U163" s="49"/>
    </row>
    <row r="164" spans="1:21" ht="17.25" customHeight="1">
      <c r="A164" s="44">
        <f t="shared" ref="A164:A176" si="23">B164/24</f>
        <v>2.0833333333333332E-2</v>
      </c>
      <c r="B164" s="76">
        <v>0.5</v>
      </c>
      <c r="C164" s="77">
        <v>2.39</v>
      </c>
      <c r="D164" s="77">
        <v>3.41</v>
      </c>
      <c r="E164" s="77">
        <v>2.2799999999999998</v>
      </c>
      <c r="F164" s="77">
        <v>2.14</v>
      </c>
      <c r="G164" s="77">
        <v>1.92</v>
      </c>
      <c r="H164" s="77">
        <v>2.6</v>
      </c>
      <c r="I164" s="78">
        <f t="shared" si="21"/>
        <v>2.4566666666666666</v>
      </c>
      <c r="J164" s="78">
        <f t="shared" si="22"/>
        <v>0.5202563470700442</v>
      </c>
      <c r="L164" s="49"/>
      <c r="M164" s="49"/>
      <c r="N164" s="49"/>
      <c r="O164" s="49"/>
      <c r="P164" s="49"/>
      <c r="Q164" s="49"/>
      <c r="R164" s="49"/>
      <c r="S164" s="49"/>
      <c r="T164" s="49"/>
      <c r="U164" s="49"/>
    </row>
    <row r="165" spans="1:21" ht="17.25" customHeight="1">
      <c r="A165" s="44">
        <f t="shared" si="23"/>
        <v>4.1666666666666664E-2</v>
      </c>
      <c r="B165" s="76">
        <v>1</v>
      </c>
      <c r="C165" s="77">
        <v>3.37</v>
      </c>
      <c r="D165" s="77">
        <v>3.89</v>
      </c>
      <c r="E165" s="77">
        <v>2.56</v>
      </c>
      <c r="F165" s="77">
        <v>3.66</v>
      </c>
      <c r="G165" s="77">
        <v>3.22</v>
      </c>
      <c r="H165" s="77">
        <v>4.25</v>
      </c>
      <c r="I165" s="78">
        <f t="shared" si="21"/>
        <v>3.4916666666666667</v>
      </c>
      <c r="J165" s="78">
        <f t="shared" si="22"/>
        <v>0.58629059916279491</v>
      </c>
      <c r="L165" s="49"/>
      <c r="M165" s="49"/>
      <c r="N165" s="49"/>
      <c r="O165" s="49"/>
      <c r="P165" s="49"/>
      <c r="Q165" s="49"/>
      <c r="R165" s="49"/>
      <c r="S165" s="49"/>
      <c r="T165" s="49"/>
      <c r="U165" s="49"/>
    </row>
    <row r="166" spans="1:21" ht="17.25" customHeight="1">
      <c r="A166" s="44">
        <f t="shared" si="23"/>
        <v>0.125</v>
      </c>
      <c r="B166" s="76">
        <v>3</v>
      </c>
      <c r="C166" s="77">
        <v>4.5199999999999996</v>
      </c>
      <c r="D166" s="77">
        <v>5.55</v>
      </c>
      <c r="E166" s="77">
        <v>4.88</v>
      </c>
      <c r="F166" s="77">
        <v>5.42</v>
      </c>
      <c r="G166" s="77">
        <v>6.42</v>
      </c>
      <c r="H166" s="77">
        <v>4.6500000000000004</v>
      </c>
      <c r="I166" s="78">
        <f t="shared" si="21"/>
        <v>5.2399999999999993</v>
      </c>
      <c r="J166" s="78">
        <f t="shared" si="22"/>
        <v>0.70950687100267384</v>
      </c>
      <c r="L166" s="49"/>
      <c r="M166" s="49"/>
      <c r="N166" s="49"/>
      <c r="O166" s="49"/>
      <c r="P166" s="49"/>
      <c r="Q166" s="49"/>
      <c r="R166" s="49"/>
      <c r="S166" s="49"/>
      <c r="T166" s="49"/>
      <c r="U166" s="49"/>
    </row>
    <row r="167" spans="1:21" ht="17.25" customHeight="1">
      <c r="A167" s="44">
        <f t="shared" si="23"/>
        <v>0.25</v>
      </c>
      <c r="B167" s="76">
        <v>6</v>
      </c>
      <c r="C167" s="77">
        <v>4.05</v>
      </c>
      <c r="D167" s="77">
        <v>4.05</v>
      </c>
      <c r="E167" s="77">
        <v>2.91</v>
      </c>
      <c r="F167" s="77">
        <v>5.04</v>
      </c>
      <c r="G167" s="77">
        <v>6.87</v>
      </c>
      <c r="H167" s="77">
        <v>4.55</v>
      </c>
      <c r="I167" s="78">
        <f t="shared" si="21"/>
        <v>4.578333333333334</v>
      </c>
      <c r="J167" s="78">
        <f t="shared" si="22"/>
        <v>1.3271988045001624</v>
      </c>
      <c r="L167" s="49"/>
      <c r="M167" s="49"/>
      <c r="N167" s="49"/>
      <c r="O167" s="49"/>
      <c r="P167" s="49"/>
      <c r="Q167" s="49"/>
      <c r="R167" s="49"/>
      <c r="S167" s="49"/>
      <c r="T167" s="49"/>
      <c r="U167" s="49"/>
    </row>
    <row r="168" spans="1:21" ht="17.25" customHeight="1">
      <c r="A168" s="44">
        <f t="shared" si="23"/>
        <v>1</v>
      </c>
      <c r="B168" s="76">
        <v>24</v>
      </c>
      <c r="C168" s="77">
        <v>3.59</v>
      </c>
      <c r="D168" s="77">
        <v>2.91</v>
      </c>
      <c r="E168" s="77">
        <v>2.56</v>
      </c>
      <c r="F168" s="77">
        <v>4.2300000000000004</v>
      </c>
      <c r="G168" s="77">
        <v>5.4</v>
      </c>
      <c r="H168" s="77">
        <v>3.62</v>
      </c>
      <c r="I168" s="78">
        <f t="shared" si="21"/>
        <v>3.7183333333333337</v>
      </c>
      <c r="J168" s="78">
        <f t="shared" si="22"/>
        <v>1.0110473117845007</v>
      </c>
      <c r="L168" s="49"/>
      <c r="M168" s="49"/>
      <c r="N168" s="49"/>
      <c r="O168" s="49"/>
      <c r="P168" s="49"/>
      <c r="Q168" s="49"/>
      <c r="R168" s="49"/>
      <c r="S168" s="49"/>
      <c r="T168" s="49"/>
      <c r="U168" s="49"/>
    </row>
    <row r="169" spans="1:21" ht="17.25" customHeight="1">
      <c r="A169" s="44">
        <f t="shared" si="23"/>
        <v>3</v>
      </c>
      <c r="B169" s="76">
        <f>3*24</f>
        <v>72</v>
      </c>
      <c r="C169" s="77">
        <v>6.13</v>
      </c>
      <c r="D169" s="77">
        <v>3.51</v>
      </c>
      <c r="E169" s="77">
        <v>3.78</v>
      </c>
      <c r="F169" s="77">
        <v>4.76</v>
      </c>
      <c r="G169" s="77">
        <v>3.8</v>
      </c>
      <c r="H169" s="77">
        <v>3.58</v>
      </c>
      <c r="I169" s="78">
        <f t="shared" si="21"/>
        <v>4.2600000000000007</v>
      </c>
      <c r="J169" s="78">
        <f t="shared" si="22"/>
        <v>1.0211562074433072</v>
      </c>
      <c r="L169" s="49"/>
      <c r="M169" s="49"/>
      <c r="N169" s="49"/>
      <c r="O169" s="49"/>
      <c r="P169" s="49"/>
      <c r="Q169" s="49"/>
      <c r="R169" s="49"/>
      <c r="S169" s="49"/>
      <c r="T169" s="49"/>
      <c r="U169" s="49"/>
    </row>
    <row r="170" spans="1:21" ht="17.25" customHeight="1">
      <c r="A170" s="44">
        <f t="shared" si="23"/>
        <v>7</v>
      </c>
      <c r="B170" s="76">
        <f>7*24</f>
        <v>168</v>
      </c>
      <c r="C170" s="77">
        <v>7.9</v>
      </c>
      <c r="D170" s="77">
        <v>4.92</v>
      </c>
      <c r="E170" s="77">
        <v>4.07</v>
      </c>
      <c r="F170" s="77">
        <v>6.08</v>
      </c>
      <c r="G170" s="77">
        <v>6.96</v>
      </c>
      <c r="H170" s="77">
        <v>5.31</v>
      </c>
      <c r="I170" s="78">
        <f t="shared" si="21"/>
        <v>5.873333333333334</v>
      </c>
      <c r="J170" s="78">
        <f t="shared" si="22"/>
        <v>1.400652229022844</v>
      </c>
      <c r="L170" s="49"/>
      <c r="M170" s="49"/>
      <c r="N170" s="49"/>
      <c r="O170" s="49"/>
      <c r="P170" s="49"/>
      <c r="Q170" s="49"/>
      <c r="R170" s="49"/>
      <c r="S170" s="49"/>
      <c r="T170" s="49"/>
      <c r="U170" s="49"/>
    </row>
    <row r="171" spans="1:21" ht="17.25" customHeight="1" thickBot="1">
      <c r="A171" s="44">
        <f t="shared" si="23"/>
        <v>14</v>
      </c>
      <c r="B171" s="76">
        <f>14*24</f>
        <v>336</v>
      </c>
      <c r="C171" s="77">
        <v>8.4499999999999993</v>
      </c>
      <c r="D171" s="77">
        <v>6.63</v>
      </c>
      <c r="E171" s="77">
        <v>5.31</v>
      </c>
      <c r="F171" s="77">
        <v>9.6999999999999993</v>
      </c>
      <c r="G171" s="77">
        <v>8.4700000000000006</v>
      </c>
      <c r="H171" s="77">
        <v>7.18</v>
      </c>
      <c r="I171" s="78">
        <f t="shared" si="21"/>
        <v>7.6233333333333322</v>
      </c>
      <c r="J171" s="78">
        <f t="shared" si="22"/>
        <v>1.5650899867632801</v>
      </c>
      <c r="L171" s="49"/>
      <c r="M171" s="49"/>
      <c r="N171" s="49"/>
      <c r="O171" s="49"/>
      <c r="P171" s="49"/>
      <c r="Q171" s="49"/>
      <c r="R171" s="49"/>
      <c r="S171" s="49"/>
      <c r="T171" s="49"/>
      <c r="U171" s="49"/>
    </row>
    <row r="172" spans="1:21" ht="17.25" customHeight="1">
      <c r="A172" s="44">
        <f t="shared" si="23"/>
        <v>21</v>
      </c>
      <c r="B172" s="101">
        <f>21*24</f>
        <v>504</v>
      </c>
      <c r="C172" s="102">
        <v>5.61</v>
      </c>
      <c r="D172" s="102">
        <v>3.94</v>
      </c>
      <c r="E172" s="102">
        <v>2.95</v>
      </c>
      <c r="F172" s="102">
        <v>5.25</v>
      </c>
      <c r="G172" s="102">
        <v>5.7</v>
      </c>
      <c r="H172" s="102">
        <v>4.29</v>
      </c>
      <c r="I172" s="103">
        <f t="shared" si="21"/>
        <v>4.6233333333333331</v>
      </c>
      <c r="J172" s="104">
        <f t="shared" si="22"/>
        <v>1.0866032701343551</v>
      </c>
      <c r="L172" s="49"/>
      <c r="M172" s="49"/>
      <c r="N172" s="49"/>
      <c r="O172" s="49"/>
      <c r="P172" s="49"/>
      <c r="Q172" s="49"/>
      <c r="R172" s="49"/>
      <c r="S172" s="49"/>
      <c r="T172" s="49"/>
      <c r="U172" s="49"/>
    </row>
    <row r="173" spans="1:21" ht="17.25" customHeight="1">
      <c r="A173" s="44">
        <f t="shared" si="23"/>
        <v>28</v>
      </c>
      <c r="B173" s="105">
        <f>28*24</f>
        <v>672</v>
      </c>
      <c r="C173" s="77">
        <v>4.34</v>
      </c>
      <c r="D173" s="77">
        <v>2.15</v>
      </c>
      <c r="E173" s="77">
        <v>2.0099999999999998</v>
      </c>
      <c r="F173" s="77">
        <v>4.5599999999999996</v>
      </c>
      <c r="G173" s="77">
        <v>4.78</v>
      </c>
      <c r="H173" s="77">
        <v>2.44</v>
      </c>
      <c r="I173" s="78">
        <f t="shared" si="21"/>
        <v>3.3800000000000003</v>
      </c>
      <c r="J173" s="106">
        <f t="shared" si="22"/>
        <v>1.3074708409750468</v>
      </c>
      <c r="L173" s="49"/>
      <c r="M173" s="49"/>
      <c r="N173" s="49"/>
      <c r="O173" s="49"/>
      <c r="P173" s="49"/>
      <c r="Q173" s="49"/>
      <c r="R173" s="49"/>
      <c r="S173" s="49"/>
      <c r="T173" s="49"/>
      <c r="U173" s="49"/>
    </row>
    <row r="174" spans="1:21" ht="17.25" customHeight="1">
      <c r="A174" s="44">
        <f t="shared" si="23"/>
        <v>35</v>
      </c>
      <c r="B174" s="105">
        <f>35*24</f>
        <v>840</v>
      </c>
      <c r="C174" s="77">
        <v>3.25</v>
      </c>
      <c r="D174" s="77">
        <v>0.65300000000000002</v>
      </c>
      <c r="E174" s="77">
        <v>0.82299999999999995</v>
      </c>
      <c r="F174" s="77">
        <v>2.61</v>
      </c>
      <c r="G174" s="77">
        <v>3.27</v>
      </c>
      <c r="H174" s="77">
        <v>1.46</v>
      </c>
      <c r="I174" s="78">
        <f t="shared" si="21"/>
        <v>2.0109999999999997</v>
      </c>
      <c r="J174" s="106">
        <f t="shared" si="22"/>
        <v>1.1864326360986539</v>
      </c>
      <c r="L174" s="49"/>
      <c r="M174" s="49"/>
      <c r="N174" s="49"/>
      <c r="O174" s="49"/>
      <c r="P174" s="49"/>
      <c r="Q174" s="49"/>
      <c r="R174" s="49"/>
      <c r="S174" s="49"/>
      <c r="T174" s="49"/>
      <c r="U174" s="49"/>
    </row>
    <row r="175" spans="1:21" ht="17.25" customHeight="1">
      <c r="A175" s="44">
        <f t="shared" si="23"/>
        <v>42</v>
      </c>
      <c r="B175" s="105">
        <f>42*24</f>
        <v>1008</v>
      </c>
      <c r="C175" s="77">
        <v>2.92</v>
      </c>
      <c r="D175" s="77">
        <v>0.59699999999999998</v>
      </c>
      <c r="E175" s="77">
        <v>0.79100000000000004</v>
      </c>
      <c r="F175" s="77">
        <v>2.4500000000000002</v>
      </c>
      <c r="G175" s="77">
        <v>2.48</v>
      </c>
      <c r="H175" s="77">
        <v>1.43</v>
      </c>
      <c r="I175" s="78">
        <f t="shared" si="21"/>
        <v>1.7779999999999998</v>
      </c>
      <c r="J175" s="106">
        <f t="shared" si="22"/>
        <v>0.97350767844943076</v>
      </c>
      <c r="L175" s="49"/>
      <c r="M175" s="49"/>
      <c r="N175" s="49"/>
      <c r="O175" s="49"/>
      <c r="P175" s="49"/>
      <c r="Q175" s="49"/>
      <c r="R175" s="49"/>
      <c r="S175" s="49"/>
      <c r="T175" s="49"/>
      <c r="U175" s="49"/>
    </row>
    <row r="176" spans="1:21" ht="17.25" customHeight="1" thickBot="1">
      <c r="A176" s="44">
        <f t="shared" si="23"/>
        <v>49</v>
      </c>
      <c r="B176" s="107">
        <f>49*24</f>
        <v>1176</v>
      </c>
      <c r="C176" s="108">
        <v>2.66</v>
      </c>
      <c r="D176" s="108">
        <v>0.49</v>
      </c>
      <c r="E176" s="108">
        <v>0.71399999999999997</v>
      </c>
      <c r="F176" s="108">
        <v>2.44</v>
      </c>
      <c r="G176" s="108">
        <v>2.36</v>
      </c>
      <c r="H176" s="108">
        <v>1.4</v>
      </c>
      <c r="I176" s="109">
        <f t="shared" si="21"/>
        <v>1.6773333333333333</v>
      </c>
      <c r="J176" s="110">
        <f t="shared" si="22"/>
        <v>0.9410646453175604</v>
      </c>
      <c r="L176" s="49"/>
      <c r="M176" s="49"/>
      <c r="N176" s="49"/>
      <c r="O176" s="49"/>
      <c r="P176" s="49"/>
      <c r="Q176" s="49"/>
      <c r="R176" s="49"/>
      <c r="S176" s="49"/>
      <c r="T176" s="49"/>
      <c r="U176" s="49"/>
    </row>
    <row r="177" spans="9:21" ht="17.25" customHeight="1">
      <c r="I177" s="41"/>
      <c r="J177" s="79" t="s">
        <v>170</v>
      </c>
      <c r="L177" s="49"/>
      <c r="M177" s="49"/>
      <c r="N177" s="49"/>
      <c r="O177" s="49"/>
      <c r="P177" s="49"/>
      <c r="Q177" s="49"/>
      <c r="R177" s="49"/>
      <c r="S177" s="49"/>
      <c r="T177" s="49"/>
      <c r="U177" s="49"/>
    </row>
  </sheetData>
  <mergeCells count="32">
    <mergeCell ref="A1:J1"/>
    <mergeCell ref="L1:U1"/>
    <mergeCell ref="B2:J2"/>
    <mergeCell ref="M2:U2"/>
    <mergeCell ref="B8:J8"/>
    <mergeCell ref="M8:U8"/>
    <mergeCell ref="A9:A10"/>
    <mergeCell ref="L9:L10"/>
    <mergeCell ref="B35:B36"/>
    <mergeCell ref="C35:J35"/>
    <mergeCell ref="B53:B54"/>
    <mergeCell ref="C53:J53"/>
    <mergeCell ref="A35:A36"/>
    <mergeCell ref="A53:A54"/>
    <mergeCell ref="B71:B72"/>
    <mergeCell ref="C71:J71"/>
    <mergeCell ref="B89:B90"/>
    <mergeCell ref="C89:J89"/>
    <mergeCell ref="B107:B108"/>
    <mergeCell ref="C107:J107"/>
    <mergeCell ref="A161:A162"/>
    <mergeCell ref="B125:B126"/>
    <mergeCell ref="C125:J125"/>
    <mergeCell ref="B143:B144"/>
    <mergeCell ref="C143:J143"/>
    <mergeCell ref="B161:B162"/>
    <mergeCell ref="C161:J161"/>
    <mergeCell ref="A71:A72"/>
    <mergeCell ref="A89:A90"/>
    <mergeCell ref="A107:A108"/>
    <mergeCell ref="A125:A126"/>
    <mergeCell ref="A143:A144"/>
  </mergeCells>
  <phoneticPr fontId="18" type="noConversion"/>
  <pageMargins left="0.75" right="0.75" top="1" bottom="1" header="0.3" footer="0.3"/>
  <pageSetup paperSize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2E865564B00FC4183AAB8D91F544177" ma:contentTypeVersion="17" ma:contentTypeDescription="새 문서를 만듭니다." ma:contentTypeScope="" ma:versionID="ea9feb89737bdbdccb33d302e8f3f5ca">
  <xsd:schema xmlns:xsd="http://www.w3.org/2001/XMLSchema" xmlns:xs="http://www.w3.org/2001/XMLSchema" xmlns:p="http://schemas.microsoft.com/office/2006/metadata/properties" xmlns:ns2="b9becf68-d1e7-42ed-9cbb-8330462b1c0d" xmlns:ns3="dc7f87b7-bc94-4585-a402-72c318802629" targetNamespace="http://schemas.microsoft.com/office/2006/metadata/properties" ma:root="true" ma:fieldsID="7848d37742aa4f846e5b11cfda9d9d53" ns2:_="" ns3:_="">
    <xsd:import namespace="b9becf68-d1e7-42ed-9cbb-8330462b1c0d"/>
    <xsd:import namespace="dc7f87b7-bc94-4585-a402-72c3188026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2:_x0030_0__xc815__xbd80__xacfc__xc81c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becf68-d1e7-42ed-9cbb-8330462b1c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이미지 태그" ma:readOnly="false" ma:fieldId="{5cf76f15-5ced-4ddc-b409-7134ff3c332f}" ma:taxonomyMulti="true" ma:sspId="97c9cfa3-c4c8-41f7-9cd3-a599874506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0030_0__xc815__xbd80__xacfc__xc81c_" ma:index="24" nillable="true" ma:displayName="00_정부과제" ma:format="Dropdown" ma:internalName="_x0030_0__xc815__xbd80__xacfc__xc81c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f87b7-bc94-4585-a402-72c31880262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caf38923-48b9-4f9c-bada-c27a6c22649c}" ma:internalName="TaxCatchAll" ma:showField="CatchAllData" ma:web="dc7f87b7-bc94-4585-a402-72c3188026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7f87b7-bc94-4585-a402-72c318802629" xsi:nil="true"/>
    <_x0030_0__xc815__xbd80__xacfc__xc81c_ xmlns="b9becf68-d1e7-42ed-9cbb-8330462b1c0d" xsi:nil="true"/>
    <lcf76f155ced4ddcb4097134ff3c332f xmlns="b9becf68-d1e7-42ed-9cbb-8330462b1c0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95E02B-DEBF-4AB2-977A-F093388423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becf68-d1e7-42ed-9cbb-8330462b1c0d"/>
    <ds:schemaRef ds:uri="dc7f87b7-bc94-4585-a402-72c3188026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DF20B1-1FF7-4A06-A55A-A393C0CE28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586B50-AF55-4835-9670-726F1AAD537F}">
  <ds:schemaRefs>
    <ds:schemaRef ds:uri="http://schemas.microsoft.com/office/2006/metadata/properties"/>
    <ds:schemaRef ds:uri="http://schemas.microsoft.com/office/infopath/2007/PartnerControls"/>
    <ds:schemaRef ds:uri="dc7f87b7-bc94-4585-a402-72c318802629"/>
    <ds:schemaRef ds:uri="b9becf68-d1e7-42ed-9cbb-8330462b1c0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4</vt:i4>
      </vt:variant>
    </vt:vector>
  </HeadingPairs>
  <TitlesOfParts>
    <vt:vector size="10" baseType="lpstr">
      <vt:lpstr>결과 처리본</vt:lpstr>
      <vt:lpstr>Report_Summary</vt:lpstr>
      <vt:lpstr>1. Data</vt:lpstr>
      <vt:lpstr>2. Result</vt:lpstr>
      <vt:lpstr>1(1). LCMS</vt:lpstr>
      <vt:lpstr>2. Result (2)</vt:lpstr>
      <vt:lpstr>'1. Data'!Print_Area</vt:lpstr>
      <vt:lpstr>'2. Result'!Print_Titles</vt:lpstr>
      <vt:lpstr>'2. Result (2)'!Print_Titles</vt:lpstr>
      <vt:lpstr>'결과 처리본'!Print_Titles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QDIC_YM</dc:creator>
  <cp:keywords/>
  <dc:description/>
  <cp:lastModifiedBy>Brian Won</cp:lastModifiedBy>
  <cp:revision/>
  <dcterms:created xsi:type="dcterms:W3CDTF">2010-12-27T05:34:19Z</dcterms:created>
  <dcterms:modified xsi:type="dcterms:W3CDTF">2026-03-23T01:01:06Z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0x01010012E865564B00FC4183AAB8D91F544177</vt:lpwstr>
  </property>
</Properties>
</file>