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신희준(C20401)\01. DKF-MB101 (타크로리무스 1개월)\02. 비임상시험\에임스바이오 공유 raw data\"/>
    </mc:Choice>
  </mc:AlternateContent>
  <xr:revisionPtr revIDLastSave="3" documentId="13_ncr:1_{65D9829D-79CA-411A-A767-7814AB62DD9A}" xr6:coauthVersionLast="47" xr6:coauthVersionMax="47" xr10:uidLastSave="{63349387-6A24-485A-A2FE-12A0A64FCB8E}"/>
  <bookViews>
    <workbookView xWindow="-120" yWindow="-120" windowWidth="29040" windowHeight="15720" tabRatio="726" firstSheet="1" activeTab="2" xr2:uid="{00000000-000D-0000-FFFF-FFFF00000000}"/>
  </bookViews>
  <sheets>
    <sheet name="Report_Summary" sheetId="79" r:id="rId1"/>
    <sheet name="1. Data" sheetId="37" r:id="rId2"/>
    <sheet name="Body weights" sheetId="80" r:id="rId3"/>
    <sheet name="2. Result" sheetId="52" r:id="rId4"/>
    <sheet name="3. LCMS" sheetId="65" r:id="rId5"/>
  </sheets>
  <externalReferences>
    <externalReference r:id="rId6"/>
  </externalReferences>
  <definedNames>
    <definedName name="A_intercept">'[1]Data Analysis'!$K$43</definedName>
    <definedName name="A_rate">'[1]Data Analysis'!$K$41</definedName>
    <definedName name="AUCinfinity">'[1]Curve Areas'!$D$21</definedName>
    <definedName name="AUCobserved">'[1]Curve Areas'!$D$19</definedName>
    <definedName name="AUMCinfinity">'[1]Curve Areas'!$H$21</definedName>
    <definedName name="Cmax">'[1]Curve Areas'!$D$45</definedName>
    <definedName name="DA_intercept">'[1]Data Analysis'!$G$43</definedName>
    <definedName name="DA_rate">'[1]Data Analysis'!$G$41</definedName>
    <definedName name="Description">'[1]Data Setup'!$B$4</definedName>
    <definedName name="Dose">'[1]Data Setup'!$H$8</definedName>
    <definedName name="DoseRoute">'[1]Data Setup'!$E$27</definedName>
    <definedName name="E_intercept">'[1]Data Analysis'!$C$43</definedName>
    <definedName name="E_rate">'[1]Data Analysis'!$C$41</definedName>
    <definedName name="Mode">'[1]Data Setup'!$E$20</definedName>
    <definedName name="_xlnm.Print_Area" localSheetId="1">'1. Data'!$A$7:$J$41</definedName>
    <definedName name="_xlnm.Print_Titles" localSheetId="3">'2. Result'!$A:$C,'2. Result'!$8:$9</definedName>
    <definedName name="Terms">'[1]Data Analysis'!$I$64</definedName>
    <definedName name="Tmax">'[1]Curve Areas'!$D$46</definedName>
    <definedName name="UnitAmount">'[1]Data Setup'!$D$8</definedName>
    <definedName name="UnitConc">'[1]Data Setup'!$E$8</definedName>
    <definedName name="UnitTime">'[1]Data Setup'!$B$8</definedName>
    <definedName name="UnitVol">'[1]Data Setup'!$C$8</definedName>
    <definedName name="Weight">'[1]Data Setup'!$I$8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80" l="1"/>
  <c r="K42" i="80"/>
  <c r="J42" i="80"/>
  <c r="I42" i="80"/>
  <c r="H42" i="80"/>
  <c r="G42" i="80"/>
  <c r="F42" i="80"/>
  <c r="E42" i="80"/>
  <c r="L41" i="80"/>
  <c r="K41" i="80"/>
  <c r="J41" i="80"/>
  <c r="I41" i="80"/>
  <c r="H41" i="80"/>
  <c r="G41" i="80"/>
  <c r="F41" i="80"/>
  <c r="E41" i="80"/>
  <c r="L37" i="80"/>
  <c r="K37" i="80"/>
  <c r="J37" i="80"/>
  <c r="I37" i="80"/>
  <c r="H37" i="80"/>
  <c r="G37" i="80"/>
  <c r="F37" i="80"/>
  <c r="E37" i="80"/>
  <c r="L36" i="80"/>
  <c r="K36" i="80"/>
  <c r="J36" i="80"/>
  <c r="I36" i="80"/>
  <c r="H36" i="80"/>
  <c r="G36" i="80"/>
  <c r="F36" i="80"/>
  <c r="E36" i="80"/>
  <c r="L32" i="80"/>
  <c r="K32" i="80"/>
  <c r="J32" i="80"/>
  <c r="I32" i="80"/>
  <c r="H32" i="80"/>
  <c r="G32" i="80"/>
  <c r="F32" i="80"/>
  <c r="E32" i="80"/>
  <c r="L31" i="80"/>
  <c r="K31" i="80"/>
  <c r="J31" i="80"/>
  <c r="I31" i="80"/>
  <c r="H31" i="80"/>
  <c r="G31" i="80"/>
  <c r="F31" i="80"/>
  <c r="E31" i="80"/>
  <c r="L27" i="80"/>
  <c r="K27" i="80"/>
  <c r="J27" i="80"/>
  <c r="I27" i="80"/>
  <c r="H27" i="80"/>
  <c r="G27" i="80"/>
  <c r="F27" i="80"/>
  <c r="E27" i="80"/>
  <c r="L26" i="80"/>
  <c r="K26" i="80"/>
  <c r="J26" i="80"/>
  <c r="I26" i="80"/>
  <c r="H26" i="80"/>
  <c r="G26" i="80"/>
  <c r="F26" i="80"/>
  <c r="E26" i="80"/>
  <c r="G18" i="80"/>
  <c r="F18" i="80"/>
  <c r="E18" i="80"/>
  <c r="G17" i="80"/>
  <c r="F17" i="80"/>
  <c r="E17" i="80"/>
  <c r="G12" i="80"/>
  <c r="F12" i="80"/>
  <c r="E12" i="80"/>
  <c r="G11" i="80"/>
  <c r="F11" i="80"/>
  <c r="E11" i="80"/>
  <c r="A82" i="52"/>
  <c r="A83" i="52"/>
  <c r="A84" i="52"/>
  <c r="A85" i="52"/>
  <c r="A86" i="52"/>
  <c r="A87" i="52"/>
  <c r="A88" i="52"/>
  <c r="A89" i="52"/>
  <c r="A90" i="52"/>
  <c r="A91" i="52"/>
  <c r="A92" i="52"/>
  <c r="A93" i="52"/>
  <c r="A94" i="52"/>
  <c r="A95" i="52"/>
  <c r="A96" i="52"/>
  <c r="A97" i="52"/>
  <c r="A98" i="52"/>
  <c r="A99" i="52"/>
  <c r="A100" i="52"/>
  <c r="A101" i="52"/>
  <c r="A102" i="52"/>
  <c r="A103" i="52"/>
  <c r="A104" i="52"/>
  <c r="A105" i="52"/>
  <c r="A106" i="52"/>
  <c r="A107" i="52"/>
  <c r="A108" i="52"/>
  <c r="A109" i="52"/>
  <c r="A110" i="52"/>
  <c r="A111" i="52"/>
  <c r="A112" i="52"/>
  <c r="A113" i="52"/>
  <c r="A114" i="52"/>
  <c r="A115" i="52"/>
  <c r="A116" i="52"/>
  <c r="A117" i="52"/>
  <c r="A118" i="52"/>
  <c r="A119" i="52"/>
  <c r="A120" i="52"/>
  <c r="A81" i="52"/>
  <c r="O45" i="52"/>
  <c r="J103" i="52"/>
  <c r="J102" i="52"/>
  <c r="J101" i="52"/>
  <c r="J100" i="52"/>
  <c r="J99" i="52"/>
  <c r="J98" i="52"/>
  <c r="J97" i="52"/>
  <c r="J96" i="52"/>
  <c r="J83" i="52"/>
  <c r="J82" i="52"/>
  <c r="J81" i="52"/>
  <c r="J80" i="52"/>
  <c r="J79" i="52"/>
  <c r="J78" i="52"/>
  <c r="J77" i="52"/>
  <c r="J76" i="52"/>
  <c r="J63" i="52"/>
  <c r="J62" i="52"/>
  <c r="J61" i="52"/>
  <c r="J60" i="52"/>
  <c r="J59" i="52"/>
  <c r="J58" i="52"/>
  <c r="J57" i="52"/>
  <c r="J56" i="52"/>
  <c r="J43" i="52"/>
  <c r="J37" i="52"/>
  <c r="J38" i="52"/>
  <c r="J39" i="52"/>
  <c r="J40" i="52"/>
  <c r="J41" i="52"/>
  <c r="J42" i="52"/>
  <c r="J36" i="52"/>
  <c r="G127" i="37"/>
  <c r="F127" i="37"/>
  <c r="G126" i="37"/>
  <c r="F126" i="37"/>
  <c r="G125" i="37"/>
  <c r="F125" i="37"/>
  <c r="G124" i="37"/>
  <c r="F124" i="37"/>
  <c r="G123" i="37"/>
  <c r="F123" i="37"/>
  <c r="G116" i="37"/>
  <c r="F116" i="37"/>
  <c r="G115" i="37"/>
  <c r="F115" i="37"/>
  <c r="G114" i="37"/>
  <c r="F114" i="37"/>
  <c r="G113" i="37"/>
  <c r="F113" i="37"/>
  <c r="G112" i="37"/>
  <c r="F112" i="37"/>
  <c r="G105" i="37"/>
  <c r="F105" i="37"/>
  <c r="G104" i="37"/>
  <c r="F104" i="37"/>
  <c r="G103" i="37"/>
  <c r="F103" i="37"/>
  <c r="G102" i="37"/>
  <c r="F102" i="37"/>
  <c r="G101" i="37"/>
  <c r="F101" i="37"/>
  <c r="G69" i="52"/>
  <c r="G59" i="52"/>
  <c r="G48" i="52"/>
  <c r="G39" i="52"/>
  <c r="J30" i="52" l="1"/>
  <c r="M26" i="52"/>
  <c r="M25" i="52"/>
  <c r="M24" i="52"/>
  <c r="M23" i="52"/>
  <c r="K8" i="52"/>
  <c r="O50" i="52" l="1"/>
  <c r="O106" i="52"/>
  <c r="P106" i="52"/>
  <c r="O107" i="52"/>
  <c r="P107" i="52"/>
  <c r="O108" i="52"/>
  <c r="P108" i="52"/>
  <c r="O109" i="52"/>
  <c r="P109" i="52"/>
  <c r="O110" i="52"/>
  <c r="P110" i="52"/>
  <c r="K110" i="52"/>
  <c r="J110" i="52" s="1"/>
  <c r="K109" i="52"/>
  <c r="J109" i="52" s="1"/>
  <c r="K108" i="52"/>
  <c r="J108" i="52" s="1"/>
  <c r="K107" i="52"/>
  <c r="J107" i="52" s="1"/>
  <c r="K106" i="52"/>
  <c r="J106" i="52" s="1"/>
  <c r="O86" i="52"/>
  <c r="O87" i="52"/>
  <c r="P87" i="52"/>
  <c r="O88" i="52"/>
  <c r="P88" i="52"/>
  <c r="O89" i="52"/>
  <c r="P89" i="52"/>
  <c r="O90" i="52"/>
  <c r="K90" i="52"/>
  <c r="J90" i="52" s="1"/>
  <c r="K89" i="52"/>
  <c r="J89" i="52" s="1"/>
  <c r="K88" i="52"/>
  <c r="J88" i="52" s="1"/>
  <c r="K87" i="52"/>
  <c r="J87" i="52" s="1"/>
  <c r="K86" i="52"/>
  <c r="J86" i="52" s="1"/>
  <c r="K50" i="52"/>
  <c r="J50" i="52" s="1"/>
  <c r="K49" i="52"/>
  <c r="J49" i="52" s="1"/>
  <c r="K48" i="52"/>
  <c r="J48" i="52" s="1"/>
  <c r="K47" i="52"/>
  <c r="J47" i="52" s="1"/>
  <c r="K46" i="52"/>
  <c r="J46" i="52" s="1"/>
  <c r="K45" i="52"/>
  <c r="J45" i="52" s="1"/>
  <c r="K44" i="52"/>
  <c r="J44" i="52" s="1"/>
  <c r="K70" i="52"/>
  <c r="J70" i="52" s="1"/>
  <c r="K69" i="52"/>
  <c r="J69" i="52" s="1"/>
  <c r="K68" i="52"/>
  <c r="J68" i="52" s="1"/>
  <c r="K67" i="52"/>
  <c r="J67" i="52" s="1"/>
  <c r="K66" i="52"/>
  <c r="J66" i="52" s="1"/>
  <c r="O70" i="52"/>
  <c r="O69" i="52"/>
  <c r="P68" i="52"/>
  <c r="O68" i="52"/>
  <c r="P67" i="52"/>
  <c r="O67" i="52"/>
  <c r="O66" i="52"/>
  <c r="O46" i="52"/>
  <c r="P46" i="52"/>
  <c r="O47" i="52"/>
  <c r="P47" i="52"/>
  <c r="O48" i="52"/>
  <c r="P48" i="52"/>
  <c r="O49" i="52"/>
  <c r="P49" i="52"/>
  <c r="P50" i="52"/>
  <c r="K105" i="52"/>
  <c r="J105" i="52" s="1"/>
  <c r="K104" i="52"/>
  <c r="J104" i="52" s="1"/>
  <c r="K85" i="52"/>
  <c r="J85" i="52" s="1"/>
  <c r="K84" i="52"/>
  <c r="J84" i="52" s="1"/>
  <c r="K65" i="52"/>
  <c r="J65" i="52" s="1"/>
  <c r="K64" i="52"/>
  <c r="J64" i="52" s="1"/>
  <c r="G129" i="37"/>
  <c r="F129" i="37"/>
  <c r="G128" i="37"/>
  <c r="F128" i="37"/>
  <c r="G118" i="37"/>
  <c r="F118" i="37"/>
  <c r="G117" i="37"/>
  <c r="F117" i="37"/>
  <c r="G107" i="37"/>
  <c r="F107" i="37"/>
  <c r="G106" i="37"/>
  <c r="F106" i="37"/>
  <c r="G96" i="37"/>
  <c r="F96" i="37"/>
  <c r="G95" i="37"/>
  <c r="F95" i="37"/>
  <c r="F93" i="37"/>
  <c r="G92" i="37"/>
  <c r="F92" i="37"/>
  <c r="H85" i="37"/>
  <c r="G85" i="37"/>
  <c r="H84" i="37"/>
  <c r="G84" i="37"/>
  <c r="H83" i="37"/>
  <c r="G83" i="37"/>
  <c r="H82" i="37"/>
  <c r="G82" i="37"/>
  <c r="H81" i="37"/>
  <c r="G81" i="37"/>
  <c r="H80" i="37"/>
  <c r="G80" i="37"/>
  <c r="H79" i="37"/>
  <c r="G79" i="37"/>
  <c r="H74" i="37"/>
  <c r="G74" i="37"/>
  <c r="H73" i="37"/>
  <c r="G73" i="37"/>
  <c r="H71" i="37"/>
  <c r="G71" i="37"/>
  <c r="H70" i="37"/>
  <c r="G70" i="37"/>
  <c r="F94" i="37" l="1"/>
  <c r="G91" i="37"/>
  <c r="F91" i="37"/>
  <c r="G90" i="37"/>
  <c r="F90" i="37"/>
  <c r="G69" i="37"/>
  <c r="H69" i="37"/>
  <c r="G72" i="37"/>
  <c r="H72" i="37"/>
  <c r="H68" i="37"/>
  <c r="G68" i="37"/>
  <c r="G24" i="52"/>
  <c r="G25" i="52"/>
  <c r="G26" i="52"/>
  <c r="G23" i="52"/>
  <c r="P105" i="52"/>
  <c r="O105" i="52"/>
  <c r="P104" i="52"/>
  <c r="O104" i="52"/>
  <c r="P103" i="52"/>
  <c r="O103" i="52"/>
  <c r="P102" i="52"/>
  <c r="O102" i="52"/>
  <c r="P101" i="52"/>
  <c r="O101" i="52"/>
  <c r="P100" i="52"/>
  <c r="O100" i="52"/>
  <c r="P99" i="52"/>
  <c r="O99" i="52"/>
  <c r="P98" i="52"/>
  <c r="O98" i="52"/>
  <c r="P97" i="52"/>
  <c r="O97" i="52"/>
  <c r="P96" i="52"/>
  <c r="O96" i="52"/>
  <c r="P85" i="52"/>
  <c r="O85" i="52"/>
  <c r="P84" i="52"/>
  <c r="O84" i="52"/>
  <c r="P83" i="52"/>
  <c r="O83" i="52"/>
  <c r="P82" i="52"/>
  <c r="O82" i="52"/>
  <c r="P81" i="52"/>
  <c r="O81" i="52"/>
  <c r="P80" i="52"/>
  <c r="O80" i="52"/>
  <c r="P79" i="52"/>
  <c r="O79" i="52"/>
  <c r="P78" i="52"/>
  <c r="O78" i="52"/>
  <c r="P77" i="52"/>
  <c r="O77" i="52"/>
  <c r="P76" i="52"/>
  <c r="O76" i="52"/>
  <c r="P65" i="52"/>
  <c r="O65" i="52"/>
  <c r="P64" i="52"/>
  <c r="O64" i="52"/>
  <c r="P63" i="52"/>
  <c r="O63" i="52"/>
  <c r="P62" i="52"/>
  <c r="O62" i="52"/>
  <c r="P61" i="52"/>
  <c r="O61" i="52"/>
  <c r="P60" i="52"/>
  <c r="O60" i="52"/>
  <c r="P59" i="52"/>
  <c r="O59" i="52"/>
  <c r="P58" i="52"/>
  <c r="O58" i="52"/>
  <c r="P57" i="52"/>
  <c r="O57" i="52"/>
  <c r="P56" i="52"/>
  <c r="O56" i="52"/>
  <c r="P45" i="52"/>
  <c r="P44" i="52"/>
  <c r="O44" i="52"/>
  <c r="P43" i="52"/>
  <c r="O43" i="52"/>
  <c r="P42" i="52"/>
  <c r="O42" i="52"/>
  <c r="P41" i="52"/>
  <c r="O41" i="52"/>
  <c r="P40" i="52"/>
  <c r="O40" i="52"/>
  <c r="P39" i="52"/>
  <c r="O39" i="52"/>
  <c r="P38" i="52"/>
  <c r="O38" i="52"/>
  <c r="O37" i="52"/>
  <c r="P36" i="52"/>
  <c r="O36" i="52"/>
  <c r="H120" i="52"/>
  <c r="G120" i="52"/>
  <c r="H119" i="52"/>
  <c r="G119" i="52"/>
  <c r="H118" i="52"/>
  <c r="G118" i="52"/>
  <c r="H117" i="52"/>
  <c r="G117" i="52"/>
  <c r="H116" i="52"/>
  <c r="G116" i="52"/>
  <c r="H115" i="52"/>
  <c r="G115" i="52"/>
  <c r="H114" i="52"/>
  <c r="G114" i="52"/>
  <c r="H113" i="52"/>
  <c r="G113" i="52"/>
  <c r="H112" i="52"/>
  <c r="G112" i="52"/>
  <c r="H111" i="52"/>
  <c r="G111" i="52"/>
  <c r="H110" i="52"/>
  <c r="G110" i="52"/>
  <c r="H109" i="52"/>
  <c r="G109" i="52"/>
  <c r="H108" i="52"/>
  <c r="G108" i="52"/>
  <c r="H107" i="52"/>
  <c r="G107" i="52"/>
  <c r="H106" i="52"/>
  <c r="G106" i="52"/>
  <c r="H105" i="52"/>
  <c r="G105" i="52"/>
  <c r="H104" i="52"/>
  <c r="G104" i="52"/>
  <c r="H103" i="52"/>
  <c r="G103" i="52"/>
  <c r="H102" i="52"/>
  <c r="G102" i="52"/>
  <c r="H101" i="52"/>
  <c r="G101" i="52"/>
  <c r="H100" i="52"/>
  <c r="G100" i="52"/>
  <c r="H99" i="52"/>
  <c r="G99" i="52"/>
  <c r="H98" i="52"/>
  <c r="G98" i="52"/>
  <c r="H97" i="52"/>
  <c r="G97" i="52"/>
  <c r="H96" i="52"/>
  <c r="G96" i="52"/>
  <c r="H95" i="52"/>
  <c r="G95" i="52"/>
  <c r="H94" i="52"/>
  <c r="G94" i="52"/>
  <c r="H93" i="52"/>
  <c r="G93" i="52"/>
  <c r="H92" i="52"/>
  <c r="G92" i="52"/>
  <c r="H91" i="52"/>
  <c r="G91" i="52"/>
  <c r="H90" i="52"/>
  <c r="G90" i="52"/>
  <c r="H89" i="52"/>
  <c r="G89" i="52"/>
  <c r="H88" i="52"/>
  <c r="G88" i="52"/>
  <c r="H87" i="52"/>
  <c r="G87" i="52"/>
  <c r="H86" i="52"/>
  <c r="G86" i="52"/>
  <c r="H85" i="52"/>
  <c r="G85" i="52"/>
  <c r="H84" i="52"/>
  <c r="G84" i="52"/>
  <c r="H83" i="52"/>
  <c r="G83" i="52"/>
  <c r="H82" i="52"/>
  <c r="G82" i="52"/>
  <c r="H81" i="52"/>
  <c r="G81" i="52"/>
  <c r="G37" i="52"/>
  <c r="H37" i="52"/>
  <c r="G38" i="52"/>
  <c r="H38" i="52"/>
  <c r="H39" i="52"/>
  <c r="G40" i="52"/>
  <c r="H40" i="52"/>
  <c r="G41" i="52"/>
  <c r="H41" i="52"/>
  <c r="G42" i="52"/>
  <c r="H42" i="52"/>
  <c r="G43" i="52"/>
  <c r="H43" i="52"/>
  <c r="G44" i="52"/>
  <c r="H44" i="52"/>
  <c r="G45" i="52"/>
  <c r="H45" i="52"/>
  <c r="G46" i="52"/>
  <c r="H46" i="52"/>
  <c r="G47" i="52"/>
  <c r="H47" i="52"/>
  <c r="H48" i="52"/>
  <c r="G49" i="52"/>
  <c r="H49" i="52"/>
  <c r="G50" i="52"/>
  <c r="H50" i="52"/>
  <c r="G51" i="52"/>
  <c r="H51" i="52"/>
  <c r="G52" i="52"/>
  <c r="H52" i="52"/>
  <c r="G53" i="52"/>
  <c r="H53" i="52"/>
  <c r="G54" i="52"/>
  <c r="H54" i="52"/>
  <c r="G55" i="52"/>
  <c r="H55" i="52"/>
  <c r="G56" i="52"/>
  <c r="H56" i="52"/>
  <c r="G57" i="52"/>
  <c r="H57" i="52"/>
  <c r="G58" i="52"/>
  <c r="H58" i="52"/>
  <c r="H59" i="52"/>
  <c r="G60" i="52"/>
  <c r="H60" i="52"/>
  <c r="G61" i="52"/>
  <c r="H61" i="52"/>
  <c r="G62" i="52"/>
  <c r="H62" i="52"/>
  <c r="G63" i="52"/>
  <c r="H63" i="52"/>
  <c r="G64" i="52"/>
  <c r="H64" i="52"/>
  <c r="G65" i="52"/>
  <c r="H65" i="52"/>
  <c r="G66" i="52"/>
  <c r="H66" i="52"/>
  <c r="G67" i="52"/>
  <c r="H67" i="52"/>
  <c r="G68" i="52"/>
  <c r="H68" i="52"/>
  <c r="H69" i="52"/>
  <c r="G70" i="52"/>
  <c r="H70" i="52"/>
  <c r="G71" i="52"/>
  <c r="H71" i="52"/>
  <c r="G72" i="52"/>
  <c r="H72" i="52"/>
  <c r="G73" i="52"/>
  <c r="H73" i="52"/>
  <c r="G74" i="52"/>
  <c r="H74" i="52"/>
  <c r="G75" i="52"/>
  <c r="H75" i="52"/>
  <c r="H36" i="52"/>
  <c r="G36" i="52"/>
  <c r="A30" i="52" l="1"/>
  <c r="B8" i="52"/>
</calcChain>
</file>

<file path=xl/sharedStrings.xml><?xml version="1.0" encoding="utf-8"?>
<sst xmlns="http://schemas.openxmlformats.org/spreadsheetml/2006/main" count="527" uniqueCount="253">
  <si>
    <t>Report (summary)</t>
    <phoneticPr fontId="18" type="noConversion"/>
  </si>
  <si>
    <t>Title</t>
    <phoneticPr fontId="18" type="noConversion"/>
  </si>
  <si>
    <t>Pharmacokinetic study in animals</t>
    <phoneticPr fontId="18" type="noConversion"/>
  </si>
  <si>
    <t>Study design</t>
    <phoneticPr fontId="20" type="noConversion"/>
  </si>
  <si>
    <t>Test Compound</t>
    <phoneticPr fontId="18" type="noConversion"/>
  </si>
  <si>
    <t>Species</t>
    <phoneticPr fontId="20" type="noConversion"/>
  </si>
  <si>
    <t>Sex</t>
    <phoneticPr fontId="20" type="noConversion"/>
  </si>
  <si>
    <t>Route</t>
    <phoneticPr fontId="20" type="noConversion"/>
  </si>
  <si>
    <t>Dosing</t>
    <phoneticPr fontId="20" type="noConversion"/>
  </si>
  <si>
    <t>Dose
(mg/head)</t>
    <phoneticPr fontId="18" type="noConversion"/>
  </si>
  <si>
    <r>
      <rPr>
        <sz val="12"/>
        <rFont val="새굴림"/>
        <family val="2"/>
        <charset val="129"/>
      </rPr>
      <t>투여빈도</t>
    </r>
    <phoneticPr fontId="20" type="noConversion"/>
  </si>
  <si>
    <t>G1</t>
    <phoneticPr fontId="18" type="noConversion"/>
  </si>
  <si>
    <t>Advagraf</t>
    <phoneticPr fontId="18" type="noConversion"/>
  </si>
  <si>
    <t>Beagle dog</t>
    <phoneticPr fontId="18" type="noConversion"/>
  </si>
  <si>
    <t>Male</t>
    <phoneticPr fontId="18" type="noConversion"/>
  </si>
  <si>
    <t>PO</t>
    <phoneticPr fontId="18" type="noConversion"/>
  </si>
  <si>
    <r>
      <t>7</t>
    </r>
    <r>
      <rPr>
        <sz val="12"/>
        <rFont val="새굴림"/>
        <family val="2"/>
        <charset val="129"/>
      </rPr>
      <t>일 반복</t>
    </r>
    <phoneticPr fontId="18" type="noConversion"/>
  </si>
  <si>
    <t>G2</t>
    <phoneticPr fontId="18" type="noConversion"/>
  </si>
  <si>
    <t>G3</t>
  </si>
  <si>
    <t>DKF-MB101</t>
    <phoneticPr fontId="18" type="noConversion"/>
  </si>
  <si>
    <t>SC</t>
    <phoneticPr fontId="18" type="noConversion"/>
  </si>
  <si>
    <t>QD</t>
    <phoneticPr fontId="18" type="noConversion"/>
  </si>
  <si>
    <t>G4</t>
  </si>
  <si>
    <t>G5</t>
  </si>
  <si>
    <t>G6</t>
  </si>
  <si>
    <t>Animal study</t>
    <phoneticPr fontId="20" type="noConversion"/>
  </si>
  <si>
    <t>Beagle dogs were administered via each route with the test comopund dissolved in appropriate vehicles. Plasma samples were collected designated time and the samples were then stored at -70ºC  until analysis using LC-MS/MS system.</t>
    <phoneticPr fontId="18" type="noConversion"/>
  </si>
  <si>
    <t>Bioassay</t>
    <phoneticPr fontId="20" type="noConversion"/>
  </si>
  <si>
    <r>
      <t xml:space="preserve">Blood 100 µL + water 180 µL + Working solution (or 50% MeOH) 10 µL + IS solution 10 µL + Extraction solution 500 µL → vortex, 5 min → centrifuge, 5 min, 4 </t>
    </r>
    <r>
      <rPr>
        <sz val="12"/>
        <rFont val="Segoe UI Symbol"/>
        <family val="2"/>
      </rPr>
      <t>℃</t>
    </r>
    <r>
      <rPr>
        <sz val="12"/>
        <rFont val="Arial"/>
        <family val="2"/>
      </rPr>
      <t xml:space="preserve">, 17,600x g → supernatant 400 µL → evaporation, 15 min, 50 </t>
    </r>
    <r>
      <rPr>
        <sz val="12"/>
        <rFont val="Segoe UI Symbol"/>
        <family val="2"/>
      </rPr>
      <t>℃</t>
    </r>
    <r>
      <rPr>
        <sz val="12"/>
        <rFont val="Arial"/>
        <family val="2"/>
      </rPr>
      <t>, 5000 rpm →70% ACN 100 µL reconstitution</t>
    </r>
    <phoneticPr fontId="18" type="noConversion"/>
  </si>
  <si>
    <t>Data analysis</t>
    <phoneticPr fontId="20" type="noConversion"/>
  </si>
  <si>
    <t>LC/MS/MS data were analyzed by Analyst 1.7.3.  PK parameters were calculated by noncompartmental analysis using WinNonlin software.</t>
    <phoneticPr fontId="18" type="noConversion"/>
  </si>
  <si>
    <t>Templete ver. PK200727</t>
    <phoneticPr fontId="18" type="noConversion"/>
  </si>
  <si>
    <t>Page 1</t>
    <phoneticPr fontId="18" type="noConversion"/>
  </si>
  <si>
    <r>
      <rPr>
        <b/>
        <sz val="12"/>
        <color theme="1"/>
        <rFont val="맑은 고딕"/>
        <family val="2"/>
        <charset val="129"/>
      </rPr>
      <t>시험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목적</t>
    </r>
    <r>
      <rPr>
        <b/>
        <sz val="12"/>
        <color theme="1"/>
        <rFont val="Arial"/>
        <family val="2"/>
      </rPr>
      <t>: Tacrolimus 1M (#96)</t>
    </r>
    <r>
      <rPr>
        <b/>
        <sz val="12"/>
        <color theme="1"/>
        <rFont val="맑은 고딕"/>
        <family val="2"/>
        <charset val="129"/>
      </rPr>
      <t>와</t>
    </r>
    <r>
      <rPr>
        <b/>
        <sz val="12"/>
        <color theme="1"/>
        <rFont val="Arial"/>
        <family val="2"/>
      </rPr>
      <t xml:space="preserve"> RLD (Advagraf)</t>
    </r>
    <r>
      <rPr>
        <b/>
        <sz val="12"/>
        <color theme="1"/>
        <rFont val="맑은 고딕"/>
        <family val="2"/>
        <charset val="129"/>
      </rPr>
      <t>의</t>
    </r>
    <r>
      <rPr>
        <b/>
        <sz val="12"/>
        <color theme="1"/>
        <rFont val="Arial"/>
        <family val="2"/>
      </rPr>
      <t xml:space="preserve"> PK</t>
    </r>
    <r>
      <rPr>
        <b/>
        <sz val="12"/>
        <color theme="1"/>
        <rFont val="맑은 고딕"/>
        <family val="2"/>
        <charset val="129"/>
      </rPr>
      <t>를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비교하고</t>
    </r>
    <r>
      <rPr>
        <b/>
        <sz val="12"/>
        <color theme="1"/>
        <rFont val="Arial"/>
        <family val="2"/>
      </rPr>
      <t>, #92 batch</t>
    </r>
    <r>
      <rPr>
        <b/>
        <sz val="12"/>
        <color theme="1"/>
        <rFont val="맑은 고딕"/>
        <family val="2"/>
        <charset val="129"/>
      </rPr>
      <t>의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투여량에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따른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변화를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관찰하기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2"/>
        <charset val="129"/>
      </rPr>
      <t>위함</t>
    </r>
    <phoneticPr fontId="18" type="noConversion"/>
  </si>
  <si>
    <t>Report (result)</t>
    <phoneticPr fontId="18" type="noConversion"/>
  </si>
  <si>
    <t>Pharmacokinetic parameters</t>
    <phoneticPr fontId="18" type="noConversion"/>
  </si>
  <si>
    <r>
      <t>Advagraf</t>
    </r>
    <r>
      <rPr>
        <b/>
        <vertAlign val="superscript"/>
        <sz val="12"/>
        <rFont val="Arial"/>
        <family val="2"/>
      </rPr>
      <t>Ⓡ</t>
    </r>
    <r>
      <rPr>
        <b/>
        <sz val="12"/>
        <rFont val="Arial"/>
        <family val="2"/>
      </rPr>
      <t>, 1 mg(1 capsule)/head</t>
    </r>
    <phoneticPr fontId="18" type="noConversion"/>
  </si>
  <si>
    <r>
      <t>Advagraf</t>
    </r>
    <r>
      <rPr>
        <b/>
        <vertAlign val="superscript"/>
        <sz val="12"/>
        <rFont val="Arial"/>
        <family val="2"/>
      </rPr>
      <t>Ⓡ</t>
    </r>
    <r>
      <rPr>
        <b/>
        <sz val="12"/>
        <rFont val="Arial"/>
        <family val="2"/>
      </rPr>
      <t>, 3 mg(2 capsule)/head</t>
    </r>
    <phoneticPr fontId="18" type="noConversion"/>
  </si>
  <si>
    <t>DFK-MB101, 3.5 mg/head</t>
    <phoneticPr fontId="18" type="noConversion"/>
  </si>
  <si>
    <t>DFK-MB101, 7 mg/head</t>
    <phoneticPr fontId="18" type="noConversion"/>
  </si>
  <si>
    <t>DFK-MB101, 14 mg/head</t>
    <phoneticPr fontId="18" type="noConversion"/>
  </si>
  <si>
    <t>DFK-MB101, 28 mg/head</t>
    <phoneticPr fontId="18" type="noConversion"/>
  </si>
  <si>
    <t>n=4</t>
    <phoneticPr fontId="18" type="noConversion"/>
  </si>
  <si>
    <t>n=3</t>
    <phoneticPr fontId="18" type="noConversion"/>
  </si>
  <si>
    <t>Parameters</t>
    <phoneticPr fontId="18" type="noConversion"/>
  </si>
  <si>
    <t>Unit</t>
    <phoneticPr fontId="18" type="noConversion"/>
  </si>
  <si>
    <t>Mean</t>
    <phoneticPr fontId="20" type="noConversion"/>
  </si>
  <si>
    <t>SD</t>
    <phoneticPr fontId="20" type="noConversion"/>
  </si>
  <si>
    <r>
      <t>t</t>
    </r>
    <r>
      <rPr>
        <b/>
        <vertAlign val="subscript"/>
        <sz val="12"/>
        <rFont val="Arial"/>
        <family val="2"/>
      </rPr>
      <t>max</t>
    </r>
  </si>
  <si>
    <t>hr</t>
  </si>
  <si>
    <r>
      <t>C</t>
    </r>
    <r>
      <rPr>
        <b/>
        <vertAlign val="subscript"/>
        <sz val="12"/>
        <rFont val="Arial"/>
        <family val="2"/>
      </rPr>
      <t>max</t>
    </r>
  </si>
  <si>
    <t>ng/mL</t>
  </si>
  <si>
    <r>
      <t>AUC</t>
    </r>
    <r>
      <rPr>
        <b/>
        <vertAlign val="subscript"/>
        <sz val="12"/>
        <rFont val="Arial"/>
        <family val="2"/>
      </rPr>
      <t>last</t>
    </r>
    <phoneticPr fontId="18" type="noConversion"/>
  </si>
  <si>
    <t>ng*hr/mL</t>
  </si>
  <si>
    <r>
      <t>AUC</t>
    </r>
    <r>
      <rPr>
        <b/>
        <vertAlign val="subscript"/>
        <sz val="12"/>
        <rFont val="Arial"/>
        <family val="2"/>
      </rPr>
      <t>inf</t>
    </r>
    <phoneticPr fontId="18" type="noConversion"/>
  </si>
  <si>
    <t>N/A</t>
  </si>
  <si>
    <r>
      <t>t</t>
    </r>
    <r>
      <rPr>
        <b/>
        <vertAlign val="subscript"/>
        <sz val="12"/>
        <rFont val="Arial"/>
        <family val="2"/>
      </rPr>
      <t>1/2</t>
    </r>
  </si>
  <si>
    <t>Pharmacokinetic parameters were obtained by non-compartmental analysis using WinNonlin software.</t>
  </si>
  <si>
    <t>Pharmacokinetic profiles</t>
    <phoneticPr fontId="18" type="noConversion"/>
  </si>
  <si>
    <t>Note: Linear Scale</t>
    <phoneticPr fontId="18" type="noConversion"/>
  </si>
  <si>
    <t>Note: Semi-log Scale</t>
    <phoneticPr fontId="18" type="noConversion"/>
  </si>
  <si>
    <r>
      <t>Advagraf</t>
    </r>
    <r>
      <rPr>
        <b/>
        <vertAlign val="superscript"/>
        <sz val="12"/>
        <rFont val="MS Gothic"/>
        <family val="3"/>
        <charset val="128"/>
      </rPr>
      <t>Ⓡ</t>
    </r>
    <r>
      <rPr>
        <b/>
        <sz val="12"/>
        <rFont val="Arial"/>
        <family val="2"/>
      </rPr>
      <t>, 1 mg(1 capsule)/head</t>
    </r>
    <phoneticPr fontId="18" type="noConversion"/>
  </si>
  <si>
    <t>#1</t>
    <phoneticPr fontId="20" type="noConversion"/>
  </si>
  <si>
    <t>#2</t>
  </si>
  <si>
    <t>#3</t>
  </si>
  <si>
    <t>#4</t>
  </si>
  <si>
    <r>
      <t>C</t>
    </r>
    <r>
      <rPr>
        <b/>
        <vertAlign val="subscript"/>
        <sz val="12"/>
        <rFont val="Arial"/>
        <family val="2"/>
      </rPr>
      <t>max</t>
    </r>
    <r>
      <rPr>
        <b/>
        <sz val="12"/>
        <rFont val="Arial"/>
        <family val="2"/>
      </rPr>
      <t>/Dose</t>
    </r>
    <phoneticPr fontId="18" type="noConversion"/>
  </si>
  <si>
    <t>(ng/mL)/(mg/kg)</t>
    <phoneticPr fontId="18" type="noConversion"/>
  </si>
  <si>
    <r>
      <t>AUC</t>
    </r>
    <r>
      <rPr>
        <b/>
        <vertAlign val="subscript"/>
        <sz val="12"/>
        <rFont val="Arial"/>
        <family val="2"/>
      </rPr>
      <t>last</t>
    </r>
    <r>
      <rPr>
        <b/>
        <sz val="12"/>
        <rFont val="Arial"/>
        <family val="2"/>
      </rPr>
      <t>/Dose</t>
    </r>
    <phoneticPr fontId="18" type="noConversion"/>
  </si>
  <si>
    <t>(ng*hr/mL)/(mg/kg)</t>
    <phoneticPr fontId="18" type="noConversion"/>
  </si>
  <si>
    <r>
      <t>Advagraf</t>
    </r>
    <r>
      <rPr>
        <b/>
        <vertAlign val="superscript"/>
        <sz val="12"/>
        <rFont val="MS Gothic"/>
        <family val="3"/>
      </rPr>
      <t>Ⓡ</t>
    </r>
    <r>
      <rPr>
        <b/>
        <sz val="12"/>
        <rFont val="Arial"/>
        <family val="2"/>
      </rPr>
      <t>, 3 mg(2 capsule)/head</t>
    </r>
    <phoneticPr fontId="18" type="noConversion"/>
  </si>
  <si>
    <t>#5</t>
  </si>
  <si>
    <t>#6</t>
  </si>
  <si>
    <t>#7</t>
  </si>
  <si>
    <t>#8</t>
  </si>
  <si>
    <r>
      <t>C</t>
    </r>
    <r>
      <rPr>
        <b/>
        <vertAlign val="subscript"/>
        <sz val="12"/>
        <rFont val="Arial"/>
        <family val="2"/>
      </rPr>
      <t>max</t>
    </r>
    <phoneticPr fontId="18" type="noConversion"/>
  </si>
  <si>
    <t>G3</t>
    <phoneticPr fontId="18" type="noConversion"/>
  </si>
  <si>
    <t>DFK-MB101, 3.5 mg/head</t>
  </si>
  <si>
    <t>#9</t>
    <phoneticPr fontId="20" type="noConversion"/>
  </si>
  <si>
    <t>#10</t>
  </si>
  <si>
    <t>#11</t>
  </si>
  <si>
    <t>N/A</t>
    <phoneticPr fontId="18" type="noConversion"/>
  </si>
  <si>
    <t>G4</t>
    <phoneticPr fontId="18" type="noConversion"/>
  </si>
  <si>
    <t>#12</t>
    <phoneticPr fontId="20" type="noConversion"/>
  </si>
  <si>
    <t>#13</t>
  </si>
  <si>
    <t>#14</t>
  </si>
  <si>
    <t>G5</t>
    <phoneticPr fontId="18" type="noConversion"/>
  </si>
  <si>
    <t>#15</t>
    <phoneticPr fontId="20" type="noConversion"/>
  </si>
  <si>
    <t>#16</t>
  </si>
  <si>
    <t>#17</t>
  </si>
  <si>
    <t>G6</t>
    <phoneticPr fontId="18" type="noConversion"/>
  </si>
  <si>
    <t>#18</t>
    <phoneticPr fontId="20" type="noConversion"/>
  </si>
  <si>
    <t>#19</t>
  </si>
  <si>
    <t>#20</t>
  </si>
  <si>
    <t>비글견을 이용한 DKB-MB101의 약물동태 시험</t>
    <phoneticPr fontId="1" type="noConversion"/>
  </si>
  <si>
    <t>대조군</t>
    <phoneticPr fontId="1" type="noConversion"/>
  </si>
  <si>
    <t>Group</t>
    <phoneticPr fontId="1" type="noConversion"/>
  </si>
  <si>
    <t>Animal 
ID</t>
    <phoneticPr fontId="1" type="noConversion"/>
  </si>
  <si>
    <t>SEX</t>
    <phoneticPr fontId="1" type="noConversion"/>
  </si>
  <si>
    <t>군분리</t>
    <phoneticPr fontId="1" type="noConversion"/>
  </si>
  <si>
    <t>투여 전</t>
    <phoneticPr fontId="1" type="noConversion"/>
  </si>
  <si>
    <t>1 Week</t>
    <phoneticPr fontId="1" type="noConversion"/>
  </si>
  <si>
    <t>(24.06.17)</t>
    <phoneticPr fontId="1" type="noConversion"/>
  </si>
  <si>
    <t>(24.06.18)</t>
    <phoneticPr fontId="1" type="noConversion"/>
  </si>
  <si>
    <t>(24.06.25)</t>
    <phoneticPr fontId="1" type="noConversion"/>
  </si>
  <si>
    <r>
      <t>G1
Advagraf</t>
    </r>
    <r>
      <rPr>
        <b/>
        <sz val="11"/>
        <color theme="1"/>
        <rFont val="Segoe UI Symbol"/>
        <family val="3"/>
      </rPr>
      <t>Ⓡ</t>
    </r>
    <r>
      <rPr>
        <b/>
        <sz val="11"/>
        <color theme="1"/>
        <rFont val="맑은 고딕"/>
        <family val="3"/>
        <charset val="129"/>
        <scheme val="minor"/>
      </rPr>
      <t xml:space="preserve">
1mg
(1 Capsule) / head</t>
    </r>
    <phoneticPr fontId="1" type="noConversion"/>
  </si>
  <si>
    <t>male</t>
    <phoneticPr fontId="1" type="noConversion"/>
  </si>
  <si>
    <t>Mean</t>
    <phoneticPr fontId="1" type="noConversion"/>
  </si>
  <si>
    <t>SD</t>
    <phoneticPr fontId="1" type="noConversion"/>
  </si>
  <si>
    <r>
      <t>G2
Advagraf</t>
    </r>
    <r>
      <rPr>
        <b/>
        <sz val="11"/>
        <color theme="1"/>
        <rFont val="Segoe UI Symbol"/>
        <family val="3"/>
      </rPr>
      <t>Ⓡ</t>
    </r>
    <r>
      <rPr>
        <b/>
        <sz val="11"/>
        <color theme="1"/>
        <rFont val="맑은 고딕"/>
        <family val="3"/>
        <charset val="129"/>
        <scheme val="minor"/>
      </rPr>
      <t xml:space="preserve">
3mg
(3 Capsule) / head</t>
    </r>
    <phoneticPr fontId="1" type="noConversion"/>
  </si>
  <si>
    <t>시험군</t>
    <phoneticPr fontId="1" type="noConversion"/>
  </si>
  <si>
    <t>2 Week</t>
  </si>
  <si>
    <t>3 Week</t>
  </si>
  <si>
    <t>4 Week</t>
  </si>
  <si>
    <t>5 Week</t>
  </si>
  <si>
    <t>6 Week</t>
  </si>
  <si>
    <t>(24.07.02)</t>
    <phoneticPr fontId="1" type="noConversion"/>
  </si>
  <si>
    <t>(24.07.09)</t>
    <phoneticPr fontId="1" type="noConversion"/>
  </si>
  <si>
    <t>(24.07.16)</t>
    <phoneticPr fontId="1" type="noConversion"/>
  </si>
  <si>
    <t>(24.07.23)</t>
    <phoneticPr fontId="1" type="noConversion"/>
  </si>
  <si>
    <t>(24.07.30)</t>
    <phoneticPr fontId="1" type="noConversion"/>
  </si>
  <si>
    <t>G3
DKF-MB101
3.5mg / head</t>
    <phoneticPr fontId="1" type="noConversion"/>
  </si>
  <si>
    <t>G4
DKF-MB101
7mg / head</t>
    <phoneticPr fontId="1" type="noConversion"/>
  </si>
  <si>
    <t>G5
DKF-MB101
14mg  / head</t>
    <phoneticPr fontId="1" type="noConversion"/>
  </si>
  <si>
    <t>G6
DKF-MB101
28mg / head</t>
    <phoneticPr fontId="1" type="noConversion"/>
  </si>
  <si>
    <r>
      <t>[</t>
    </r>
    <r>
      <rPr>
        <b/>
        <sz val="11"/>
        <color rgb="FFC00000"/>
        <rFont val="돋움"/>
        <family val="3"/>
        <charset val="129"/>
      </rPr>
      <t>확인용</t>
    </r>
    <r>
      <rPr>
        <b/>
        <sz val="11"/>
        <color rgb="FFC00000"/>
        <rFont val="Arial"/>
        <family val="2"/>
      </rPr>
      <t xml:space="preserve">] - </t>
    </r>
    <r>
      <rPr>
        <b/>
        <sz val="11"/>
        <color rgb="FFC00000"/>
        <rFont val="돋움"/>
        <family val="3"/>
        <charset val="129"/>
      </rPr>
      <t>최종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결과보고서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작성시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데이터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검토과정에서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일부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데이터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변경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될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수</t>
    </r>
    <r>
      <rPr>
        <b/>
        <sz val="11"/>
        <color rgb="FFC00000"/>
        <rFont val="Arial"/>
        <family val="2"/>
      </rPr>
      <t xml:space="preserve"> </t>
    </r>
    <r>
      <rPr>
        <b/>
        <sz val="11"/>
        <color rgb="FFC00000"/>
        <rFont val="돋움"/>
        <family val="3"/>
        <charset val="129"/>
      </rPr>
      <t>있습니다</t>
    </r>
    <r>
      <rPr>
        <b/>
        <sz val="11"/>
        <color rgb="FFC00000"/>
        <rFont val="Arial"/>
        <family val="2"/>
      </rPr>
      <t>.</t>
    </r>
    <phoneticPr fontId="18" type="noConversion"/>
  </si>
  <si>
    <t>Dose</t>
    <phoneticPr fontId="18" type="noConversion"/>
  </si>
  <si>
    <r>
      <t>G1, Advagraf, 1 mg(1 capsule)/head, PO;G2, Advagraf</t>
    </r>
    <r>
      <rPr>
        <sz val="11"/>
        <color theme="1"/>
        <rFont val="맑은 고딕"/>
        <family val="2"/>
        <charset val="129"/>
      </rPr>
      <t xml:space="preserve">, </t>
    </r>
    <r>
      <rPr>
        <sz val="11"/>
        <color theme="1"/>
        <rFont val="Arial"/>
        <family val="2"/>
      </rPr>
      <t>3 mg(2 capsule)/head, PO;
G3, DKF-MB101, 3.5 mg/head, SC;G4, DKF-MB101, 7 mg/head, SC;G5, DKF-MB101, 14 mg/head, SC;G6, DKF-MB101, 28 mg/head, SC</t>
    </r>
    <phoneticPr fontId="18" type="noConversion"/>
  </si>
  <si>
    <t>G1, Advagraf, 1 mg(1 capsule)/head, PO;G2, Advagraf, 3 mg(2 capsule)/head, PO;G3, DKF-MB101, 3.5 mg/head, SC;
G4, DKF-MB101, 7 mg/head, SC;G5, DKF-MB101, 14 mg/head, SC;G6, DKF-MB101, 28 mg/head, SC</t>
    <phoneticPr fontId="18" type="noConversion"/>
  </si>
  <si>
    <t>Analytes</t>
    <phoneticPr fontId="18" type="noConversion"/>
  </si>
  <si>
    <t>Tacrolimus</t>
    <phoneticPr fontId="18" type="noConversion"/>
  </si>
  <si>
    <t>Abbriviation</t>
    <phoneticPr fontId="18" type="noConversion"/>
  </si>
  <si>
    <t>BQL</t>
    <phoneticPr fontId="18" type="noConversion"/>
  </si>
  <si>
    <t>below quantification level</t>
    <phoneticPr fontId="18" type="noConversion"/>
  </si>
  <si>
    <r>
      <t>Blood_1</t>
    </r>
    <r>
      <rPr>
        <b/>
        <sz val="11"/>
        <color theme="1"/>
        <rFont val="새굴림"/>
        <family val="2"/>
        <charset val="129"/>
      </rPr>
      <t>차</t>
    </r>
    <phoneticPr fontId="18" type="noConversion"/>
  </si>
  <si>
    <r>
      <t>Blood_2</t>
    </r>
    <r>
      <rPr>
        <b/>
        <sz val="11"/>
        <color theme="1"/>
        <rFont val="새굴림"/>
        <family val="2"/>
        <charset val="129"/>
      </rPr>
      <t>차</t>
    </r>
    <phoneticPr fontId="18" type="noConversion"/>
  </si>
  <si>
    <t>Standard samples</t>
    <phoneticPr fontId="18" type="noConversion"/>
  </si>
  <si>
    <t>Conc. (ng/mL)</t>
    <phoneticPr fontId="18" type="noConversion"/>
  </si>
  <si>
    <t>Area ratio</t>
    <phoneticPr fontId="18" type="noConversion"/>
  </si>
  <si>
    <t>DBLK</t>
    <phoneticPr fontId="18" type="noConversion"/>
  </si>
  <si>
    <t>BLK (P)</t>
    <phoneticPr fontId="18" type="noConversion"/>
  </si>
  <si>
    <t>CV (%)</t>
    <phoneticPr fontId="18" type="noConversion"/>
  </si>
  <si>
    <t>LLOQ_0.1</t>
    <phoneticPr fontId="18" type="noConversion"/>
  </si>
  <si>
    <t>LQC_0.3</t>
  </si>
  <si>
    <t>MQC_3</t>
  </si>
  <si>
    <t>HQC_40</t>
  </si>
  <si>
    <t>Calibration</t>
    <phoneticPr fontId="18" type="noConversion"/>
  </si>
  <si>
    <t>Article</t>
    <phoneticPr fontId="18" type="noConversion"/>
  </si>
  <si>
    <t>Range (ng/mL)</t>
    <phoneticPr fontId="18" type="noConversion"/>
  </si>
  <si>
    <t>Regression</t>
  </si>
  <si>
    <t>Weighting</t>
    <phoneticPr fontId="18" type="noConversion"/>
  </si>
  <si>
    <t>a</t>
    <phoneticPr fontId="18" type="noConversion"/>
  </si>
  <si>
    <t>b</t>
    <phoneticPr fontId="18" type="noConversion"/>
  </si>
  <si>
    <t>r</t>
    <phoneticPr fontId="18" type="noConversion"/>
  </si>
  <si>
    <t>0.1-50</t>
    <phoneticPr fontId="18" type="noConversion"/>
  </si>
  <si>
    <t>Linear</t>
    <phoneticPr fontId="18" type="noConversion"/>
  </si>
  <si>
    <r>
      <t>1/x</t>
    </r>
    <r>
      <rPr>
        <vertAlign val="superscript"/>
        <sz val="11"/>
        <rFont val="Arial"/>
        <family val="2"/>
      </rPr>
      <t>2</t>
    </r>
    <phoneticPr fontId="18" type="noConversion"/>
  </si>
  <si>
    <t>Samples (final concentration)</t>
    <phoneticPr fontId="18" type="noConversion"/>
  </si>
  <si>
    <t>Advagraf, 1 mg(1 capsule)/head, PO</t>
    <phoneticPr fontId="18" type="noConversion"/>
  </si>
  <si>
    <t>대조약: 0, 2, 4, 6 day별 최고혈중농도 평균치</t>
    <phoneticPr fontId="18" type="noConversion"/>
  </si>
  <si>
    <t>DKF-MB101, 3.5 mg/head, SC</t>
  </si>
  <si>
    <t xml:space="preserve">시험약: 각 개체별 최고혈중농도 </t>
    <phoneticPr fontId="18" type="noConversion"/>
  </si>
  <si>
    <t>Time (hr)</t>
  </si>
  <si>
    <t>Blood concentration (ng/mL)</t>
    <phoneticPr fontId="18" type="noConversion"/>
  </si>
  <si>
    <t>#1</t>
    <phoneticPr fontId="18" type="noConversion"/>
  </si>
  <si>
    <t>Mean</t>
    <phoneticPr fontId="18" type="noConversion"/>
  </si>
  <si>
    <t>SD</t>
    <phoneticPr fontId="18" type="noConversion"/>
  </si>
  <si>
    <t>#9</t>
    <phoneticPr fontId="18" type="noConversion"/>
  </si>
  <si>
    <t>0 Day</t>
    <phoneticPr fontId="18" type="noConversion"/>
  </si>
  <si>
    <t>0.03 (BQL)</t>
    <phoneticPr fontId="18" type="noConversion"/>
  </si>
  <si>
    <t>0.07 (BQL)</t>
    <phoneticPr fontId="18" type="noConversion"/>
  </si>
  <si>
    <t>2 Day</t>
    <phoneticPr fontId="18" type="noConversion"/>
  </si>
  <si>
    <t>0.09 (BQL)</t>
    <phoneticPr fontId="18" type="noConversion"/>
  </si>
  <si>
    <t>0.03 (BQL)</t>
  </si>
  <si>
    <t>0.01 (BQL)</t>
  </si>
  <si>
    <t>BQL, &lt;0.1 ng/mL</t>
    <phoneticPr fontId="18" type="noConversion"/>
  </si>
  <si>
    <t>DKF-MB101, 7 mg/head, SC</t>
  </si>
  <si>
    <t>#12</t>
    <phoneticPr fontId="18" type="noConversion"/>
  </si>
  <si>
    <t>4 Day</t>
    <phoneticPr fontId="18" type="noConversion"/>
  </si>
  <si>
    <t>6 Day</t>
    <phoneticPr fontId="18" type="noConversion"/>
  </si>
  <si>
    <t>0.09 (BQL)</t>
  </si>
  <si>
    <t>0.02 (BQL)</t>
  </si>
  <si>
    <t>DKF-MB101, 14 mg/head, SC</t>
  </si>
  <si>
    <t>#15</t>
    <phoneticPr fontId="18" type="noConversion"/>
  </si>
  <si>
    <t>Advagraf, 3 mg(2 capsule)/head, PO</t>
  </si>
  <si>
    <t>#5</t>
    <phoneticPr fontId="18" type="noConversion"/>
  </si>
  <si>
    <t>DKF-MB101, 28 mg/head, SC</t>
  </si>
  <si>
    <t>#18</t>
    <phoneticPr fontId="18" type="noConversion"/>
  </si>
  <si>
    <t>®</t>
    <phoneticPr fontId="18" type="noConversion"/>
  </si>
  <si>
    <t>LC-MS/MS condition</t>
    <phoneticPr fontId="18" type="noConversion"/>
  </si>
  <si>
    <r>
      <t xml:space="preserve">LC </t>
    </r>
    <r>
      <rPr>
        <b/>
        <sz val="10"/>
        <color theme="1"/>
        <rFont val="맑은 고딕"/>
        <family val="3"/>
        <charset val="129"/>
      </rPr>
      <t>조건</t>
    </r>
    <phoneticPr fontId="18" type="noConversion"/>
  </si>
  <si>
    <t>HPLC System</t>
    <phoneticPr fontId="18" type="noConversion"/>
  </si>
  <si>
    <t>SHIMADZU Nexera 40 series</t>
    <phoneticPr fontId="18" type="noConversion"/>
  </si>
  <si>
    <t>Column</t>
    <phoneticPr fontId="18" type="noConversion"/>
  </si>
  <si>
    <t>Agilent ZORBAX Eclipse XDB-C18, 3.5 µm, 50 X 2.1mm</t>
    <phoneticPr fontId="18" type="noConversion"/>
  </si>
  <si>
    <t>Column temp.</t>
    <phoneticPr fontId="18" type="noConversion"/>
  </si>
  <si>
    <r>
      <t xml:space="preserve">40 </t>
    </r>
    <r>
      <rPr>
        <sz val="10"/>
        <color theme="1"/>
        <rFont val="맑은 고딕"/>
        <family val="3"/>
        <charset val="129"/>
      </rPr>
      <t>℃</t>
    </r>
    <phoneticPr fontId="18" type="noConversion"/>
  </si>
  <si>
    <t>Mobile phase</t>
    <phoneticPr fontId="18" type="noConversion"/>
  </si>
  <si>
    <t>A:</t>
    <phoneticPr fontId="18" type="noConversion"/>
  </si>
  <si>
    <t>2 mM Ammonium acetate and 0.1% formic acid in water</t>
    <phoneticPr fontId="18" type="noConversion"/>
  </si>
  <si>
    <t>B:</t>
    <phoneticPr fontId="18" type="noConversion"/>
  </si>
  <si>
    <t>Methanol</t>
    <phoneticPr fontId="18" type="noConversion"/>
  </si>
  <si>
    <t>Isocratic</t>
    <phoneticPr fontId="18" type="noConversion"/>
  </si>
  <si>
    <t>Time (min)</t>
    <phoneticPr fontId="18" type="noConversion"/>
  </si>
  <si>
    <t>B (%)</t>
    <phoneticPr fontId="18" type="noConversion"/>
  </si>
  <si>
    <t>Flow rate (µL/min)</t>
    <phoneticPr fontId="18" type="noConversion"/>
  </si>
  <si>
    <t>Injection volume (µL)</t>
    <phoneticPr fontId="18" type="noConversion"/>
  </si>
  <si>
    <t>2.5 µL</t>
    <phoneticPr fontId="18" type="noConversion"/>
  </si>
  <si>
    <t>Autosampler temp.</t>
    <phoneticPr fontId="18" type="noConversion"/>
  </si>
  <si>
    <r>
      <t xml:space="preserve">10 </t>
    </r>
    <r>
      <rPr>
        <sz val="10"/>
        <color theme="1"/>
        <rFont val="맑은 고딕"/>
        <family val="3"/>
        <charset val="129"/>
      </rPr>
      <t>℃</t>
    </r>
  </si>
  <si>
    <r>
      <t xml:space="preserve">MS </t>
    </r>
    <r>
      <rPr>
        <b/>
        <sz val="10"/>
        <color theme="1"/>
        <rFont val="맑은 고딕"/>
        <family val="3"/>
        <charset val="129"/>
      </rPr>
      <t>조건</t>
    </r>
    <phoneticPr fontId="18" type="noConversion"/>
  </si>
  <si>
    <t>Detection</t>
    <phoneticPr fontId="18" type="noConversion"/>
  </si>
  <si>
    <t>SCIEX Triple Quad™ 4500 System</t>
    <phoneticPr fontId="18" type="noConversion"/>
  </si>
  <si>
    <t>Curtain gas</t>
    <phoneticPr fontId="18" type="noConversion"/>
  </si>
  <si>
    <t>Ion source gas 1</t>
    <phoneticPr fontId="18" type="noConversion"/>
  </si>
  <si>
    <t>Ion source gas 2</t>
    <phoneticPr fontId="18" type="noConversion"/>
  </si>
  <si>
    <t>Ionspray voltage</t>
    <phoneticPr fontId="18" type="noConversion"/>
  </si>
  <si>
    <t>Temperature</t>
    <phoneticPr fontId="18" type="noConversion"/>
  </si>
  <si>
    <t>MRM mode</t>
    <phoneticPr fontId="18" type="noConversion"/>
  </si>
  <si>
    <t>Positive</t>
    <phoneticPr fontId="18" type="noConversion"/>
  </si>
  <si>
    <r>
      <rPr>
        <b/>
        <sz val="10"/>
        <color theme="1"/>
        <rFont val="맑은 고딕"/>
        <family val="3"/>
        <charset val="129"/>
      </rPr>
      <t>표준품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정보</t>
    </r>
    <phoneticPr fontId="18" type="noConversion"/>
  </si>
  <si>
    <t>Formula</t>
    <phoneticPr fontId="18" type="noConversion"/>
  </si>
  <si>
    <t>MW</t>
    <phoneticPr fontId="18" type="noConversion"/>
  </si>
  <si>
    <t>Exact mass</t>
    <phoneticPr fontId="18" type="noConversion"/>
  </si>
  <si>
    <r>
      <t>C</t>
    </r>
    <r>
      <rPr>
        <vertAlign val="subscript"/>
        <sz val="10"/>
        <rFont val="Arial"/>
        <family val="2"/>
      </rPr>
      <t>44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69</t>
    </r>
    <r>
      <rPr>
        <sz val="10"/>
        <rFont val="Arial"/>
        <family val="2"/>
      </rPr>
      <t>NO</t>
    </r>
    <r>
      <rPr>
        <vertAlign val="subscript"/>
        <sz val="10"/>
        <rFont val="Arial"/>
        <family val="2"/>
      </rPr>
      <t>12</t>
    </r>
    <phoneticPr fontId="18" type="noConversion"/>
  </si>
  <si>
    <t>Everolimus</t>
    <phoneticPr fontId="18" type="noConversion"/>
  </si>
  <si>
    <r>
      <t>C</t>
    </r>
    <r>
      <rPr>
        <vertAlign val="subscript"/>
        <sz val="10"/>
        <rFont val="Arial"/>
        <family val="2"/>
      </rPr>
      <t>53</t>
    </r>
    <r>
      <rPr>
        <sz val="10"/>
        <rFont val="Arial"/>
        <family val="2"/>
      </rPr>
      <t>H</t>
    </r>
    <r>
      <rPr>
        <vertAlign val="subscript"/>
        <sz val="10"/>
        <rFont val="Arial"/>
        <family val="2"/>
      </rPr>
      <t>83</t>
    </r>
    <r>
      <rPr>
        <sz val="10"/>
        <rFont val="Arial"/>
        <family val="2"/>
      </rPr>
      <t>NO</t>
    </r>
    <r>
      <rPr>
        <vertAlign val="subscript"/>
        <sz val="10"/>
        <rFont val="Arial"/>
        <family val="2"/>
      </rPr>
      <t>14</t>
    </r>
    <phoneticPr fontId="18" type="noConversion"/>
  </si>
  <si>
    <r>
      <t xml:space="preserve">MRM </t>
    </r>
    <r>
      <rPr>
        <b/>
        <sz val="10"/>
        <color theme="1"/>
        <rFont val="맑은 고딕"/>
        <family val="3"/>
        <charset val="129"/>
      </rPr>
      <t>조건</t>
    </r>
    <phoneticPr fontId="18" type="noConversion"/>
  </si>
  <si>
    <t>m/z</t>
    <phoneticPr fontId="18" type="noConversion"/>
  </si>
  <si>
    <t>DP (V)</t>
    <phoneticPr fontId="18" type="noConversion"/>
  </si>
  <si>
    <t>CE (eV)</t>
    <phoneticPr fontId="18" type="noConversion"/>
  </si>
  <si>
    <t>CXP (eV)</t>
    <phoneticPr fontId="18" type="noConversion"/>
  </si>
  <si>
    <t>RT (min)</t>
    <phoneticPr fontId="18" type="noConversion"/>
  </si>
  <si>
    <t>Analyte</t>
    <phoneticPr fontId="18" type="noConversion"/>
  </si>
  <si>
    <r>
      <rPr>
        <sz val="10"/>
        <rFont val="맑은 고딕"/>
        <family val="3"/>
        <charset val="129"/>
      </rPr>
      <t>→</t>
    </r>
    <phoneticPr fontId="18" type="noConversion"/>
  </si>
  <si>
    <t>IS</t>
    <phoneticPr fontId="18" type="noConversion"/>
  </si>
  <si>
    <r>
      <rPr>
        <b/>
        <sz val="10"/>
        <color theme="1"/>
        <rFont val="맑은 고딕"/>
        <family val="3"/>
        <charset val="129"/>
      </rPr>
      <t>전처리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방법</t>
    </r>
    <phoneticPr fontId="18" type="noConversion"/>
  </si>
  <si>
    <t>Stock</t>
    <phoneticPr fontId="18" type="noConversion"/>
  </si>
  <si>
    <t>Analyte:</t>
    <phoneticPr fontId="18" type="noConversion"/>
  </si>
  <si>
    <t>mg</t>
    <phoneticPr fontId="18" type="noConversion"/>
  </si>
  <si>
    <t>DMSO</t>
    <phoneticPr fontId="18" type="noConversion"/>
  </si>
  <si>
    <t>mL</t>
    <phoneticPr fontId="18" type="noConversion"/>
  </si>
  <si>
    <t>10 mg/mL in DMSO</t>
    <phoneticPr fontId="18" type="noConversion"/>
  </si>
  <si>
    <t>Working solution</t>
    <phoneticPr fontId="18" type="noConversion"/>
  </si>
  <si>
    <t>Serial dilution with 50% MeOH</t>
    <phoneticPr fontId="18" type="noConversion"/>
  </si>
  <si>
    <t>0.001, 0.002, 0.005, 0.01, 0.02, 0.05, 0.1, 0.2, 0.5 µg/mL</t>
    <phoneticPr fontId="18" type="noConversion"/>
  </si>
  <si>
    <t>IS Solution</t>
    <phoneticPr fontId="18" type="noConversion"/>
  </si>
  <si>
    <t>Everolimus 1.4 mg / DMSO 0.14 mL</t>
    <phoneticPr fontId="18" type="noConversion"/>
  </si>
  <si>
    <t>Everolimus 300 ng/mL in 50% MeOH</t>
    <phoneticPr fontId="18" type="noConversion"/>
  </si>
  <si>
    <t>Liquid-Liquid extraction</t>
    <phoneticPr fontId="18" type="noConversion"/>
  </si>
  <si>
    <r>
      <t xml:space="preserve">Whole Blood 100 µL (Blank or Sample) + Working solution (or 50% MeOH) 10 µL + IS solution 10 µL → vortex, 1 min → + water 180 µL → vortex, 1 min → </t>
    </r>
    <r>
      <rPr>
        <vertAlign val="superscript"/>
        <sz val="10"/>
        <rFont val="Arial"/>
        <family val="2"/>
      </rPr>
      <t>*</t>
    </r>
    <r>
      <rPr>
        <sz val="10"/>
        <rFont val="Arial"/>
        <family val="2"/>
      </rPr>
      <t xml:space="preserve">Extraction solution 500 µL → vortex, 5 min → centrifuge, 5 min, 4 </t>
    </r>
    <r>
      <rPr>
        <sz val="10"/>
        <rFont val="Segoe UI Symbol"/>
        <family val="2"/>
      </rPr>
      <t>℃</t>
    </r>
    <r>
      <rPr>
        <sz val="10"/>
        <rFont val="Arial"/>
        <family val="2"/>
      </rPr>
      <t xml:space="preserve">, 17,600x g → supernatant 400 µL → evaporation, 15 min, 50 </t>
    </r>
    <r>
      <rPr>
        <sz val="10"/>
        <rFont val="Segoe UI Symbol"/>
        <family val="2"/>
      </rPr>
      <t>℃</t>
    </r>
    <r>
      <rPr>
        <sz val="10"/>
        <rFont val="Arial"/>
        <family val="2"/>
      </rPr>
      <t xml:space="preserve">, 2500 rpm →70% ACN 100 µL reconstitution						</t>
    </r>
    <phoneticPr fontId="18" type="noConversion"/>
  </si>
  <si>
    <t>*Extraction solution: Ethyl acetate : n-Hexane : tBME = 2 : 2 : 1</t>
    <phoneticPr fontId="18" type="noConversion"/>
  </si>
  <si>
    <t>S/N ratio (LLOQ) : 14.6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</si>
</sst>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_ "/>
    <numFmt numFmtId="177" formatCode="0.00.E+00"/>
    <numFmt numFmtId="178" formatCode="0.000000"/>
    <numFmt numFmtId="179" formatCode="0.00_);[Red]\(0.00\)"/>
    <numFmt numFmtId="180" formatCode="0.000"/>
    <numFmt numFmtId="181" formatCode="0.0"/>
    <numFmt numFmtId="182" formatCode="0.0000"/>
  </numFmts>
  <fonts count="8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sz val="8"/>
      <name val="돋움"/>
      <family val="3"/>
      <charset val="129"/>
    </font>
    <font>
      <sz val="12"/>
      <name val="Arial"/>
      <family val="2"/>
    </font>
    <font>
      <b/>
      <sz val="12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vertAlign val="subscript"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0" tint="-0.499984740745262"/>
      <name val="Arial"/>
      <family val="2"/>
    </font>
    <font>
      <b/>
      <sz val="11"/>
      <color rgb="FFC00000"/>
      <name val="Arial"/>
      <family val="2"/>
    </font>
    <font>
      <b/>
      <sz val="11"/>
      <color rgb="FFC00000"/>
      <name val="돋움"/>
      <family val="3"/>
      <charset val="129"/>
    </font>
    <font>
      <b/>
      <sz val="11"/>
      <color theme="1"/>
      <name val="Arial"/>
      <family val="2"/>
    </font>
    <font>
      <sz val="11"/>
      <color rgb="FFC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vertAlign val="subscript"/>
      <sz val="10"/>
      <name val="Arial"/>
      <family val="2"/>
    </font>
    <font>
      <sz val="10"/>
      <name val="맑은 고딕"/>
      <family val="3"/>
      <charset val="129"/>
    </font>
    <font>
      <sz val="12"/>
      <name val="Segoe UI Symbo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3"/>
    </font>
    <font>
      <vertAlign val="superscript"/>
      <sz val="10"/>
      <name val="Arial"/>
      <family val="2"/>
    </font>
    <font>
      <sz val="10"/>
      <name val="Segoe UI Symbol"/>
      <family val="2"/>
    </font>
    <font>
      <vertAlign val="superscript"/>
      <sz val="11"/>
      <name val="Arial"/>
      <family val="2"/>
    </font>
    <font>
      <sz val="11"/>
      <color theme="1"/>
      <name val="맑은 고딕"/>
      <family val="2"/>
      <charset val="129"/>
    </font>
    <font>
      <sz val="12"/>
      <name val="새굴림"/>
      <family val="2"/>
      <charset val="129"/>
    </font>
    <font>
      <b/>
      <vertAlign val="superscript"/>
      <sz val="12"/>
      <name val="Arial"/>
      <family val="2"/>
    </font>
    <font>
      <b/>
      <vertAlign val="superscript"/>
      <sz val="12"/>
      <name val="MS Gothic"/>
      <family val="3"/>
      <charset val="128"/>
    </font>
    <font>
      <b/>
      <vertAlign val="superscript"/>
      <sz val="12"/>
      <name val="MS Gothic"/>
      <family val="3"/>
    </font>
    <font>
      <b/>
      <sz val="11"/>
      <color theme="1"/>
      <name val="새굴림"/>
      <family val="2"/>
      <charset val="129"/>
    </font>
    <font>
      <b/>
      <sz val="12"/>
      <color rgb="FF0000FF"/>
      <name val="Arial"/>
      <family val="2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FF"/>
      <name val="Arial"/>
      <family val="2"/>
    </font>
    <font>
      <sz val="11"/>
      <color theme="1"/>
      <name val="Segoe UI"/>
      <family val="2"/>
    </font>
    <font>
      <b/>
      <sz val="12"/>
      <color theme="1"/>
      <name val="Arial"/>
      <family val="2"/>
      <charset val="129"/>
    </font>
    <font>
      <b/>
      <sz val="12"/>
      <color theme="1"/>
      <name val="맑은 고딕"/>
      <family val="2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Segoe UI Symbol"/>
      <family val="3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rgb="FF92D050"/>
      </left>
      <right style="thin">
        <color auto="1"/>
      </right>
      <top style="medium">
        <color rgb="FF92D05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rgb="FF92D050"/>
      </top>
      <bottom style="thin">
        <color indexed="64"/>
      </bottom>
      <diagonal/>
    </border>
    <border>
      <left style="thin">
        <color auto="1"/>
      </left>
      <right style="medium">
        <color rgb="FF92D050"/>
      </right>
      <top style="medium">
        <color rgb="FF92D050"/>
      </top>
      <bottom style="thin">
        <color indexed="64"/>
      </bottom>
      <diagonal/>
    </border>
    <border>
      <left style="medium">
        <color rgb="FF92D050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rgb="FF92D050"/>
      </right>
      <top style="thin">
        <color indexed="64"/>
      </top>
      <bottom style="thin">
        <color indexed="64"/>
      </bottom>
      <diagonal/>
    </border>
    <border>
      <left style="medium">
        <color rgb="FF92D050"/>
      </left>
      <right style="thin">
        <color auto="1"/>
      </right>
      <top style="thin">
        <color indexed="64"/>
      </top>
      <bottom style="medium">
        <color rgb="FF92D05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rgb="FF92D050"/>
      </bottom>
      <diagonal/>
    </border>
    <border>
      <left style="thin">
        <color auto="1"/>
      </left>
      <right style="medium">
        <color rgb="FF92D050"/>
      </right>
      <top style="thin">
        <color indexed="64"/>
      </top>
      <bottom style="medium">
        <color rgb="FF92D05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91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24" fillId="1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4" applyNumberForma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40" fillId="0" borderId="0"/>
    <xf numFmtId="0" fontId="19" fillId="0" borderId="0">
      <alignment vertical="center"/>
    </xf>
    <xf numFmtId="0" fontId="44" fillId="0" borderId="0"/>
    <xf numFmtId="0" fontId="45" fillId="0" borderId="0"/>
    <xf numFmtId="41" fontId="1" fillId="0" borderId="0" applyFont="0" applyFill="0" applyBorder="0" applyAlignment="0" applyProtection="0">
      <alignment vertical="center"/>
    </xf>
  </cellStyleXfs>
  <cellXfs count="347">
    <xf numFmtId="0" fontId="0" fillId="0" borderId="0" xfId="0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>
      <alignment vertical="center"/>
    </xf>
    <xf numFmtId="0" fontId="21" fillId="0" borderId="0" xfId="0" applyFont="1" applyAlignment="1">
      <alignment vertical="top" wrapText="1"/>
    </xf>
    <xf numFmtId="0" fontId="21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1" fillId="0" borderId="21" xfId="0" applyFont="1" applyBorder="1" applyAlignment="1">
      <alignment horizontal="center" vertical="center"/>
    </xf>
    <xf numFmtId="0" fontId="22" fillId="0" borderId="0" xfId="42" applyFont="1" applyAlignment="1">
      <alignment vertical="center" wrapText="1"/>
    </xf>
    <xf numFmtId="0" fontId="22" fillId="0" borderId="0" xfId="42" applyFont="1">
      <alignment vertical="center"/>
    </xf>
    <xf numFmtId="0" fontId="22" fillId="0" borderId="21" xfId="0" applyFont="1" applyBorder="1" applyAlignment="1">
      <alignment horizontal="center" vertical="center" wrapText="1"/>
    </xf>
    <xf numFmtId="0" fontId="21" fillId="0" borderId="17" xfId="43" applyFont="1" applyBorder="1" applyAlignment="1">
      <alignment horizontal="center" vertical="center"/>
    </xf>
    <xf numFmtId="0" fontId="22" fillId="0" borderId="17" xfId="43" applyFont="1" applyBorder="1" applyAlignment="1">
      <alignment horizontal="center" vertical="center"/>
    </xf>
    <xf numFmtId="0" fontId="21" fillId="0" borderId="0" xfId="42" applyFont="1" applyAlignment="1">
      <alignment vertical="center" wrapText="1"/>
    </xf>
    <xf numFmtId="0" fontId="22" fillId="0" borderId="16" xfId="43" applyFont="1" applyBorder="1" applyAlignment="1">
      <alignment horizontal="center" vertical="center"/>
    </xf>
    <xf numFmtId="0" fontId="42" fillId="0" borderId="0" xfId="0" applyFont="1">
      <alignment vertical="center"/>
    </xf>
    <xf numFmtId="179" fontId="42" fillId="0" borderId="17" xfId="0" applyNumberFormat="1" applyFont="1" applyBorder="1" applyAlignment="1">
      <alignment horizontal="center" vertical="center"/>
    </xf>
    <xf numFmtId="179" fontId="42" fillId="0" borderId="16" xfId="0" applyNumberFormat="1" applyFont="1" applyBorder="1" applyAlignment="1">
      <alignment horizontal="center" vertical="center"/>
    </xf>
    <xf numFmtId="0" fontId="22" fillId="0" borderId="23" xfId="43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0" fontId="22" fillId="0" borderId="21" xfId="43" applyFont="1" applyBorder="1" applyAlignment="1">
      <alignment horizontal="center" vertical="center"/>
    </xf>
    <xf numFmtId="0" fontId="21" fillId="0" borderId="0" xfId="43" applyFont="1">
      <alignment vertical="center"/>
    </xf>
    <xf numFmtId="176" fontId="21" fillId="0" borderId="0" xfId="0" applyNumberFormat="1" applyFont="1" applyAlignment="1">
      <alignment horizontal="center" vertical="center"/>
    </xf>
    <xf numFmtId="176" fontId="21" fillId="0" borderId="0" xfId="43" quotePrefix="1" applyNumberFormat="1" applyFont="1" applyAlignment="1">
      <alignment horizontal="center" vertical="center"/>
    </xf>
    <xf numFmtId="0" fontId="21" fillId="0" borderId="0" xfId="42" applyFont="1" applyAlignment="1"/>
    <xf numFmtId="0" fontId="21" fillId="0" borderId="0" xfId="42" applyFont="1" applyAlignment="1">
      <alignment vertical="top" wrapText="1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48" fillId="0" borderId="0" xfId="0" applyFont="1" applyAlignment="1">
      <alignment horizontal="right" vertical="center"/>
    </xf>
    <xf numFmtId="0" fontId="42" fillId="33" borderId="11" xfId="0" applyFont="1" applyFill="1" applyBorder="1">
      <alignment vertical="center"/>
    </xf>
    <xf numFmtId="0" fontId="42" fillId="33" borderId="12" xfId="0" applyFont="1" applyFill="1" applyBorder="1">
      <alignment vertical="center"/>
    </xf>
    <xf numFmtId="0" fontId="42" fillId="33" borderId="13" xfId="0" applyFont="1" applyFill="1" applyBorder="1">
      <alignment vertical="center"/>
    </xf>
    <xf numFmtId="0" fontId="46" fillId="33" borderId="14" xfId="0" applyFont="1" applyFill="1" applyBorder="1">
      <alignment vertical="center"/>
    </xf>
    <xf numFmtId="0" fontId="46" fillId="33" borderId="0" xfId="0" applyFont="1" applyFill="1">
      <alignment vertical="center"/>
    </xf>
    <xf numFmtId="0" fontId="46" fillId="33" borderId="22" xfId="0" applyFont="1" applyFill="1" applyBorder="1">
      <alignment vertical="center"/>
    </xf>
    <xf numFmtId="0" fontId="46" fillId="33" borderId="23" xfId="0" applyFont="1" applyFill="1" applyBorder="1">
      <alignment vertical="center"/>
    </xf>
    <xf numFmtId="0" fontId="46" fillId="33" borderId="10" xfId="0" applyFont="1" applyFill="1" applyBorder="1">
      <alignment vertical="center"/>
    </xf>
    <xf numFmtId="0" fontId="46" fillId="33" borderId="24" xfId="0" applyFont="1" applyFill="1" applyBorder="1">
      <alignment vertical="center"/>
    </xf>
    <xf numFmtId="11" fontId="46" fillId="0" borderId="0" xfId="0" applyNumberFormat="1" applyFont="1">
      <alignment vertical="center"/>
    </xf>
    <xf numFmtId="0" fontId="46" fillId="0" borderId="21" xfId="0" applyFont="1" applyBorder="1" applyAlignment="1">
      <alignment horizontal="center" vertical="center"/>
    </xf>
    <xf numFmtId="2" fontId="19" fillId="0" borderId="21" xfId="0" applyNumberFormat="1" applyFont="1" applyBorder="1" applyAlignment="1">
      <alignment horizontal="center" vertical="center"/>
    </xf>
    <xf numFmtId="2" fontId="46" fillId="0" borderId="2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6" fillId="35" borderId="0" xfId="0" applyFont="1" applyFill="1">
      <alignment vertical="center"/>
    </xf>
    <xf numFmtId="0" fontId="51" fillId="36" borderId="0" xfId="0" applyFont="1" applyFill="1">
      <alignment vertical="center"/>
    </xf>
    <xf numFmtId="0" fontId="46" fillId="36" borderId="0" xfId="0" applyFont="1" applyFill="1">
      <alignment vertical="center"/>
    </xf>
    <xf numFmtId="0" fontId="52" fillId="36" borderId="0" xfId="0" applyFont="1" applyFill="1">
      <alignment vertical="center"/>
    </xf>
    <xf numFmtId="0" fontId="19" fillId="36" borderId="0" xfId="0" applyFont="1" applyFill="1">
      <alignment vertical="center"/>
    </xf>
    <xf numFmtId="0" fontId="51" fillId="38" borderId="0" xfId="0" applyFont="1" applyFill="1">
      <alignment vertical="center"/>
    </xf>
    <xf numFmtId="0" fontId="51" fillId="35" borderId="0" xfId="0" applyFont="1" applyFill="1">
      <alignment vertical="center"/>
    </xf>
    <xf numFmtId="0" fontId="51" fillId="0" borderId="0" xfId="0" applyFont="1">
      <alignment vertical="center"/>
    </xf>
    <xf numFmtId="0" fontId="19" fillId="0" borderId="21" xfId="0" applyFont="1" applyBorder="1" applyAlignment="1">
      <alignment horizontal="center" vertical="center"/>
    </xf>
    <xf numFmtId="11" fontId="46" fillId="0" borderId="2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77" fontId="46" fillId="0" borderId="0" xfId="0" applyNumberFormat="1" applyFont="1">
      <alignment vertical="center"/>
    </xf>
    <xf numFmtId="0" fontId="19" fillId="0" borderId="21" xfId="0" applyFont="1" applyBorder="1" applyAlignment="1">
      <alignment horizontal="center" vertical="center" wrapText="1"/>
    </xf>
    <xf numFmtId="0" fontId="19" fillId="35" borderId="0" xfId="0" applyFont="1" applyFill="1">
      <alignment vertical="center"/>
    </xf>
    <xf numFmtId="0" fontId="51" fillId="37" borderId="0" xfId="0" applyFont="1" applyFill="1" applyAlignment="1">
      <alignment horizontal="left" vertical="center"/>
    </xf>
    <xf numFmtId="0" fontId="51" fillId="37" borderId="0" xfId="0" applyFont="1" applyFill="1" applyAlignment="1">
      <alignment horizontal="center" vertical="center"/>
    </xf>
    <xf numFmtId="0" fontId="51" fillId="37" borderId="0" xfId="0" applyFont="1" applyFill="1">
      <alignment vertical="center"/>
    </xf>
    <xf numFmtId="0" fontId="53" fillId="0" borderId="21" xfId="0" applyFont="1" applyBorder="1" applyAlignment="1">
      <alignment horizontal="center" vertical="center" wrapText="1"/>
    </xf>
    <xf numFmtId="0" fontId="54" fillId="0" borderId="0" xfId="0" applyFont="1">
      <alignment vertical="center"/>
    </xf>
    <xf numFmtId="0" fontId="55" fillId="39" borderId="0" xfId="0" applyFont="1" applyFill="1">
      <alignment vertical="center"/>
    </xf>
    <xf numFmtId="0" fontId="46" fillId="40" borderId="0" xfId="0" applyFont="1" applyFill="1">
      <alignment vertical="center"/>
    </xf>
    <xf numFmtId="0" fontId="56" fillId="0" borderId="0" xfId="0" applyFont="1">
      <alignment vertical="center"/>
    </xf>
    <xf numFmtId="0" fontId="40" fillId="0" borderId="1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6" fillId="0" borderId="21" xfId="0" applyFont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179" fontId="21" fillId="0" borderId="17" xfId="0" applyNumberFormat="1" applyFont="1" applyBorder="1" applyAlignment="1">
      <alignment horizontal="center" vertical="center"/>
    </xf>
    <xf numFmtId="179" fontId="21" fillId="0" borderId="16" xfId="0" applyNumberFormat="1" applyFont="1" applyBorder="1" applyAlignment="1">
      <alignment horizontal="center" vertical="center"/>
    </xf>
    <xf numFmtId="0" fontId="46" fillId="37" borderId="21" xfId="0" applyFont="1" applyFill="1" applyBorder="1" applyAlignment="1">
      <alignment horizontal="center" vertical="center"/>
    </xf>
    <xf numFmtId="179" fontId="46" fillId="0" borderId="12" xfId="90" applyNumberFormat="1" applyFont="1" applyBorder="1" applyAlignment="1">
      <alignment horizontal="center" vertical="center"/>
    </xf>
    <xf numFmtId="0" fontId="21" fillId="0" borderId="16" xfId="43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18" xfId="43" applyFont="1" applyBorder="1" applyAlignment="1">
      <alignment horizontal="center" vertical="center"/>
    </xf>
    <xf numFmtId="0" fontId="21" fillId="0" borderId="18" xfId="43" applyFont="1" applyBorder="1" applyAlignment="1">
      <alignment horizontal="center" vertical="center"/>
    </xf>
    <xf numFmtId="179" fontId="42" fillId="0" borderId="18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179" fontId="21" fillId="0" borderId="18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2" fontId="19" fillId="0" borderId="18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63" fillId="36" borderId="0" xfId="0" applyFont="1" applyFill="1" applyAlignment="1">
      <alignment horizontal="center" vertical="center"/>
    </xf>
    <xf numFmtId="0" fontId="63" fillId="0" borderId="10" xfId="0" applyFont="1" applyBorder="1">
      <alignment vertical="center"/>
    </xf>
    <xf numFmtId="0" fontId="40" fillId="0" borderId="24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180" fontId="40" fillId="0" borderId="19" xfId="0" applyNumberFormat="1" applyFont="1" applyBorder="1" applyAlignment="1">
      <alignment horizontal="center" vertical="center"/>
    </xf>
    <xf numFmtId="180" fontId="40" fillId="0" borderId="21" xfId="0" applyNumberFormat="1" applyFont="1" applyBorder="1" applyAlignment="1">
      <alignment horizontal="center" vertical="center"/>
    </xf>
    <xf numFmtId="180" fontId="40" fillId="0" borderId="15" xfId="0" applyNumberFormat="1" applyFont="1" applyBorder="1" applyAlignment="1">
      <alignment horizontal="center" vertical="center"/>
    </xf>
    <xf numFmtId="180" fontId="40" fillId="0" borderId="24" xfId="0" applyNumberFormat="1" applyFont="1" applyBorder="1" applyAlignment="1">
      <alignment horizontal="center" vertical="center"/>
    </xf>
    <xf numFmtId="180" fontId="40" fillId="0" borderId="16" xfId="0" applyNumberFormat="1" applyFont="1" applyBorder="1" applyAlignment="1">
      <alignment horizontal="center" vertical="center"/>
    </xf>
    <xf numFmtId="180" fontId="40" fillId="0" borderId="10" xfId="0" applyNumberFormat="1" applyFont="1" applyBorder="1" applyAlignment="1">
      <alignment horizontal="center" vertical="center"/>
    </xf>
    <xf numFmtId="0" fontId="40" fillId="0" borderId="12" xfId="0" applyFont="1" applyBorder="1">
      <alignment vertical="center"/>
    </xf>
    <xf numFmtId="0" fontId="40" fillId="0" borderId="0" xfId="0" applyFont="1">
      <alignment vertical="center"/>
    </xf>
    <xf numFmtId="0" fontId="56" fillId="0" borderId="0" xfId="0" applyFont="1" applyAlignment="1">
      <alignment horizontal="right" vertical="center"/>
    </xf>
    <xf numFmtId="178" fontId="19" fillId="0" borderId="21" xfId="0" applyNumberFormat="1" applyFont="1" applyBorder="1" applyAlignment="1">
      <alignment horizontal="center" vertical="center"/>
    </xf>
    <xf numFmtId="182" fontId="19" fillId="0" borderId="21" xfId="0" applyNumberFormat="1" applyFont="1" applyBorder="1" applyAlignment="1">
      <alignment horizontal="center" vertical="center"/>
    </xf>
    <xf numFmtId="180" fontId="0" fillId="0" borderId="0" xfId="0" applyNumberFormat="1">
      <alignment vertical="center"/>
    </xf>
    <xf numFmtId="179" fontId="46" fillId="0" borderId="0" xfId="90" applyNumberFormat="1" applyFont="1" applyBorder="1" applyAlignment="1">
      <alignment horizontal="center" vertical="center"/>
    </xf>
    <xf numFmtId="0" fontId="49" fillId="0" borderId="0" xfId="0" applyFont="1">
      <alignment vertical="center"/>
    </xf>
    <xf numFmtId="2" fontId="53" fillId="0" borderId="21" xfId="0" applyNumberFormat="1" applyFont="1" applyBorder="1" applyAlignment="1">
      <alignment horizontal="center" vertical="center" wrapText="1"/>
    </xf>
    <xf numFmtId="2" fontId="46" fillId="0" borderId="21" xfId="90" applyNumberFormat="1" applyFont="1" applyBorder="1" applyAlignment="1">
      <alignment horizontal="center" vertical="center"/>
    </xf>
    <xf numFmtId="0" fontId="63" fillId="0" borderId="0" xfId="0" applyFont="1">
      <alignment vertical="center"/>
    </xf>
    <xf numFmtId="179" fontId="21" fillId="0" borderId="11" xfId="0" applyNumberFormat="1" applyFont="1" applyBorder="1" applyAlignment="1">
      <alignment horizontal="center" vertical="center"/>
    </xf>
    <xf numFmtId="179" fontId="21" fillId="0" borderId="14" xfId="0" applyNumberFormat="1" applyFont="1" applyBorder="1" applyAlignment="1">
      <alignment horizontal="center" vertical="center"/>
    </xf>
    <xf numFmtId="179" fontId="21" fillId="0" borderId="23" xfId="0" applyNumberFormat="1" applyFont="1" applyBorder="1" applyAlignment="1">
      <alignment horizontal="center" vertical="center"/>
    </xf>
    <xf numFmtId="0" fontId="46" fillId="36" borderId="0" xfId="0" applyFont="1" applyFill="1" applyAlignment="1">
      <alignment horizontal="right" vertical="center"/>
    </xf>
    <xf numFmtId="2" fontId="19" fillId="0" borderId="21" xfId="0" applyNumberFormat="1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/>
    </xf>
    <xf numFmtId="2" fontId="53" fillId="0" borderId="18" xfId="0" applyNumberFormat="1" applyFont="1" applyBorder="1" applyAlignment="1">
      <alignment horizontal="center" vertical="center" wrapText="1"/>
    </xf>
    <xf numFmtId="2" fontId="46" fillId="0" borderId="18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2" fontId="19" fillId="0" borderId="27" xfId="0" applyNumberFormat="1" applyFont="1" applyBorder="1" applyAlignment="1">
      <alignment horizontal="center" vertical="center" wrapText="1"/>
    </xf>
    <xf numFmtId="2" fontId="53" fillId="0" borderId="27" xfId="0" applyNumberFormat="1" applyFont="1" applyBorder="1" applyAlignment="1">
      <alignment horizontal="center" vertical="center" wrapText="1"/>
    </xf>
    <xf numFmtId="2" fontId="46" fillId="0" borderId="27" xfId="0" applyNumberFormat="1" applyFont="1" applyBorder="1" applyAlignment="1">
      <alignment horizontal="center" vertical="center"/>
    </xf>
    <xf numFmtId="2" fontId="46" fillId="0" borderId="28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46" fillId="0" borderId="30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2" fontId="19" fillId="0" borderId="32" xfId="0" applyNumberFormat="1" applyFont="1" applyBorder="1" applyAlignment="1">
      <alignment horizontal="center" vertical="center" wrapText="1"/>
    </xf>
    <xf numFmtId="2" fontId="53" fillId="0" borderId="32" xfId="0" applyNumberFormat="1" applyFont="1" applyBorder="1" applyAlignment="1">
      <alignment horizontal="center" vertical="center" wrapText="1"/>
    </xf>
    <xf numFmtId="2" fontId="46" fillId="0" borderId="32" xfId="0" applyNumberFormat="1" applyFont="1" applyBorder="1" applyAlignment="1">
      <alignment horizontal="center" vertical="center"/>
    </xf>
    <xf numFmtId="2" fontId="46" fillId="0" borderId="33" xfId="0" applyNumberFormat="1" applyFont="1" applyBorder="1" applyAlignment="1">
      <alignment horizontal="center" vertical="center"/>
    </xf>
    <xf numFmtId="0" fontId="51" fillId="41" borderId="0" xfId="0" applyFont="1" applyFill="1">
      <alignment vertical="center"/>
    </xf>
    <xf numFmtId="0" fontId="51" fillId="42" borderId="0" xfId="0" applyFont="1" applyFill="1" applyAlignment="1">
      <alignment horizontal="left" vertical="center"/>
    </xf>
    <xf numFmtId="0" fontId="51" fillId="42" borderId="0" xfId="0" applyFont="1" applyFill="1" applyAlignment="1">
      <alignment horizontal="center" vertical="center"/>
    </xf>
    <xf numFmtId="0" fontId="51" fillId="42" borderId="0" xfId="0" applyFont="1" applyFill="1">
      <alignment vertical="center"/>
    </xf>
    <xf numFmtId="11" fontId="46" fillId="0" borderId="20" xfId="0" applyNumberFormat="1" applyFont="1" applyBorder="1" applyAlignment="1">
      <alignment horizontal="center" vertical="center"/>
    </xf>
    <xf numFmtId="0" fontId="46" fillId="0" borderId="14" xfId="0" applyFont="1" applyBorder="1">
      <alignment vertical="center"/>
    </xf>
    <xf numFmtId="0" fontId="46" fillId="41" borderId="21" xfId="0" applyFont="1" applyFill="1" applyBorder="1" applyAlignment="1">
      <alignment horizontal="center" vertical="center"/>
    </xf>
    <xf numFmtId="0" fontId="22" fillId="44" borderId="21" xfId="0" applyFont="1" applyFill="1" applyBorder="1" applyAlignment="1">
      <alignment horizontal="center" vertical="center" wrapText="1"/>
    </xf>
    <xf numFmtId="0" fontId="22" fillId="44" borderId="16" xfId="43" applyFont="1" applyFill="1" applyBorder="1" applyAlignment="1">
      <alignment horizontal="center" vertical="center"/>
    </xf>
    <xf numFmtId="0" fontId="22" fillId="43" borderId="21" xfId="0" applyFont="1" applyFill="1" applyBorder="1" applyAlignment="1">
      <alignment horizontal="center" vertical="center" wrapText="1"/>
    </xf>
    <xf numFmtId="0" fontId="22" fillId="43" borderId="16" xfId="43" applyFont="1" applyFill="1" applyBorder="1" applyAlignment="1">
      <alignment horizontal="center" vertical="center"/>
    </xf>
    <xf numFmtId="0" fontId="22" fillId="43" borderId="17" xfId="43" applyFont="1" applyFill="1" applyBorder="1" applyAlignment="1">
      <alignment horizontal="center" vertical="center"/>
    </xf>
    <xf numFmtId="0" fontId="53" fillId="43" borderId="21" xfId="0" applyFont="1" applyFill="1" applyBorder="1" applyAlignment="1">
      <alignment horizontal="center" vertical="center" wrapText="1"/>
    </xf>
    <xf numFmtId="0" fontId="53" fillId="44" borderId="21" xfId="0" applyFont="1" applyFill="1" applyBorder="1" applyAlignment="1">
      <alignment horizontal="center" vertical="center" wrapText="1"/>
    </xf>
    <xf numFmtId="0" fontId="53" fillId="40" borderId="21" xfId="0" applyFont="1" applyFill="1" applyBorder="1" applyAlignment="1">
      <alignment horizontal="center" vertical="center" wrapText="1"/>
    </xf>
    <xf numFmtId="2" fontId="53" fillId="40" borderId="21" xfId="0" applyNumberFormat="1" applyFont="1" applyFill="1" applyBorder="1" applyAlignment="1">
      <alignment horizontal="center" vertical="center" wrapText="1"/>
    </xf>
    <xf numFmtId="2" fontId="46" fillId="40" borderId="21" xfId="0" applyNumberFormat="1" applyFont="1" applyFill="1" applyBorder="1" applyAlignment="1">
      <alignment horizontal="center" vertical="center"/>
    </xf>
    <xf numFmtId="2" fontId="19" fillId="40" borderId="21" xfId="0" applyNumberFormat="1" applyFont="1" applyFill="1" applyBorder="1" applyAlignment="1">
      <alignment horizontal="center" vertical="center"/>
    </xf>
    <xf numFmtId="2" fontId="76" fillId="40" borderId="21" xfId="0" applyNumberFormat="1" applyFont="1" applyFill="1" applyBorder="1" applyAlignment="1">
      <alignment horizontal="center" vertical="center"/>
    </xf>
    <xf numFmtId="2" fontId="78" fillId="45" borderId="21" xfId="0" applyNumberFormat="1" applyFont="1" applyFill="1" applyBorder="1" applyAlignment="1">
      <alignment horizontal="center" vertical="center"/>
    </xf>
    <xf numFmtId="0" fontId="22" fillId="37" borderId="21" xfId="0" applyFont="1" applyFill="1" applyBorder="1" applyAlignment="1">
      <alignment horizontal="center" vertical="center" wrapText="1"/>
    </xf>
    <xf numFmtId="0" fontId="22" fillId="37" borderId="16" xfId="43" applyFont="1" applyFill="1" applyBorder="1" applyAlignment="1">
      <alignment horizontal="center" vertical="center"/>
    </xf>
    <xf numFmtId="0" fontId="22" fillId="37" borderId="17" xfId="43" applyFont="1" applyFill="1" applyBorder="1" applyAlignment="1">
      <alignment horizontal="center" vertical="center"/>
    </xf>
    <xf numFmtId="0" fontId="53" fillId="37" borderId="21" xfId="0" applyFont="1" applyFill="1" applyBorder="1" applyAlignment="1">
      <alignment horizontal="center" vertical="center" wrapText="1"/>
    </xf>
    <xf numFmtId="0" fontId="53" fillId="46" borderId="21" xfId="0" applyFont="1" applyFill="1" applyBorder="1" applyAlignment="1">
      <alignment horizontal="center" vertical="center" wrapText="1"/>
    </xf>
    <xf numFmtId="0" fontId="22" fillId="46" borderId="21" xfId="0" applyFont="1" applyFill="1" applyBorder="1" applyAlignment="1">
      <alignment horizontal="center" vertical="center" wrapText="1"/>
    </xf>
    <xf numFmtId="0" fontId="22" fillId="46" borderId="16" xfId="43" applyFont="1" applyFill="1" applyBorder="1" applyAlignment="1">
      <alignment horizontal="center" vertical="center"/>
    </xf>
    <xf numFmtId="0" fontId="22" fillId="46" borderId="17" xfId="43" applyFont="1" applyFill="1" applyBorder="1" applyAlignment="1">
      <alignment horizontal="center" vertical="center"/>
    </xf>
    <xf numFmtId="0" fontId="22" fillId="47" borderId="21" xfId="0" applyFont="1" applyFill="1" applyBorder="1" applyAlignment="1">
      <alignment horizontal="center" vertical="center" wrapText="1"/>
    </xf>
    <xf numFmtId="0" fontId="22" fillId="47" borderId="16" xfId="43" applyFont="1" applyFill="1" applyBorder="1" applyAlignment="1">
      <alignment horizontal="center" vertical="center"/>
    </xf>
    <xf numFmtId="0" fontId="22" fillId="47" borderId="17" xfId="43" applyFont="1" applyFill="1" applyBorder="1" applyAlignment="1">
      <alignment horizontal="center" vertical="center"/>
    </xf>
    <xf numFmtId="0" fontId="53" fillId="47" borderId="21" xfId="0" applyFont="1" applyFill="1" applyBorder="1" applyAlignment="1">
      <alignment horizontal="center" vertical="center" wrapText="1"/>
    </xf>
    <xf numFmtId="0" fontId="53" fillId="48" borderId="21" xfId="0" applyFont="1" applyFill="1" applyBorder="1" applyAlignment="1">
      <alignment horizontal="center" vertical="center" wrapText="1"/>
    </xf>
    <xf numFmtId="2" fontId="78" fillId="45" borderId="21" xfId="0" applyNumberFormat="1" applyFont="1" applyFill="1" applyBorder="1" applyAlignment="1">
      <alignment horizontal="center" vertical="center" wrapText="1"/>
    </xf>
    <xf numFmtId="2" fontId="77" fillId="45" borderId="21" xfId="0" applyNumberFormat="1" applyFont="1" applyFill="1" applyBorder="1" applyAlignment="1">
      <alignment horizontal="center" vertical="center" wrapText="1"/>
    </xf>
    <xf numFmtId="2" fontId="51" fillId="0" borderId="21" xfId="0" applyNumberFormat="1" applyFont="1" applyBorder="1" applyAlignment="1">
      <alignment horizontal="center" vertical="center"/>
    </xf>
    <xf numFmtId="181" fontId="76" fillId="0" borderId="0" xfId="42" applyNumberFormat="1" applyFont="1" applyAlignment="1">
      <alignment horizontal="center" vertical="center" wrapText="1"/>
    </xf>
    <xf numFmtId="0" fontId="79" fillId="0" borderId="0" xfId="0" applyFont="1">
      <alignment vertical="center"/>
    </xf>
    <xf numFmtId="0" fontId="76" fillId="0" borderId="0" xfId="42" applyFont="1" applyAlignment="1">
      <alignment horizontal="center" vertical="center" wrapText="1"/>
    </xf>
    <xf numFmtId="2" fontId="19" fillId="33" borderId="27" xfId="0" applyNumberFormat="1" applyFont="1" applyFill="1" applyBorder="1" applyAlignment="1">
      <alignment horizontal="center" vertical="center" wrapText="1"/>
    </xf>
    <xf numFmtId="0" fontId="80" fillId="0" borderId="0" xfId="0" applyFont="1">
      <alignment vertical="center"/>
    </xf>
    <xf numFmtId="0" fontId="62" fillId="48" borderId="21" xfId="0" applyFont="1" applyFill="1" applyBorder="1" applyAlignment="1">
      <alignment horizontal="center" vertical="center"/>
    </xf>
    <xf numFmtId="0" fontId="22" fillId="48" borderId="20" xfId="42" applyFont="1" applyFill="1" applyBorder="1" applyAlignment="1">
      <alignment horizontal="center" vertical="center" wrapText="1"/>
    </xf>
    <xf numFmtId="0" fontId="22" fillId="48" borderId="19" xfId="42" applyFont="1" applyFill="1" applyBorder="1" applyAlignment="1">
      <alignment horizontal="center" vertical="center" wrapText="1"/>
    </xf>
    <xf numFmtId="0" fontId="42" fillId="0" borderId="20" xfId="0" applyFont="1" applyBorder="1" applyAlignment="1">
      <alignment horizontal="left" vertical="center"/>
    </xf>
    <xf numFmtId="0" fontId="42" fillId="0" borderId="15" xfId="0" applyFont="1" applyBorder="1" applyAlignment="1">
      <alignment horizontal="left" vertical="center"/>
    </xf>
    <xf numFmtId="0" fontId="42" fillId="0" borderId="19" xfId="0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22" fillId="43" borderId="20" xfId="42" applyFont="1" applyFill="1" applyBorder="1" applyAlignment="1">
      <alignment horizontal="center" vertical="center" wrapText="1"/>
    </xf>
    <xf numFmtId="0" fontId="22" fillId="43" borderId="19" xfId="42" applyFont="1" applyFill="1" applyBorder="1" applyAlignment="1">
      <alignment horizontal="center" vertical="center" wrapText="1"/>
    </xf>
    <xf numFmtId="0" fontId="22" fillId="0" borderId="25" xfId="42" applyFont="1" applyBorder="1" applyAlignment="1">
      <alignment horizontal="center" vertical="center" wrapText="1"/>
    </xf>
    <xf numFmtId="0" fontId="22" fillId="44" borderId="20" xfId="42" applyFont="1" applyFill="1" applyBorder="1" applyAlignment="1">
      <alignment horizontal="center" vertical="center" wrapText="1"/>
    </xf>
    <xf numFmtId="0" fontId="22" fillId="44" borderId="19" xfId="42" applyFont="1" applyFill="1" applyBorder="1" applyAlignment="1">
      <alignment horizontal="center" vertical="center" wrapText="1"/>
    </xf>
    <xf numFmtId="0" fontId="62" fillId="43" borderId="21" xfId="0" applyFont="1" applyFill="1" applyBorder="1" applyAlignment="1">
      <alignment horizontal="center" vertical="center"/>
    </xf>
    <xf numFmtId="0" fontId="62" fillId="44" borderId="21" xfId="0" applyFont="1" applyFill="1" applyBorder="1" applyAlignment="1">
      <alignment horizontal="center" vertical="center"/>
    </xf>
    <xf numFmtId="0" fontId="62" fillId="37" borderId="21" xfId="0" applyFont="1" applyFill="1" applyBorder="1" applyAlignment="1">
      <alignment horizontal="center" vertical="center"/>
    </xf>
    <xf numFmtId="0" fontId="22" fillId="37" borderId="20" xfId="42" applyFont="1" applyFill="1" applyBorder="1" applyAlignment="1">
      <alignment horizontal="center" vertical="center" wrapText="1"/>
    </xf>
    <xf numFmtId="0" fontId="22" fillId="37" borderId="19" xfId="42" applyFont="1" applyFill="1" applyBorder="1" applyAlignment="1">
      <alignment horizontal="center" vertical="center" wrapText="1"/>
    </xf>
    <xf numFmtId="0" fontId="62" fillId="46" borderId="21" xfId="0" applyFont="1" applyFill="1" applyBorder="1" applyAlignment="1">
      <alignment horizontal="center" vertical="center"/>
    </xf>
    <xf numFmtId="0" fontId="22" fillId="46" borderId="20" xfId="42" applyFont="1" applyFill="1" applyBorder="1" applyAlignment="1">
      <alignment horizontal="center" vertical="center" wrapText="1"/>
    </xf>
    <xf numFmtId="0" fontId="22" fillId="46" borderId="19" xfId="42" applyFont="1" applyFill="1" applyBorder="1" applyAlignment="1">
      <alignment horizontal="center" vertical="center" wrapText="1"/>
    </xf>
    <xf numFmtId="0" fontId="22" fillId="43" borderId="25" xfId="42" applyFont="1" applyFill="1" applyBorder="1" applyAlignment="1">
      <alignment horizontal="center" vertical="center" wrapText="1"/>
    </xf>
    <xf numFmtId="0" fontId="22" fillId="43" borderId="15" xfId="42" applyFont="1" applyFill="1" applyBorder="1" applyAlignment="1">
      <alignment horizontal="center" vertical="center" wrapText="1"/>
    </xf>
    <xf numFmtId="0" fontId="22" fillId="44" borderId="15" xfId="42" applyFont="1" applyFill="1" applyBorder="1" applyAlignment="1">
      <alignment horizontal="center" vertical="center" wrapText="1"/>
    </xf>
    <xf numFmtId="0" fontId="81" fillId="45" borderId="0" xfId="0" applyFont="1" applyFill="1" applyAlignment="1">
      <alignment horizontal="center" vertical="center"/>
    </xf>
    <xf numFmtId="0" fontId="62" fillId="45" borderId="0" xfId="0" applyFont="1" applyFill="1" applyAlignment="1">
      <alignment horizontal="center" vertical="center"/>
    </xf>
    <xf numFmtId="0" fontId="22" fillId="0" borderId="20" xfId="42" applyFont="1" applyBorder="1" applyAlignment="1">
      <alignment horizontal="center" vertical="center" wrapText="1"/>
    </xf>
    <xf numFmtId="0" fontId="22" fillId="0" borderId="15" xfId="42" applyFont="1" applyBorder="1" applyAlignment="1">
      <alignment horizontal="center" vertical="center" wrapText="1"/>
    </xf>
    <xf numFmtId="0" fontId="22" fillId="0" borderId="19" xfId="42" applyFont="1" applyBorder="1" applyAlignment="1">
      <alignment horizontal="center" vertical="center" wrapText="1"/>
    </xf>
    <xf numFmtId="0" fontId="22" fillId="46" borderId="25" xfId="42" applyFont="1" applyFill="1" applyBorder="1" applyAlignment="1">
      <alignment horizontal="center" vertical="center" wrapText="1"/>
    </xf>
    <xf numFmtId="0" fontId="22" fillId="46" borderId="15" xfId="42" applyFont="1" applyFill="1" applyBorder="1" applyAlignment="1">
      <alignment horizontal="center" vertical="center" wrapText="1"/>
    </xf>
    <xf numFmtId="0" fontId="22" fillId="47" borderId="25" xfId="42" applyFont="1" applyFill="1" applyBorder="1" applyAlignment="1">
      <alignment horizontal="center" vertical="center" wrapText="1"/>
    </xf>
    <xf numFmtId="0" fontId="22" fillId="47" borderId="20" xfId="42" applyFont="1" applyFill="1" applyBorder="1" applyAlignment="1">
      <alignment horizontal="center" vertical="center" wrapText="1"/>
    </xf>
    <xf numFmtId="0" fontId="22" fillId="47" borderId="15" xfId="42" applyFont="1" applyFill="1" applyBorder="1" applyAlignment="1">
      <alignment horizontal="center" vertical="center" wrapText="1"/>
    </xf>
    <xf numFmtId="0" fontId="22" fillId="47" borderId="19" xfId="42" applyFont="1" applyFill="1" applyBorder="1" applyAlignment="1">
      <alignment horizontal="center" vertical="center" wrapText="1"/>
    </xf>
    <xf numFmtId="0" fontId="22" fillId="37" borderId="25" xfId="42" applyFont="1" applyFill="1" applyBorder="1" applyAlignment="1">
      <alignment horizontal="center" vertical="center" wrapText="1"/>
    </xf>
    <xf numFmtId="0" fontId="22" fillId="37" borderId="15" xfId="42" applyFont="1" applyFill="1" applyBorder="1" applyAlignment="1">
      <alignment horizontal="center" vertical="center" wrapText="1"/>
    </xf>
    <xf numFmtId="0" fontId="62" fillId="47" borderId="21" xfId="0" applyFont="1" applyFill="1" applyBorder="1" applyAlignment="1">
      <alignment horizontal="center" vertical="center"/>
    </xf>
    <xf numFmtId="0" fontId="22" fillId="44" borderId="25" xfId="42" applyFont="1" applyFill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0" borderId="2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46" fillId="36" borderId="0" xfId="0" applyFont="1" applyFill="1" applyAlignment="1">
      <alignment horizontal="left"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63" fillId="0" borderId="20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53" fillId="48" borderId="18" xfId="0" applyFont="1" applyFill="1" applyBorder="1" applyAlignment="1">
      <alignment horizontal="center" vertical="center" wrapText="1"/>
    </xf>
    <xf numFmtId="0" fontId="53" fillId="48" borderId="16" xfId="0" applyFont="1" applyFill="1" applyBorder="1" applyAlignment="1">
      <alignment horizontal="center" vertical="center" wrapText="1"/>
    </xf>
    <xf numFmtId="0" fontId="46" fillId="48" borderId="20" xfId="0" applyFont="1" applyFill="1" applyBorder="1" applyAlignment="1">
      <alignment horizontal="center" vertical="center"/>
    </xf>
    <xf numFmtId="0" fontId="46" fillId="48" borderId="15" xfId="0" applyFont="1" applyFill="1" applyBorder="1" applyAlignment="1">
      <alignment horizontal="center" vertical="center"/>
    </xf>
    <xf numFmtId="0" fontId="46" fillId="48" borderId="19" xfId="0" applyFont="1" applyFill="1" applyBorder="1" applyAlignment="1">
      <alignment horizontal="center" vertical="center"/>
    </xf>
    <xf numFmtId="0" fontId="53" fillId="47" borderId="18" xfId="0" applyFont="1" applyFill="1" applyBorder="1" applyAlignment="1">
      <alignment horizontal="center" vertical="center" wrapText="1"/>
    </xf>
    <xf numFmtId="0" fontId="53" fillId="47" borderId="16" xfId="0" applyFont="1" applyFill="1" applyBorder="1" applyAlignment="1">
      <alignment horizontal="center" vertical="center" wrapText="1"/>
    </xf>
    <xf numFmtId="0" fontId="53" fillId="46" borderId="18" xfId="0" applyFont="1" applyFill="1" applyBorder="1" applyAlignment="1">
      <alignment horizontal="center" vertical="center" wrapText="1"/>
    </xf>
    <xf numFmtId="0" fontId="53" fillId="46" borderId="16" xfId="0" applyFont="1" applyFill="1" applyBorder="1" applyAlignment="1">
      <alignment horizontal="center" vertical="center" wrapText="1"/>
    </xf>
    <xf numFmtId="0" fontId="46" fillId="46" borderId="20" xfId="0" applyFont="1" applyFill="1" applyBorder="1" applyAlignment="1">
      <alignment horizontal="center" vertical="center"/>
    </xf>
    <xf numFmtId="0" fontId="46" fillId="46" borderId="15" xfId="0" applyFont="1" applyFill="1" applyBorder="1" applyAlignment="1">
      <alignment horizontal="center" vertical="center"/>
    </xf>
    <xf numFmtId="0" fontId="46" fillId="46" borderId="19" xfId="0" applyFont="1" applyFill="1" applyBorder="1" applyAlignment="1">
      <alignment horizontal="center" vertical="center"/>
    </xf>
    <xf numFmtId="0" fontId="46" fillId="47" borderId="20" xfId="0" applyFont="1" applyFill="1" applyBorder="1" applyAlignment="1">
      <alignment horizontal="center" vertical="center"/>
    </xf>
    <xf numFmtId="0" fontId="46" fillId="47" borderId="15" xfId="0" applyFont="1" applyFill="1" applyBorder="1" applyAlignment="1">
      <alignment horizontal="center" vertical="center"/>
    </xf>
    <xf numFmtId="0" fontId="46" fillId="47" borderId="19" xfId="0" applyFont="1" applyFill="1" applyBorder="1" applyAlignment="1">
      <alignment horizontal="center" vertical="center"/>
    </xf>
    <xf numFmtId="0" fontId="53" fillId="37" borderId="21" xfId="0" applyFont="1" applyFill="1" applyBorder="1" applyAlignment="1">
      <alignment horizontal="center" vertical="center" wrapText="1"/>
    </xf>
    <xf numFmtId="0" fontId="46" fillId="37" borderId="20" xfId="0" applyFont="1" applyFill="1" applyBorder="1" applyAlignment="1">
      <alignment horizontal="center" vertical="center"/>
    </xf>
    <xf numFmtId="0" fontId="46" fillId="37" borderId="15" xfId="0" applyFont="1" applyFill="1" applyBorder="1" applyAlignment="1">
      <alignment horizontal="center" vertical="center"/>
    </xf>
    <xf numFmtId="0" fontId="46" fillId="37" borderId="19" xfId="0" applyFont="1" applyFill="1" applyBorder="1" applyAlignment="1">
      <alignment horizontal="center" vertical="center"/>
    </xf>
    <xf numFmtId="2" fontId="23" fillId="45" borderId="34" xfId="0" applyNumberFormat="1" applyFont="1" applyFill="1" applyBorder="1" applyAlignment="1">
      <alignment horizontal="center" vertical="center"/>
    </xf>
    <xf numFmtId="2" fontId="23" fillId="45" borderId="35" xfId="0" applyNumberFormat="1" applyFont="1" applyFill="1" applyBorder="1" applyAlignment="1">
      <alignment horizontal="center" vertical="center"/>
    </xf>
    <xf numFmtId="2" fontId="23" fillId="45" borderId="36" xfId="0" applyNumberFormat="1" applyFont="1" applyFill="1" applyBorder="1" applyAlignment="1">
      <alignment horizontal="center" vertical="center"/>
    </xf>
    <xf numFmtId="0" fontId="53" fillId="44" borderId="18" xfId="0" applyFont="1" applyFill="1" applyBorder="1" applyAlignment="1">
      <alignment horizontal="center" vertical="center" wrapText="1"/>
    </xf>
    <xf numFmtId="0" fontId="53" fillId="44" borderId="16" xfId="0" applyFont="1" applyFill="1" applyBorder="1" applyAlignment="1">
      <alignment horizontal="center" vertical="center" wrapText="1"/>
    </xf>
    <xf numFmtId="0" fontId="46" fillId="44" borderId="20" xfId="0" applyFont="1" applyFill="1" applyBorder="1" applyAlignment="1">
      <alignment horizontal="center" vertical="center"/>
    </xf>
    <xf numFmtId="0" fontId="46" fillId="44" borderId="15" xfId="0" applyFont="1" applyFill="1" applyBorder="1" applyAlignment="1">
      <alignment horizontal="center" vertical="center"/>
    </xf>
    <xf numFmtId="0" fontId="46" fillId="44" borderId="19" xfId="0" applyFont="1" applyFill="1" applyBorder="1" applyAlignment="1">
      <alignment horizontal="center" vertical="center"/>
    </xf>
    <xf numFmtId="0" fontId="53" fillId="43" borderId="21" xfId="0" applyFont="1" applyFill="1" applyBorder="1" applyAlignment="1">
      <alignment horizontal="center" vertical="center" wrapText="1"/>
    </xf>
    <xf numFmtId="0" fontId="46" fillId="43" borderId="20" xfId="0" applyFont="1" applyFill="1" applyBorder="1" applyAlignment="1">
      <alignment horizontal="center" vertical="center"/>
    </xf>
    <xf numFmtId="0" fontId="46" fillId="43" borderId="15" xfId="0" applyFont="1" applyFill="1" applyBorder="1" applyAlignment="1">
      <alignment horizontal="center" vertical="center"/>
    </xf>
    <xf numFmtId="0" fontId="46" fillId="43" borderId="19" xfId="0" applyFont="1" applyFill="1" applyBorder="1" applyAlignment="1">
      <alignment horizontal="center" vertical="center"/>
    </xf>
    <xf numFmtId="0" fontId="63" fillId="0" borderId="19" xfId="0" applyFont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34" borderId="15" xfId="0" applyFont="1" applyFill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22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24" xfId="0" applyFont="1" applyBorder="1" applyAlignment="1">
      <alignment horizontal="center" vertical="center"/>
    </xf>
    <xf numFmtId="0" fontId="40" fillId="0" borderId="11" xfId="0" applyFont="1" applyBorder="1" applyAlignment="1">
      <alignment horizontal="left" vertical="center"/>
    </xf>
    <xf numFmtId="0" fontId="40" fillId="0" borderId="12" xfId="0" applyFont="1" applyBorder="1" applyAlignment="1">
      <alignment horizontal="left" vertical="center"/>
    </xf>
    <xf numFmtId="0" fontId="40" fillId="0" borderId="12" xfId="0" applyFont="1" applyBorder="1" applyAlignment="1">
      <alignment horizontal="center" vertical="center"/>
    </xf>
    <xf numFmtId="0" fontId="40" fillId="0" borderId="23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65" fillId="0" borderId="20" xfId="0" applyFont="1" applyBorder="1" applyAlignment="1">
      <alignment horizontal="center" vertical="center"/>
    </xf>
    <xf numFmtId="0" fontId="65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40" fillId="0" borderId="19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182" fontId="40" fillId="0" borderId="20" xfId="0" applyNumberFormat="1" applyFont="1" applyBorder="1" applyAlignment="1">
      <alignment horizontal="center" vertical="center"/>
    </xf>
    <xf numFmtId="182" fontId="40" fillId="0" borderId="15" xfId="0" applyNumberFormat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64" fillId="0" borderId="20" xfId="0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181" fontId="40" fillId="0" borderId="23" xfId="0" applyNumberFormat="1" applyFont="1" applyBorder="1" applyAlignment="1">
      <alignment horizontal="center" vertical="center"/>
    </xf>
    <xf numFmtId="181" fontId="40" fillId="0" borderId="24" xfId="0" applyNumberFormat="1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181" fontId="40" fillId="0" borderId="20" xfId="0" applyNumberFormat="1" applyFont="1" applyBorder="1" applyAlignment="1">
      <alignment horizontal="center" vertical="center"/>
    </xf>
    <xf numFmtId="181" fontId="40" fillId="0" borderId="15" xfId="0" applyNumberFormat="1" applyFont="1" applyBorder="1" applyAlignment="1">
      <alignment horizontal="center" vertical="center"/>
    </xf>
    <xf numFmtId="181" fontId="40" fillId="0" borderId="11" xfId="0" applyNumberFormat="1" applyFont="1" applyBorder="1" applyAlignment="1">
      <alignment horizontal="center" vertical="center"/>
    </xf>
    <xf numFmtId="181" fontId="40" fillId="0" borderId="13" xfId="0" applyNumberFormat="1" applyFont="1" applyBorder="1" applyAlignment="1">
      <alignment horizontal="center" vertical="center"/>
    </xf>
    <xf numFmtId="0" fontId="83" fillId="0" borderId="34" xfId="0" applyFont="1" applyBorder="1" applyAlignment="1">
      <alignment horizontal="center" vertical="center"/>
    </xf>
    <xf numFmtId="0" fontId="83" fillId="0" borderId="35" xfId="0" applyFont="1" applyBorder="1" applyAlignment="1">
      <alignment horizontal="center" vertical="center"/>
    </xf>
    <xf numFmtId="0" fontId="83" fillId="0" borderId="36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84" fillId="42" borderId="37" xfId="0" applyFont="1" applyFill="1" applyBorder="1" applyAlignment="1">
      <alignment horizontal="center" vertical="center"/>
    </xf>
    <xf numFmtId="0" fontId="23" fillId="49" borderId="38" xfId="0" applyFont="1" applyFill="1" applyBorder="1" applyAlignment="1">
      <alignment horizontal="center" vertical="center"/>
    </xf>
    <xf numFmtId="0" fontId="23" fillId="49" borderId="39" xfId="0" applyFont="1" applyFill="1" applyBorder="1" applyAlignment="1">
      <alignment horizontal="center" vertical="center" wrapText="1"/>
    </xf>
    <xf numFmtId="0" fontId="23" fillId="49" borderId="39" xfId="0" applyFont="1" applyFill="1" applyBorder="1" applyAlignment="1">
      <alignment horizontal="center" vertical="center"/>
    </xf>
    <xf numFmtId="0" fontId="23" fillId="49" borderId="40" xfId="0" applyFont="1" applyFill="1" applyBorder="1" applyAlignment="1">
      <alignment horizontal="center" vertical="center"/>
    </xf>
    <xf numFmtId="0" fontId="23" fillId="49" borderId="41" xfId="0" applyFont="1" applyFill="1" applyBorder="1" applyAlignment="1">
      <alignment horizontal="center" vertical="center"/>
    </xf>
    <xf numFmtId="0" fontId="23" fillId="49" borderId="42" xfId="0" applyFont="1" applyFill="1" applyBorder="1" applyAlignment="1">
      <alignment horizontal="center" vertical="center"/>
    </xf>
    <xf numFmtId="0" fontId="23" fillId="49" borderId="43" xfId="0" applyFont="1" applyFill="1" applyBorder="1" applyAlignment="1">
      <alignment horizontal="center" vertical="center"/>
    </xf>
    <xf numFmtId="0" fontId="23" fillId="49" borderId="44" xfId="0" applyFont="1" applyFill="1" applyBorder="1" applyAlignment="1">
      <alignment horizontal="center" vertical="center"/>
    </xf>
    <xf numFmtId="0" fontId="23" fillId="49" borderId="45" xfId="0" applyFont="1" applyFill="1" applyBorder="1" applyAlignment="1">
      <alignment horizontal="center" vertical="center"/>
    </xf>
    <xf numFmtId="0" fontId="23" fillId="0" borderId="46" xfId="0" applyFont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/>
    </xf>
    <xf numFmtId="181" fontId="24" fillId="0" borderId="40" xfId="0" applyNumberFormat="1" applyFont="1" applyBorder="1" applyAlignment="1">
      <alignment horizontal="center" vertical="center"/>
    </xf>
    <xf numFmtId="181" fontId="24" fillId="0" borderId="41" xfId="0" applyNumberFormat="1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81" fontId="24" fillId="0" borderId="0" xfId="0" applyNumberFormat="1" applyFont="1" applyAlignment="1">
      <alignment horizontal="center" vertical="center"/>
    </xf>
    <xf numFmtId="181" fontId="24" fillId="0" borderId="48" xfId="0" applyNumberFormat="1" applyFont="1" applyBorder="1" applyAlignment="1">
      <alignment horizontal="center" vertical="center"/>
    </xf>
    <xf numFmtId="0" fontId="24" fillId="50" borderId="0" xfId="0" applyFont="1" applyFill="1" applyAlignment="1">
      <alignment horizontal="center" vertical="center"/>
    </xf>
    <xf numFmtId="181" fontId="24" fillId="50" borderId="0" xfId="0" applyNumberFormat="1" applyFont="1" applyFill="1" applyAlignment="1">
      <alignment horizontal="center" vertical="center"/>
    </xf>
    <xf numFmtId="181" fontId="24" fillId="50" borderId="48" xfId="0" applyNumberFormat="1" applyFont="1" applyFill="1" applyBorder="1" applyAlignment="1">
      <alignment horizontal="center" vertical="center"/>
    </xf>
    <xf numFmtId="0" fontId="23" fillId="0" borderId="49" xfId="0" applyFont="1" applyBorder="1" applyAlignment="1">
      <alignment horizontal="center" vertical="center" wrapText="1"/>
    </xf>
    <xf numFmtId="0" fontId="24" fillId="50" borderId="44" xfId="0" applyFont="1" applyFill="1" applyBorder="1" applyAlignment="1">
      <alignment horizontal="center" vertical="center"/>
    </xf>
    <xf numFmtId="181" fontId="24" fillId="50" borderId="44" xfId="0" applyNumberFormat="1" applyFont="1" applyFill="1" applyBorder="1" applyAlignment="1">
      <alignment horizontal="center" vertical="center"/>
    </xf>
    <xf numFmtId="181" fontId="24" fillId="50" borderId="45" xfId="0" applyNumberFormat="1" applyFont="1" applyFill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7" fillId="0" borderId="0" xfId="0" applyFont="1">
      <alignment vertical="center"/>
    </xf>
    <xf numFmtId="0" fontId="23" fillId="49" borderId="50" xfId="0" applyFont="1" applyFill="1" applyBorder="1" applyAlignment="1">
      <alignment horizontal="center" vertical="center" wrapText="1"/>
    </xf>
    <xf numFmtId="0" fontId="23" fillId="49" borderId="51" xfId="0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 vertical="center"/>
    </xf>
    <xf numFmtId="0" fontId="24" fillId="50" borderId="53" xfId="0" applyFont="1" applyFill="1" applyBorder="1" applyAlignment="1">
      <alignment horizontal="center" vertical="center"/>
    </xf>
    <xf numFmtId="0" fontId="86" fillId="0" borderId="52" xfId="0" applyFont="1" applyBorder="1" applyAlignment="1">
      <alignment horizontal="center" vertical="center"/>
    </xf>
    <xf numFmtId="0" fontId="86" fillId="0" borderId="53" xfId="0" applyFont="1" applyBorder="1" applyAlignment="1">
      <alignment horizontal="center" vertical="center"/>
    </xf>
    <xf numFmtId="0" fontId="24" fillId="50" borderId="54" xfId="0" applyFont="1" applyFill="1" applyBorder="1" applyAlignment="1">
      <alignment horizontal="center" vertical="center"/>
    </xf>
  </cellXfs>
  <cellStyles count="91">
    <cellStyle name="20% - 강조색1" xfId="19" builtinId="30" customBuiltin="1"/>
    <cellStyle name="20% - 강조색1 2" xfId="45" xr:uid="{00000000-0005-0000-0000-000001000000}"/>
    <cellStyle name="20% - 강조색2" xfId="23" builtinId="34" customBuiltin="1"/>
    <cellStyle name="20% - 강조색2 2" xfId="46" xr:uid="{00000000-0005-0000-0000-000003000000}"/>
    <cellStyle name="20% - 강조색3" xfId="27" builtinId="38" customBuiltin="1"/>
    <cellStyle name="20% - 강조색3 2" xfId="47" xr:uid="{00000000-0005-0000-0000-000005000000}"/>
    <cellStyle name="20% - 강조색4" xfId="31" builtinId="42" customBuiltin="1"/>
    <cellStyle name="20% - 강조색4 2" xfId="48" xr:uid="{00000000-0005-0000-0000-000007000000}"/>
    <cellStyle name="20% - 강조색5" xfId="35" builtinId="46" customBuiltin="1"/>
    <cellStyle name="20% - 강조색5 2" xfId="49" xr:uid="{00000000-0005-0000-0000-000009000000}"/>
    <cellStyle name="20% - 강조색6" xfId="39" builtinId="50" customBuiltin="1"/>
    <cellStyle name="20% - 강조색6 2" xfId="50" xr:uid="{00000000-0005-0000-0000-00000B000000}"/>
    <cellStyle name="40% - 강조색1" xfId="20" builtinId="31" customBuiltin="1"/>
    <cellStyle name="40% - 강조색1 2" xfId="51" xr:uid="{00000000-0005-0000-0000-00000D000000}"/>
    <cellStyle name="40% - 강조색2" xfId="24" builtinId="35" customBuiltin="1"/>
    <cellStyle name="40% - 강조색2 2" xfId="52" xr:uid="{00000000-0005-0000-0000-00000F000000}"/>
    <cellStyle name="40% - 강조색3" xfId="28" builtinId="39" customBuiltin="1"/>
    <cellStyle name="40% - 강조색3 2" xfId="53" xr:uid="{00000000-0005-0000-0000-000011000000}"/>
    <cellStyle name="40% - 강조색4" xfId="32" builtinId="43" customBuiltin="1"/>
    <cellStyle name="40% - 강조색4 2" xfId="54" xr:uid="{00000000-0005-0000-0000-000013000000}"/>
    <cellStyle name="40% - 강조색5" xfId="36" builtinId="47" customBuiltin="1"/>
    <cellStyle name="40% - 강조색5 2" xfId="55" xr:uid="{00000000-0005-0000-0000-000015000000}"/>
    <cellStyle name="40% - 강조색6" xfId="40" builtinId="51" customBuiltin="1"/>
    <cellStyle name="40% - 강조색6 2" xfId="56" xr:uid="{00000000-0005-0000-0000-000017000000}"/>
    <cellStyle name="60% - 강조색1" xfId="21" builtinId="32" customBuiltin="1"/>
    <cellStyle name="60% - 강조색1 2" xfId="57" xr:uid="{00000000-0005-0000-0000-000019000000}"/>
    <cellStyle name="60% - 강조색2" xfId="25" builtinId="36" customBuiltin="1"/>
    <cellStyle name="60% - 강조색2 2" xfId="58" xr:uid="{00000000-0005-0000-0000-00001B000000}"/>
    <cellStyle name="60% - 강조색3" xfId="29" builtinId="40" customBuiltin="1"/>
    <cellStyle name="60% - 강조색3 2" xfId="59" xr:uid="{00000000-0005-0000-0000-00001D000000}"/>
    <cellStyle name="60% - 강조색4" xfId="33" builtinId="44" customBuiltin="1"/>
    <cellStyle name="60% - 강조색4 2" xfId="60" xr:uid="{00000000-0005-0000-0000-00001F000000}"/>
    <cellStyle name="60% - 강조색5" xfId="37" builtinId="48" customBuiltin="1"/>
    <cellStyle name="60% - 강조색5 2" xfId="61" xr:uid="{00000000-0005-0000-0000-000021000000}"/>
    <cellStyle name="60% - 강조색6" xfId="41" builtinId="52" customBuiltin="1"/>
    <cellStyle name="60% - 강조색6 2" xfId="62" xr:uid="{00000000-0005-0000-0000-000023000000}"/>
    <cellStyle name="강조색1" xfId="18" builtinId="29" customBuiltin="1"/>
    <cellStyle name="강조색1 2" xfId="63" xr:uid="{00000000-0005-0000-0000-000025000000}"/>
    <cellStyle name="강조색2" xfId="22" builtinId="33" customBuiltin="1"/>
    <cellStyle name="강조색2 2" xfId="64" xr:uid="{00000000-0005-0000-0000-000027000000}"/>
    <cellStyle name="강조색3" xfId="26" builtinId="37" customBuiltin="1"/>
    <cellStyle name="강조색3 2" xfId="65" xr:uid="{00000000-0005-0000-0000-000029000000}"/>
    <cellStyle name="강조색4" xfId="30" builtinId="41" customBuiltin="1"/>
    <cellStyle name="강조색4 2" xfId="66" xr:uid="{00000000-0005-0000-0000-00002B000000}"/>
    <cellStyle name="강조색5" xfId="34" builtinId="45" customBuiltin="1"/>
    <cellStyle name="강조색5 2" xfId="67" xr:uid="{00000000-0005-0000-0000-00002D000000}"/>
    <cellStyle name="강조색6" xfId="38" builtinId="49" customBuiltin="1"/>
    <cellStyle name="강조색6 2" xfId="68" xr:uid="{00000000-0005-0000-0000-00002F000000}"/>
    <cellStyle name="경고문" xfId="14" builtinId="11" customBuiltin="1"/>
    <cellStyle name="경고문 2" xfId="69" xr:uid="{00000000-0005-0000-0000-000031000000}"/>
    <cellStyle name="계산" xfId="11" builtinId="22" customBuiltin="1"/>
    <cellStyle name="계산 2" xfId="70" xr:uid="{00000000-0005-0000-0000-000033000000}"/>
    <cellStyle name="나쁨" xfId="7" builtinId="27" customBuiltin="1"/>
    <cellStyle name="나쁨 2" xfId="71" xr:uid="{00000000-0005-0000-0000-000035000000}"/>
    <cellStyle name="메모" xfId="15" builtinId="10" customBuiltin="1"/>
    <cellStyle name="메모 2" xfId="72" xr:uid="{00000000-0005-0000-0000-000037000000}"/>
    <cellStyle name="보통" xfId="8" builtinId="28" customBuiltin="1"/>
    <cellStyle name="보통 2" xfId="73" xr:uid="{00000000-0005-0000-0000-00003A000000}"/>
    <cellStyle name="설명 텍스트" xfId="16" builtinId="53" customBuiltin="1"/>
    <cellStyle name="설명 텍스트 2" xfId="74" xr:uid="{00000000-0005-0000-0000-00003C000000}"/>
    <cellStyle name="셀 확인" xfId="13" builtinId="23" customBuiltin="1"/>
    <cellStyle name="셀 확인 2" xfId="75" xr:uid="{00000000-0005-0000-0000-00003E000000}"/>
    <cellStyle name="쉼표 [0]" xfId="90" builtinId="6"/>
    <cellStyle name="연결된 셀" xfId="12" builtinId="24" customBuiltin="1"/>
    <cellStyle name="연결된 셀 2" xfId="76" xr:uid="{00000000-0005-0000-0000-000041000000}"/>
    <cellStyle name="요약" xfId="17" builtinId="25" customBuiltin="1"/>
    <cellStyle name="요약 2" xfId="77" xr:uid="{00000000-0005-0000-0000-000043000000}"/>
    <cellStyle name="입력" xfId="9" builtinId="20" customBuiltin="1"/>
    <cellStyle name="입력 2" xfId="78" xr:uid="{00000000-0005-0000-0000-000045000000}"/>
    <cellStyle name="제목" xfId="1" builtinId="15" customBuiltin="1"/>
    <cellStyle name="제목 1" xfId="2" builtinId="16" customBuiltin="1"/>
    <cellStyle name="제목 1 2" xfId="80" xr:uid="{00000000-0005-0000-0000-000048000000}"/>
    <cellStyle name="제목 2" xfId="3" builtinId="17" customBuiltin="1"/>
    <cellStyle name="제목 2 2" xfId="81" xr:uid="{00000000-0005-0000-0000-00004A000000}"/>
    <cellStyle name="제목 3" xfId="4" builtinId="18" customBuiltin="1"/>
    <cellStyle name="제목 3 2" xfId="82" xr:uid="{00000000-0005-0000-0000-00004C000000}"/>
    <cellStyle name="제목 4" xfId="5" builtinId="19" customBuiltin="1"/>
    <cellStyle name="제목 4 2" xfId="83" xr:uid="{00000000-0005-0000-0000-00004E000000}"/>
    <cellStyle name="제목 5" xfId="79" xr:uid="{00000000-0005-0000-0000-00004F000000}"/>
    <cellStyle name="좋음" xfId="6" builtinId="26" customBuiltin="1"/>
    <cellStyle name="좋음 2" xfId="84" xr:uid="{00000000-0005-0000-0000-000051000000}"/>
    <cellStyle name="출력" xfId="10" builtinId="21" customBuiltin="1"/>
    <cellStyle name="출력 2" xfId="85" xr:uid="{00000000-0005-0000-0000-000053000000}"/>
    <cellStyle name="표준" xfId="0" builtinId="0"/>
    <cellStyle name="표준 2" xfId="42" xr:uid="{00000000-0005-0000-0000-000055000000}"/>
    <cellStyle name="표준 2 2" xfId="87" xr:uid="{00000000-0005-0000-0000-000056000000}"/>
    <cellStyle name="표준 2 3" xfId="86" xr:uid="{00000000-0005-0000-0000-000057000000}"/>
    <cellStyle name="표준 3" xfId="44" xr:uid="{00000000-0005-0000-0000-000058000000}"/>
    <cellStyle name="표준 4" xfId="88" xr:uid="{00000000-0005-0000-0000-000059000000}"/>
    <cellStyle name="표준 5" xfId="89" xr:uid="{00000000-0005-0000-0000-00005A000000}"/>
    <cellStyle name="표준_BRX-2_Rat_PK_report_040308" xfId="43" xr:uid="{00000000-0005-0000-0000-00005B000000}"/>
  </cellStyles>
  <dxfs count="0"/>
  <tableStyles count="0" defaultTableStyle="TableStyleMedium9" defaultPivotStyle="PivotStyleLight16"/>
  <colors>
    <mruColors>
      <color rgb="FF31849B"/>
      <color rgb="FF1C4B5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7661606527935"/>
          <c:y val="0.22726851851851851"/>
          <c:w val="0.62326729306690531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Result'!$A$33:$B$33</c:f>
              <c:strCache>
                <c:ptCount val="2"/>
                <c:pt idx="0">
                  <c:v>G1</c:v>
                </c:pt>
                <c:pt idx="1">
                  <c:v>Advagraf, 1 mg(1 capsule)/head, PO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plus>
            <c:min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Result'!$B$36:$B$75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Result'!$G$36:$G$75</c:f>
              <c:numCache>
                <c:formatCode>0.00</c:formatCode>
                <c:ptCount val="40"/>
                <c:pt idx="0">
                  <c:v>0</c:v>
                </c:pt>
                <c:pt idx="1">
                  <c:v>0.67225000000000001</c:v>
                </c:pt>
                <c:pt idx="2">
                  <c:v>1.44275</c:v>
                </c:pt>
                <c:pt idx="3">
                  <c:v>2.1545000000000001</c:v>
                </c:pt>
                <c:pt idx="4">
                  <c:v>1.9870000000000001</c:v>
                </c:pt>
                <c:pt idx="5">
                  <c:v>1.16875</c:v>
                </c:pt>
                <c:pt idx="6">
                  <c:v>0.75425000000000009</c:v>
                </c:pt>
                <c:pt idx="7">
                  <c:v>0.57074999999999998</c:v>
                </c:pt>
                <c:pt idx="8">
                  <c:v>0.42124999999999996</c:v>
                </c:pt>
                <c:pt idx="9">
                  <c:v>0.20899999999999996</c:v>
                </c:pt>
                <c:pt idx="10">
                  <c:v>0.27666666666666667</c:v>
                </c:pt>
                <c:pt idx="11">
                  <c:v>1.27125</c:v>
                </c:pt>
                <c:pt idx="12">
                  <c:v>2.4224999999999999</c:v>
                </c:pt>
                <c:pt idx="13">
                  <c:v>1.9445000000000001</c:v>
                </c:pt>
                <c:pt idx="14">
                  <c:v>1.4902500000000001</c:v>
                </c:pt>
                <c:pt idx="15">
                  <c:v>1.0430000000000001</c:v>
                </c:pt>
                <c:pt idx="16">
                  <c:v>0.87950000000000006</c:v>
                </c:pt>
                <c:pt idx="17">
                  <c:v>0.62925000000000009</c:v>
                </c:pt>
                <c:pt idx="18">
                  <c:v>0.44274999999999998</c:v>
                </c:pt>
                <c:pt idx="19">
                  <c:v>0.26100000000000001</c:v>
                </c:pt>
                <c:pt idx="20">
                  <c:v>0.29625000000000001</c:v>
                </c:pt>
                <c:pt idx="21">
                  <c:v>1.54325</c:v>
                </c:pt>
                <c:pt idx="22">
                  <c:v>2.4175000000000004</c:v>
                </c:pt>
                <c:pt idx="23">
                  <c:v>2.4449999999999998</c:v>
                </c:pt>
                <c:pt idx="24">
                  <c:v>1.9592500000000002</c:v>
                </c:pt>
                <c:pt idx="25">
                  <c:v>1.2035</c:v>
                </c:pt>
                <c:pt idx="26">
                  <c:v>0.99349999999999994</c:v>
                </c:pt>
                <c:pt idx="27">
                  <c:v>0.73799999999999999</c:v>
                </c:pt>
                <c:pt idx="28">
                  <c:v>0.56174999999999997</c:v>
                </c:pt>
                <c:pt idx="29">
                  <c:v>0.33500000000000002</c:v>
                </c:pt>
                <c:pt idx="30">
                  <c:v>0.33649999999999997</c:v>
                </c:pt>
                <c:pt idx="31">
                  <c:v>1.2574999999999998</c:v>
                </c:pt>
                <c:pt idx="32">
                  <c:v>2.0674999999999999</c:v>
                </c:pt>
                <c:pt idx="33">
                  <c:v>2.375</c:v>
                </c:pt>
                <c:pt idx="34">
                  <c:v>2.25</c:v>
                </c:pt>
                <c:pt idx="35">
                  <c:v>1.77325</c:v>
                </c:pt>
                <c:pt idx="36">
                  <c:v>1.73325</c:v>
                </c:pt>
                <c:pt idx="37">
                  <c:v>1.1560000000000001</c:v>
                </c:pt>
                <c:pt idx="38">
                  <c:v>0.77249999999999996</c:v>
                </c:pt>
                <c:pt idx="39">
                  <c:v>0.47299999999999998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31-45EF-B5E2-10ADA605AF49}"/>
            </c:ext>
          </c:extLst>
        </c:ser>
        <c:ser>
          <c:idx val="0"/>
          <c:order val="1"/>
          <c:tx>
            <c:strRef>
              <c:f>'2. Result'!$A$78:$B$78</c:f>
              <c:strCache>
                <c:ptCount val="2"/>
                <c:pt idx="0">
                  <c:v>G2</c:v>
                </c:pt>
                <c:pt idx="1">
                  <c:v>Advagraf, 3 mg(2 capsule)/head, 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plus>
            <c:min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Result'!$B$81:$B$120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Result'!$G$81:$G$120</c:f>
              <c:numCache>
                <c:formatCode>0.00</c:formatCode>
                <c:ptCount val="40"/>
                <c:pt idx="0">
                  <c:v>0</c:v>
                </c:pt>
                <c:pt idx="1">
                  <c:v>9.2949999999999999</c:v>
                </c:pt>
                <c:pt idx="2">
                  <c:v>10.594999999999999</c:v>
                </c:pt>
                <c:pt idx="3">
                  <c:v>10.095000000000001</c:v>
                </c:pt>
                <c:pt idx="4">
                  <c:v>8.8225000000000016</c:v>
                </c:pt>
                <c:pt idx="5">
                  <c:v>6.49</c:v>
                </c:pt>
                <c:pt idx="6">
                  <c:v>3.9375</c:v>
                </c:pt>
                <c:pt idx="7">
                  <c:v>2.5349999999999997</c:v>
                </c:pt>
                <c:pt idx="8">
                  <c:v>1.8774999999999999</c:v>
                </c:pt>
                <c:pt idx="9">
                  <c:v>0.86525000000000007</c:v>
                </c:pt>
                <c:pt idx="10">
                  <c:v>1.10575</c:v>
                </c:pt>
                <c:pt idx="11">
                  <c:v>11.98</c:v>
                </c:pt>
                <c:pt idx="12">
                  <c:v>12.379999999999999</c:v>
                </c:pt>
                <c:pt idx="13">
                  <c:v>10.85</c:v>
                </c:pt>
                <c:pt idx="14">
                  <c:v>10.532500000000001</c:v>
                </c:pt>
                <c:pt idx="15">
                  <c:v>5.52</c:v>
                </c:pt>
                <c:pt idx="16">
                  <c:v>4.165</c:v>
                </c:pt>
                <c:pt idx="17">
                  <c:v>2.915</c:v>
                </c:pt>
                <c:pt idx="18">
                  <c:v>2.2199999999999998</c:v>
                </c:pt>
                <c:pt idx="19">
                  <c:v>1.2517499999999999</c:v>
                </c:pt>
                <c:pt idx="20">
                  <c:v>1.4575</c:v>
                </c:pt>
                <c:pt idx="21">
                  <c:v>8.8025000000000002</c:v>
                </c:pt>
                <c:pt idx="22">
                  <c:v>10.955</c:v>
                </c:pt>
                <c:pt idx="23">
                  <c:v>11.66</c:v>
                </c:pt>
                <c:pt idx="24">
                  <c:v>11.9625</c:v>
                </c:pt>
                <c:pt idx="25">
                  <c:v>7.0750000000000002</c:v>
                </c:pt>
                <c:pt idx="26">
                  <c:v>4.7</c:v>
                </c:pt>
                <c:pt idx="27">
                  <c:v>3.1825000000000001</c:v>
                </c:pt>
                <c:pt idx="28">
                  <c:v>2.5775000000000006</c:v>
                </c:pt>
                <c:pt idx="29">
                  <c:v>1.5100000000000002</c:v>
                </c:pt>
                <c:pt idx="30">
                  <c:v>1.5865000000000002</c:v>
                </c:pt>
                <c:pt idx="31">
                  <c:v>16.96</c:v>
                </c:pt>
                <c:pt idx="32">
                  <c:v>16.6325</c:v>
                </c:pt>
                <c:pt idx="33">
                  <c:v>10.672499999999999</c:v>
                </c:pt>
                <c:pt idx="34">
                  <c:v>7.2125000000000004</c:v>
                </c:pt>
                <c:pt idx="35">
                  <c:v>5.81</c:v>
                </c:pt>
                <c:pt idx="36">
                  <c:v>5.1325000000000003</c:v>
                </c:pt>
                <c:pt idx="37">
                  <c:v>3.6975000000000002</c:v>
                </c:pt>
                <c:pt idx="38">
                  <c:v>3.2050000000000001</c:v>
                </c:pt>
                <c:pt idx="39">
                  <c:v>1.7149999999999999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31-45EF-B5E2-10ADA605A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8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  <c:majorUnit val="20"/>
      </c:valAx>
      <c:valAx>
        <c:axId val="949847904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5780292327519364E-2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3425444348369"/>
          <c:y val="0.15276335119295631"/>
          <c:w val="0.39596574555651637"/>
          <c:h val="0.12154058723454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7661606527935"/>
          <c:y val="0.22726851851851851"/>
          <c:w val="0.62326729306690531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Result'!$A$33:$B$33</c:f>
              <c:strCache>
                <c:ptCount val="2"/>
                <c:pt idx="0">
                  <c:v>G1</c:v>
                </c:pt>
                <c:pt idx="1">
                  <c:v>Advagraf, 1 mg(1 capsule)/head, PO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plus>
            <c:min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Result'!$B$36:$B$75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Result'!$G$36:$G$75</c:f>
              <c:numCache>
                <c:formatCode>0.00</c:formatCode>
                <c:ptCount val="40"/>
                <c:pt idx="0">
                  <c:v>0</c:v>
                </c:pt>
                <c:pt idx="1">
                  <c:v>0.67225000000000001</c:v>
                </c:pt>
                <c:pt idx="2">
                  <c:v>1.44275</c:v>
                </c:pt>
                <c:pt idx="3">
                  <c:v>2.1545000000000001</c:v>
                </c:pt>
                <c:pt idx="4">
                  <c:v>1.9870000000000001</c:v>
                </c:pt>
                <c:pt idx="5">
                  <c:v>1.16875</c:v>
                </c:pt>
                <c:pt idx="6">
                  <c:v>0.75425000000000009</c:v>
                </c:pt>
                <c:pt idx="7">
                  <c:v>0.57074999999999998</c:v>
                </c:pt>
                <c:pt idx="8">
                  <c:v>0.42124999999999996</c:v>
                </c:pt>
                <c:pt idx="9">
                  <c:v>0.20899999999999996</c:v>
                </c:pt>
                <c:pt idx="10">
                  <c:v>0.27666666666666667</c:v>
                </c:pt>
                <c:pt idx="11">
                  <c:v>1.27125</c:v>
                </c:pt>
                <c:pt idx="12">
                  <c:v>2.4224999999999999</c:v>
                </c:pt>
                <c:pt idx="13">
                  <c:v>1.9445000000000001</c:v>
                </c:pt>
                <c:pt idx="14">
                  <c:v>1.4902500000000001</c:v>
                </c:pt>
                <c:pt idx="15">
                  <c:v>1.0430000000000001</c:v>
                </c:pt>
                <c:pt idx="16">
                  <c:v>0.87950000000000006</c:v>
                </c:pt>
                <c:pt idx="17">
                  <c:v>0.62925000000000009</c:v>
                </c:pt>
                <c:pt idx="18">
                  <c:v>0.44274999999999998</c:v>
                </c:pt>
                <c:pt idx="19">
                  <c:v>0.26100000000000001</c:v>
                </c:pt>
                <c:pt idx="20">
                  <c:v>0.29625000000000001</c:v>
                </c:pt>
                <c:pt idx="21">
                  <c:v>1.54325</c:v>
                </c:pt>
                <c:pt idx="22">
                  <c:v>2.4175000000000004</c:v>
                </c:pt>
                <c:pt idx="23">
                  <c:v>2.4449999999999998</c:v>
                </c:pt>
                <c:pt idx="24">
                  <c:v>1.9592500000000002</c:v>
                </c:pt>
                <c:pt idx="25">
                  <c:v>1.2035</c:v>
                </c:pt>
                <c:pt idx="26">
                  <c:v>0.99349999999999994</c:v>
                </c:pt>
                <c:pt idx="27">
                  <c:v>0.73799999999999999</c:v>
                </c:pt>
                <c:pt idx="28">
                  <c:v>0.56174999999999997</c:v>
                </c:pt>
                <c:pt idx="29">
                  <c:v>0.33500000000000002</c:v>
                </c:pt>
                <c:pt idx="30">
                  <c:v>0.33649999999999997</c:v>
                </c:pt>
                <c:pt idx="31">
                  <c:v>1.2574999999999998</c:v>
                </c:pt>
                <c:pt idx="32">
                  <c:v>2.0674999999999999</c:v>
                </c:pt>
                <c:pt idx="33">
                  <c:v>2.375</c:v>
                </c:pt>
                <c:pt idx="34">
                  <c:v>2.25</c:v>
                </c:pt>
                <c:pt idx="35">
                  <c:v>1.77325</c:v>
                </c:pt>
                <c:pt idx="36">
                  <c:v>1.73325</c:v>
                </c:pt>
                <c:pt idx="37">
                  <c:v>1.1560000000000001</c:v>
                </c:pt>
                <c:pt idx="38">
                  <c:v>0.77249999999999996</c:v>
                </c:pt>
                <c:pt idx="39">
                  <c:v>0.47299999999999998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5-454F-B71F-6D3801ADCB8D}"/>
            </c:ext>
          </c:extLst>
        </c:ser>
        <c:ser>
          <c:idx val="0"/>
          <c:order val="1"/>
          <c:tx>
            <c:strRef>
              <c:f>'2. Result'!$A$78:$B$78</c:f>
              <c:strCache>
                <c:ptCount val="2"/>
                <c:pt idx="0">
                  <c:v>G2</c:v>
                </c:pt>
                <c:pt idx="1">
                  <c:v>Advagraf, 3 mg(2 capsule)/head, 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plus>
            <c:min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Result'!$B$81:$B$120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Result'!$G$81:$G$120</c:f>
              <c:numCache>
                <c:formatCode>0.00</c:formatCode>
                <c:ptCount val="40"/>
                <c:pt idx="0">
                  <c:v>0</c:v>
                </c:pt>
                <c:pt idx="1">
                  <c:v>9.2949999999999999</c:v>
                </c:pt>
                <c:pt idx="2">
                  <c:v>10.594999999999999</c:v>
                </c:pt>
                <c:pt idx="3">
                  <c:v>10.095000000000001</c:v>
                </c:pt>
                <c:pt idx="4">
                  <c:v>8.8225000000000016</c:v>
                </c:pt>
                <c:pt idx="5">
                  <c:v>6.49</c:v>
                </c:pt>
                <c:pt idx="6">
                  <c:v>3.9375</c:v>
                </c:pt>
                <c:pt idx="7">
                  <c:v>2.5349999999999997</c:v>
                </c:pt>
                <c:pt idx="8">
                  <c:v>1.8774999999999999</c:v>
                </c:pt>
                <c:pt idx="9">
                  <c:v>0.86525000000000007</c:v>
                </c:pt>
                <c:pt idx="10">
                  <c:v>1.10575</c:v>
                </c:pt>
                <c:pt idx="11">
                  <c:v>11.98</c:v>
                </c:pt>
                <c:pt idx="12">
                  <c:v>12.379999999999999</c:v>
                </c:pt>
                <c:pt idx="13">
                  <c:v>10.85</c:v>
                </c:pt>
                <c:pt idx="14">
                  <c:v>10.532500000000001</c:v>
                </c:pt>
                <c:pt idx="15">
                  <c:v>5.52</c:v>
                </c:pt>
                <c:pt idx="16">
                  <c:v>4.165</c:v>
                </c:pt>
                <c:pt idx="17">
                  <c:v>2.915</c:v>
                </c:pt>
                <c:pt idx="18">
                  <c:v>2.2199999999999998</c:v>
                </c:pt>
                <c:pt idx="19">
                  <c:v>1.2517499999999999</c:v>
                </c:pt>
                <c:pt idx="20">
                  <c:v>1.4575</c:v>
                </c:pt>
                <c:pt idx="21">
                  <c:v>8.8025000000000002</c:v>
                </c:pt>
                <c:pt idx="22">
                  <c:v>10.955</c:v>
                </c:pt>
                <c:pt idx="23">
                  <c:v>11.66</c:v>
                </c:pt>
                <c:pt idx="24">
                  <c:v>11.9625</c:v>
                </c:pt>
                <c:pt idx="25">
                  <c:v>7.0750000000000002</c:v>
                </c:pt>
                <c:pt idx="26">
                  <c:v>4.7</c:v>
                </c:pt>
                <c:pt idx="27">
                  <c:v>3.1825000000000001</c:v>
                </c:pt>
                <c:pt idx="28">
                  <c:v>2.5775000000000006</c:v>
                </c:pt>
                <c:pt idx="29">
                  <c:v>1.5100000000000002</c:v>
                </c:pt>
                <c:pt idx="30">
                  <c:v>1.5865000000000002</c:v>
                </c:pt>
                <c:pt idx="31">
                  <c:v>16.96</c:v>
                </c:pt>
                <c:pt idx="32">
                  <c:v>16.6325</c:v>
                </c:pt>
                <c:pt idx="33">
                  <c:v>10.672499999999999</c:v>
                </c:pt>
                <c:pt idx="34">
                  <c:v>7.2125000000000004</c:v>
                </c:pt>
                <c:pt idx="35">
                  <c:v>5.81</c:v>
                </c:pt>
                <c:pt idx="36">
                  <c:v>5.1325000000000003</c:v>
                </c:pt>
                <c:pt idx="37">
                  <c:v>3.6975000000000002</c:v>
                </c:pt>
                <c:pt idx="38">
                  <c:v>3.2050000000000001</c:v>
                </c:pt>
                <c:pt idx="39">
                  <c:v>1.7149999999999999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85-454F-B71F-6D3801ADCB8D}"/>
            </c:ext>
          </c:extLst>
        </c:ser>
        <c:ser>
          <c:idx val="1"/>
          <c:order val="2"/>
          <c:tx>
            <c:strRef>
              <c:f>'2. Result'!$J$33:$K$33</c:f>
              <c:strCache>
                <c:ptCount val="2"/>
                <c:pt idx="0">
                  <c:v>G3</c:v>
                </c:pt>
                <c:pt idx="1">
                  <c:v>DKF-MB101, 3.5 mg/head, 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Result'!$P$36:$P$50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0.2425376259469858</c:v>
                  </c:pt>
                  <c:pt idx="3">
                    <c:v>0.20781081139664825</c:v>
                  </c:pt>
                  <c:pt idx="4">
                    <c:v>0.29734211496747881</c:v>
                  </c:pt>
                  <c:pt idx="5">
                    <c:v>0.35369478367654816</c:v>
                  </c:pt>
                  <c:pt idx="6">
                    <c:v>0.36182362185646916</c:v>
                  </c:pt>
                  <c:pt idx="7">
                    <c:v>0.28072821969537237</c:v>
                  </c:pt>
                  <c:pt idx="8">
                    <c:v>0.20107461301715809</c:v>
                  </c:pt>
                  <c:pt idx="9">
                    <c:v>9.4563911368626311E-2</c:v>
                  </c:pt>
                  <c:pt idx="10">
                    <c:v>0.31692901413407998</c:v>
                  </c:pt>
                  <c:pt idx="11">
                    <c:v>0.69992285289165979</c:v>
                  </c:pt>
                  <c:pt idx="12">
                    <c:v>8.4145706961199149E-2</c:v>
                  </c:pt>
                  <c:pt idx="13">
                    <c:v>0.11525840533340725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Result'!$P$36:$P$50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0.2425376259469858</c:v>
                  </c:pt>
                  <c:pt idx="3">
                    <c:v>0.20781081139664825</c:v>
                  </c:pt>
                  <c:pt idx="4">
                    <c:v>0.29734211496747881</c:v>
                  </c:pt>
                  <c:pt idx="5">
                    <c:v>0.35369478367654816</c:v>
                  </c:pt>
                  <c:pt idx="6">
                    <c:v>0.36182362185646916</c:v>
                  </c:pt>
                  <c:pt idx="7">
                    <c:v>0.28072821969537237</c:v>
                  </c:pt>
                  <c:pt idx="8">
                    <c:v>0.20107461301715809</c:v>
                  </c:pt>
                  <c:pt idx="9">
                    <c:v>9.4563911368626311E-2</c:v>
                  </c:pt>
                  <c:pt idx="10">
                    <c:v>0.31692901413407998</c:v>
                  </c:pt>
                  <c:pt idx="11">
                    <c:v>0.69992285289165979</c:v>
                  </c:pt>
                  <c:pt idx="12">
                    <c:v>8.4145706961199149E-2</c:v>
                  </c:pt>
                  <c:pt idx="13">
                    <c:v>0.11525840533340725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Result'!$K$36:$K$50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Result'!$O$36:$O$50</c:f>
              <c:numCache>
                <c:formatCode>0.00</c:formatCode>
                <c:ptCount val="15"/>
                <c:pt idx="0">
                  <c:v>0</c:v>
                </c:pt>
                <c:pt idx="1">
                  <c:v>0.191</c:v>
                </c:pt>
                <c:pt idx="2">
                  <c:v>0.3095</c:v>
                </c:pt>
                <c:pt idx="3">
                  <c:v>0.27566666666666667</c:v>
                </c:pt>
                <c:pt idx="4">
                  <c:v>0.51933333333333331</c:v>
                </c:pt>
                <c:pt idx="5">
                  <c:v>0.82</c:v>
                </c:pt>
                <c:pt idx="6">
                  <c:v>0.7596666666666666</c:v>
                </c:pt>
                <c:pt idx="7">
                  <c:v>0.72266666666666668</c:v>
                </c:pt>
                <c:pt idx="8">
                  <c:v>0.57999999999999996</c:v>
                </c:pt>
                <c:pt idx="9">
                  <c:v>0.39166666666666661</c:v>
                </c:pt>
                <c:pt idx="10">
                  <c:v>0.61799999999999999</c:v>
                </c:pt>
                <c:pt idx="11">
                  <c:v>1.0660000000000001</c:v>
                </c:pt>
                <c:pt idx="12">
                  <c:v>0.99050000000000005</c:v>
                </c:pt>
                <c:pt idx="13">
                  <c:v>8.1500000000000003E-2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85-454F-B71F-6D3801ADCB8D}"/>
            </c:ext>
          </c:extLst>
        </c:ser>
        <c:ser>
          <c:idx val="3"/>
          <c:order val="3"/>
          <c:tx>
            <c:strRef>
              <c:f>'2. Result'!$J$53:$K$53</c:f>
              <c:strCache>
                <c:ptCount val="2"/>
                <c:pt idx="0">
                  <c:v>G4</c:v>
                </c:pt>
                <c:pt idx="1">
                  <c:v>DKF-MB101, 7 mg/head, SC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Result'!$P$56:$P$70</c:f>
                <c:numCache>
                  <c:formatCode>0.00</c:formatCode>
                  <c:ptCount val="15"/>
                  <c:pt idx="0">
                    <c:v>0</c:v>
                  </c:pt>
                  <c:pt idx="1">
                    <c:v>3.7018013633004963E-2</c:v>
                  </c:pt>
                  <c:pt idx="2">
                    <c:v>9.8276819918703739E-2</c:v>
                  </c:pt>
                  <c:pt idx="3">
                    <c:v>0.23942639787625772</c:v>
                  </c:pt>
                  <c:pt idx="4">
                    <c:v>0.45177427992306063</c:v>
                  </c:pt>
                  <c:pt idx="5">
                    <c:v>0.46500896048714296</c:v>
                  </c:pt>
                  <c:pt idx="6">
                    <c:v>0.18770544300401454</c:v>
                  </c:pt>
                  <c:pt idx="7">
                    <c:v>0.43385865593915918</c:v>
                  </c:pt>
                  <c:pt idx="8">
                    <c:v>0.33406586176980152</c:v>
                  </c:pt>
                  <c:pt idx="9">
                    <c:v>0.54601587278515473</c:v>
                  </c:pt>
                  <c:pt idx="10">
                    <c:v>0</c:v>
                  </c:pt>
                  <c:pt idx="11">
                    <c:v>0.60928920336186077</c:v>
                  </c:pt>
                  <c:pt idx="12">
                    <c:v>1.0807313881503273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Result'!$P$56:$P$70</c:f>
                <c:numCache>
                  <c:formatCode>0.00</c:formatCode>
                  <c:ptCount val="15"/>
                  <c:pt idx="0">
                    <c:v>0</c:v>
                  </c:pt>
                  <c:pt idx="1">
                    <c:v>3.7018013633004963E-2</c:v>
                  </c:pt>
                  <c:pt idx="2">
                    <c:v>9.8276819918703739E-2</c:v>
                  </c:pt>
                  <c:pt idx="3">
                    <c:v>0.23942639787625772</c:v>
                  </c:pt>
                  <c:pt idx="4">
                    <c:v>0.45177427992306063</c:v>
                  </c:pt>
                  <c:pt idx="5">
                    <c:v>0.46500896048714296</c:v>
                  </c:pt>
                  <c:pt idx="6">
                    <c:v>0.18770544300401454</c:v>
                  </c:pt>
                  <c:pt idx="7">
                    <c:v>0.43385865593915918</c:v>
                  </c:pt>
                  <c:pt idx="8">
                    <c:v>0.33406586176980152</c:v>
                  </c:pt>
                  <c:pt idx="9">
                    <c:v>0.54601587278515473</c:v>
                  </c:pt>
                  <c:pt idx="10">
                    <c:v>0</c:v>
                  </c:pt>
                  <c:pt idx="11">
                    <c:v>0.60928920336186077</c:v>
                  </c:pt>
                  <c:pt idx="12">
                    <c:v>1.0807313881503273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Result'!$K$56:$K$70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Result'!$O$56:$O$70</c:f>
              <c:numCache>
                <c:formatCode>0.00</c:formatCode>
                <c:ptCount val="15"/>
                <c:pt idx="0">
                  <c:v>0</c:v>
                </c:pt>
                <c:pt idx="1">
                  <c:v>0.17133333333333334</c:v>
                </c:pt>
                <c:pt idx="2">
                  <c:v>0.42466666666666669</c:v>
                </c:pt>
                <c:pt idx="3">
                  <c:v>0.65100000000000002</c:v>
                </c:pt>
                <c:pt idx="4">
                  <c:v>1.3499999999999999</c:v>
                </c:pt>
                <c:pt idx="5">
                  <c:v>2.0533333333333332</c:v>
                </c:pt>
                <c:pt idx="6">
                  <c:v>1.656666666666667</c:v>
                </c:pt>
                <c:pt idx="7">
                  <c:v>1.7866666666666664</c:v>
                </c:pt>
                <c:pt idx="8">
                  <c:v>1.7</c:v>
                </c:pt>
                <c:pt idx="9">
                  <c:v>1.8633333333333333</c:v>
                </c:pt>
                <c:pt idx="10">
                  <c:v>2.2033333333333331</c:v>
                </c:pt>
                <c:pt idx="11">
                  <c:v>3.1633333333333336</c:v>
                </c:pt>
                <c:pt idx="12">
                  <c:v>1.5403333333333331</c:v>
                </c:pt>
                <c:pt idx="13">
                  <c:v>0.33400000000000002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85-454F-B71F-6D3801ADCB8D}"/>
            </c:ext>
          </c:extLst>
        </c:ser>
        <c:ser>
          <c:idx val="4"/>
          <c:order val="4"/>
          <c:tx>
            <c:strRef>
              <c:f>'2. Result'!$J$73:$K$73</c:f>
              <c:strCache>
                <c:ptCount val="2"/>
                <c:pt idx="0">
                  <c:v>G5</c:v>
                </c:pt>
                <c:pt idx="1">
                  <c:v>DKF-MB101, 14 mg/head, SC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Result'!$P$76:$P$90</c:f>
                <c:numCache>
                  <c:formatCode>0.00</c:formatCode>
                  <c:ptCount val="15"/>
                  <c:pt idx="0">
                    <c:v>0</c:v>
                  </c:pt>
                  <c:pt idx="1">
                    <c:v>1.7435595774162694E-2</c:v>
                  </c:pt>
                  <c:pt idx="2">
                    <c:v>1.5716233645501725E-2</c:v>
                  </c:pt>
                  <c:pt idx="3">
                    <c:v>5.6083271421461599E-2</c:v>
                  </c:pt>
                  <c:pt idx="4">
                    <c:v>0.15885003409925033</c:v>
                  </c:pt>
                  <c:pt idx="5">
                    <c:v>0.44747439405326317</c:v>
                  </c:pt>
                  <c:pt idx="6">
                    <c:v>0.33545988334424337</c:v>
                  </c:pt>
                  <c:pt idx="7">
                    <c:v>0.21548395145191981</c:v>
                  </c:pt>
                  <c:pt idx="8">
                    <c:v>0.41940433951021583</c:v>
                  </c:pt>
                  <c:pt idx="9">
                    <c:v>0.52443620520834855</c:v>
                  </c:pt>
                  <c:pt idx="10">
                    <c:v>0</c:v>
                  </c:pt>
                  <c:pt idx="11">
                    <c:v>0.48603840726153857</c:v>
                  </c:pt>
                  <c:pt idx="12">
                    <c:v>0.31240998703626649</c:v>
                  </c:pt>
                  <c:pt idx="13">
                    <c:v>1.4387842089764538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Result'!$P$76:$P$90</c:f>
                <c:numCache>
                  <c:formatCode>0.00</c:formatCode>
                  <c:ptCount val="15"/>
                  <c:pt idx="0">
                    <c:v>0</c:v>
                  </c:pt>
                  <c:pt idx="1">
                    <c:v>1.7435595774162694E-2</c:v>
                  </c:pt>
                  <c:pt idx="2">
                    <c:v>1.5716233645501725E-2</c:v>
                  </c:pt>
                  <c:pt idx="3">
                    <c:v>5.6083271421461599E-2</c:v>
                  </c:pt>
                  <c:pt idx="4">
                    <c:v>0.15885003409925033</c:v>
                  </c:pt>
                  <c:pt idx="5">
                    <c:v>0.44747439405326317</c:v>
                  </c:pt>
                  <c:pt idx="6">
                    <c:v>0.33545988334424337</c:v>
                  </c:pt>
                  <c:pt idx="7">
                    <c:v>0.21548395145191981</c:v>
                  </c:pt>
                  <c:pt idx="8">
                    <c:v>0.41940433951021583</c:v>
                  </c:pt>
                  <c:pt idx="9">
                    <c:v>0.52443620520834855</c:v>
                  </c:pt>
                  <c:pt idx="10">
                    <c:v>0</c:v>
                  </c:pt>
                  <c:pt idx="11">
                    <c:v>0.48603840726153857</c:v>
                  </c:pt>
                  <c:pt idx="12">
                    <c:v>0.31240998703626649</c:v>
                  </c:pt>
                  <c:pt idx="13">
                    <c:v>1.4387842089764538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Result'!$K$76:$K$90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Result'!$O$76:$O$90</c:f>
              <c:numCache>
                <c:formatCode>0.00</c:formatCode>
                <c:ptCount val="15"/>
                <c:pt idx="0">
                  <c:v>0</c:v>
                </c:pt>
                <c:pt idx="1">
                  <c:v>0.14199999999999999</c:v>
                </c:pt>
                <c:pt idx="2">
                  <c:v>0.36999999999999994</c:v>
                </c:pt>
                <c:pt idx="3">
                  <c:v>0.72066666666666668</c:v>
                </c:pt>
                <c:pt idx="4">
                  <c:v>1.2266666666666666</c:v>
                </c:pt>
                <c:pt idx="5">
                  <c:v>2.5166666666666662</c:v>
                </c:pt>
                <c:pt idx="6">
                  <c:v>2.6466666666666665</c:v>
                </c:pt>
                <c:pt idx="7">
                  <c:v>2.6833333333333336</c:v>
                </c:pt>
                <c:pt idx="8">
                  <c:v>2.64</c:v>
                </c:pt>
                <c:pt idx="9">
                  <c:v>2.4033333333333338</c:v>
                </c:pt>
                <c:pt idx="10">
                  <c:v>3.28</c:v>
                </c:pt>
                <c:pt idx="11">
                  <c:v>6.0966666666666667</c:v>
                </c:pt>
                <c:pt idx="12">
                  <c:v>7.2599999999999989</c:v>
                </c:pt>
                <c:pt idx="13">
                  <c:v>2.4300000000000002</c:v>
                </c:pt>
                <c:pt idx="14">
                  <c:v>0.24199999999999999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85-454F-B71F-6D3801ADCB8D}"/>
            </c:ext>
          </c:extLst>
        </c:ser>
        <c:ser>
          <c:idx val="5"/>
          <c:order val="5"/>
          <c:tx>
            <c:strRef>
              <c:f>'2. Result'!$J$93:$K$93</c:f>
              <c:strCache>
                <c:ptCount val="2"/>
                <c:pt idx="0">
                  <c:v>G6</c:v>
                </c:pt>
                <c:pt idx="1">
                  <c:v>DKF-MB101, 28 mg/head, SC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Result'!$P$96:$P$110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0.40159058753910065</c:v>
                  </c:pt>
                  <c:pt idx="2">
                    <c:v>0.87179890647633462</c:v>
                  </c:pt>
                  <c:pt idx="3">
                    <c:v>1.3061010680647949</c:v>
                  </c:pt>
                  <c:pt idx="4">
                    <c:v>1.9880727686212458</c:v>
                  </c:pt>
                  <c:pt idx="5">
                    <c:v>2.3919517832375585</c:v>
                  </c:pt>
                  <c:pt idx="6">
                    <c:v>2.2861612658194819</c:v>
                  </c:pt>
                  <c:pt idx="7">
                    <c:v>2.201279930706983</c:v>
                  </c:pt>
                  <c:pt idx="8">
                    <c:v>3.5410591635836877</c:v>
                  </c:pt>
                  <c:pt idx="9">
                    <c:v>4.0335633543224976</c:v>
                  </c:pt>
                  <c:pt idx="10">
                    <c:v>3.9119475115769893</c:v>
                  </c:pt>
                  <c:pt idx="11">
                    <c:v>10.83943417957474</c:v>
                  </c:pt>
                  <c:pt idx="12">
                    <c:v>7.2858309981314671</c:v>
                  </c:pt>
                  <c:pt idx="13">
                    <c:v>0.95793127798048916</c:v>
                  </c:pt>
                  <c:pt idx="14">
                    <c:v>1.951922129594294E-2</c:v>
                  </c:pt>
                </c:numCache>
              </c:numRef>
            </c:plus>
            <c:minus>
              <c:numRef>
                <c:f>'2. Result'!$P$96:$P$110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0.40159058753910065</c:v>
                  </c:pt>
                  <c:pt idx="2">
                    <c:v>0.87179890647633462</c:v>
                  </c:pt>
                  <c:pt idx="3">
                    <c:v>1.3061010680647949</c:v>
                  </c:pt>
                  <c:pt idx="4">
                    <c:v>1.9880727686212458</c:v>
                  </c:pt>
                  <c:pt idx="5">
                    <c:v>2.3919517832375585</c:v>
                  </c:pt>
                  <c:pt idx="6">
                    <c:v>2.2861612658194819</c:v>
                  </c:pt>
                  <c:pt idx="7">
                    <c:v>2.201279930706983</c:v>
                  </c:pt>
                  <c:pt idx="8">
                    <c:v>3.5410591635836877</c:v>
                  </c:pt>
                  <c:pt idx="9">
                    <c:v>4.0335633543224976</c:v>
                  </c:pt>
                  <c:pt idx="10">
                    <c:v>3.9119475115769893</c:v>
                  </c:pt>
                  <c:pt idx="11">
                    <c:v>10.83943417957474</c:v>
                  </c:pt>
                  <c:pt idx="12">
                    <c:v>7.2858309981314671</c:v>
                  </c:pt>
                  <c:pt idx="13">
                    <c:v>0.95793127798048916</c:v>
                  </c:pt>
                  <c:pt idx="14">
                    <c:v>1.951922129594294E-2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Result'!$K$96:$K$110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Result'!$O$96:$O$110</c:f>
              <c:numCache>
                <c:formatCode>0.00</c:formatCode>
                <c:ptCount val="15"/>
                <c:pt idx="0">
                  <c:v>0</c:v>
                </c:pt>
                <c:pt idx="1">
                  <c:v>0.5139999999999999</c:v>
                </c:pt>
                <c:pt idx="2">
                  <c:v>1.3066666666666666</c:v>
                </c:pt>
                <c:pt idx="3">
                  <c:v>2.4600000000000004</c:v>
                </c:pt>
                <c:pt idx="4">
                  <c:v>4.4266666666666659</c:v>
                </c:pt>
                <c:pt idx="5">
                  <c:v>6.583333333333333</c:v>
                </c:pt>
                <c:pt idx="6">
                  <c:v>6.8666666666666671</c:v>
                </c:pt>
                <c:pt idx="7">
                  <c:v>7.6433333333333335</c:v>
                </c:pt>
                <c:pt idx="8">
                  <c:v>8.85</c:v>
                </c:pt>
                <c:pt idx="9">
                  <c:v>11.876666666666667</c:v>
                </c:pt>
                <c:pt idx="10">
                  <c:v>15.266666666666666</c:v>
                </c:pt>
                <c:pt idx="11">
                  <c:v>27.233333333333334</c:v>
                </c:pt>
                <c:pt idx="12">
                  <c:v>18.066666666666666</c:v>
                </c:pt>
                <c:pt idx="13">
                  <c:v>1.0066666666666666</c:v>
                </c:pt>
                <c:pt idx="14">
                  <c:v>0.14300000000000002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85-454F-B71F-6D3801ADC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5780292327519364E-2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3425444348369"/>
          <c:y val="9.3386474607092138E-2"/>
          <c:w val="0.39596574555651637"/>
          <c:h val="0.21933783890075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7661606527935"/>
          <c:y val="0.22726851851851851"/>
          <c:w val="0.62326729306690531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Result'!$A$33:$B$33</c:f>
              <c:strCache>
                <c:ptCount val="2"/>
                <c:pt idx="0">
                  <c:v>G1</c:v>
                </c:pt>
                <c:pt idx="1">
                  <c:v>Advagraf, 1 mg(1 capsule)/head, PO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plus>
            <c:min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Result'!$B$36:$B$75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Result'!$G$36:$G$75</c:f>
              <c:numCache>
                <c:formatCode>0.00</c:formatCode>
                <c:ptCount val="40"/>
                <c:pt idx="0">
                  <c:v>0</c:v>
                </c:pt>
                <c:pt idx="1">
                  <c:v>0.67225000000000001</c:v>
                </c:pt>
                <c:pt idx="2">
                  <c:v>1.44275</c:v>
                </c:pt>
                <c:pt idx="3">
                  <c:v>2.1545000000000001</c:v>
                </c:pt>
                <c:pt idx="4">
                  <c:v>1.9870000000000001</c:v>
                </c:pt>
                <c:pt idx="5">
                  <c:v>1.16875</c:v>
                </c:pt>
                <c:pt idx="6">
                  <c:v>0.75425000000000009</c:v>
                </c:pt>
                <c:pt idx="7">
                  <c:v>0.57074999999999998</c:v>
                </c:pt>
                <c:pt idx="8">
                  <c:v>0.42124999999999996</c:v>
                </c:pt>
                <c:pt idx="9">
                  <c:v>0.20899999999999996</c:v>
                </c:pt>
                <c:pt idx="10">
                  <c:v>0.27666666666666667</c:v>
                </c:pt>
                <c:pt idx="11">
                  <c:v>1.27125</c:v>
                </c:pt>
                <c:pt idx="12">
                  <c:v>2.4224999999999999</c:v>
                </c:pt>
                <c:pt idx="13">
                  <c:v>1.9445000000000001</c:v>
                </c:pt>
                <c:pt idx="14">
                  <c:v>1.4902500000000001</c:v>
                </c:pt>
                <c:pt idx="15">
                  <c:v>1.0430000000000001</c:v>
                </c:pt>
                <c:pt idx="16">
                  <c:v>0.87950000000000006</c:v>
                </c:pt>
                <c:pt idx="17">
                  <c:v>0.62925000000000009</c:v>
                </c:pt>
                <c:pt idx="18">
                  <c:v>0.44274999999999998</c:v>
                </c:pt>
                <c:pt idx="19">
                  <c:v>0.26100000000000001</c:v>
                </c:pt>
                <c:pt idx="20">
                  <c:v>0.29625000000000001</c:v>
                </c:pt>
                <c:pt idx="21">
                  <c:v>1.54325</c:v>
                </c:pt>
                <c:pt idx="22">
                  <c:v>2.4175000000000004</c:v>
                </c:pt>
                <c:pt idx="23">
                  <c:v>2.4449999999999998</c:v>
                </c:pt>
                <c:pt idx="24">
                  <c:v>1.9592500000000002</c:v>
                </c:pt>
                <c:pt idx="25">
                  <c:v>1.2035</c:v>
                </c:pt>
                <c:pt idx="26">
                  <c:v>0.99349999999999994</c:v>
                </c:pt>
                <c:pt idx="27">
                  <c:v>0.73799999999999999</c:v>
                </c:pt>
                <c:pt idx="28">
                  <c:v>0.56174999999999997</c:v>
                </c:pt>
                <c:pt idx="29">
                  <c:v>0.33500000000000002</c:v>
                </c:pt>
                <c:pt idx="30">
                  <c:v>0.33649999999999997</c:v>
                </c:pt>
                <c:pt idx="31">
                  <c:v>1.2574999999999998</c:v>
                </c:pt>
                <c:pt idx="32">
                  <c:v>2.0674999999999999</c:v>
                </c:pt>
                <c:pt idx="33">
                  <c:v>2.375</c:v>
                </c:pt>
                <c:pt idx="34">
                  <c:v>2.25</c:v>
                </c:pt>
                <c:pt idx="35">
                  <c:v>1.77325</c:v>
                </c:pt>
                <c:pt idx="36">
                  <c:v>1.73325</c:v>
                </c:pt>
                <c:pt idx="37">
                  <c:v>1.1560000000000001</c:v>
                </c:pt>
                <c:pt idx="38">
                  <c:v>0.77249999999999996</c:v>
                </c:pt>
                <c:pt idx="39">
                  <c:v>0.47299999999999998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71-4830-B642-A3071284916D}"/>
            </c:ext>
          </c:extLst>
        </c:ser>
        <c:ser>
          <c:idx val="0"/>
          <c:order val="1"/>
          <c:tx>
            <c:strRef>
              <c:f>'2. Result'!$A$78:$B$78</c:f>
              <c:strCache>
                <c:ptCount val="2"/>
                <c:pt idx="0">
                  <c:v>G2</c:v>
                </c:pt>
                <c:pt idx="1">
                  <c:v>Advagraf, 3 mg(2 capsule)/head, 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plus>
            <c:min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Result'!$B$81:$B$120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Result'!$G$81:$G$120</c:f>
              <c:numCache>
                <c:formatCode>0.00</c:formatCode>
                <c:ptCount val="40"/>
                <c:pt idx="0">
                  <c:v>0</c:v>
                </c:pt>
                <c:pt idx="1">
                  <c:v>9.2949999999999999</c:v>
                </c:pt>
                <c:pt idx="2">
                  <c:v>10.594999999999999</c:v>
                </c:pt>
                <c:pt idx="3">
                  <c:v>10.095000000000001</c:v>
                </c:pt>
                <c:pt idx="4">
                  <c:v>8.8225000000000016</c:v>
                </c:pt>
                <c:pt idx="5">
                  <c:v>6.49</c:v>
                </c:pt>
                <c:pt idx="6">
                  <c:v>3.9375</c:v>
                </c:pt>
                <c:pt idx="7">
                  <c:v>2.5349999999999997</c:v>
                </c:pt>
                <c:pt idx="8">
                  <c:v>1.8774999999999999</c:v>
                </c:pt>
                <c:pt idx="9">
                  <c:v>0.86525000000000007</c:v>
                </c:pt>
                <c:pt idx="10">
                  <c:v>1.10575</c:v>
                </c:pt>
                <c:pt idx="11">
                  <c:v>11.98</c:v>
                </c:pt>
                <c:pt idx="12">
                  <c:v>12.379999999999999</c:v>
                </c:pt>
                <c:pt idx="13">
                  <c:v>10.85</c:v>
                </c:pt>
                <c:pt idx="14">
                  <c:v>10.532500000000001</c:v>
                </c:pt>
                <c:pt idx="15">
                  <c:v>5.52</c:v>
                </c:pt>
                <c:pt idx="16">
                  <c:v>4.165</c:v>
                </c:pt>
                <c:pt idx="17">
                  <c:v>2.915</c:v>
                </c:pt>
                <c:pt idx="18">
                  <c:v>2.2199999999999998</c:v>
                </c:pt>
                <c:pt idx="19">
                  <c:v>1.2517499999999999</c:v>
                </c:pt>
                <c:pt idx="20">
                  <c:v>1.4575</c:v>
                </c:pt>
                <c:pt idx="21">
                  <c:v>8.8025000000000002</c:v>
                </c:pt>
                <c:pt idx="22">
                  <c:v>10.955</c:v>
                </c:pt>
                <c:pt idx="23">
                  <c:v>11.66</c:v>
                </c:pt>
                <c:pt idx="24">
                  <c:v>11.9625</c:v>
                </c:pt>
                <c:pt idx="25">
                  <c:v>7.0750000000000002</c:v>
                </c:pt>
                <c:pt idx="26">
                  <c:v>4.7</c:v>
                </c:pt>
                <c:pt idx="27">
                  <c:v>3.1825000000000001</c:v>
                </c:pt>
                <c:pt idx="28">
                  <c:v>2.5775000000000006</c:v>
                </c:pt>
                <c:pt idx="29">
                  <c:v>1.5100000000000002</c:v>
                </c:pt>
                <c:pt idx="30">
                  <c:v>1.5865000000000002</c:v>
                </c:pt>
                <c:pt idx="31">
                  <c:v>16.96</c:v>
                </c:pt>
                <c:pt idx="32">
                  <c:v>16.6325</c:v>
                </c:pt>
                <c:pt idx="33">
                  <c:v>10.672499999999999</c:v>
                </c:pt>
                <c:pt idx="34">
                  <c:v>7.2125000000000004</c:v>
                </c:pt>
                <c:pt idx="35">
                  <c:v>5.81</c:v>
                </c:pt>
                <c:pt idx="36">
                  <c:v>5.1325000000000003</c:v>
                </c:pt>
                <c:pt idx="37">
                  <c:v>3.6975000000000002</c:v>
                </c:pt>
                <c:pt idx="38">
                  <c:v>3.2050000000000001</c:v>
                </c:pt>
                <c:pt idx="39">
                  <c:v>1.7149999999999999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71-4830-B642-A3071284916D}"/>
            </c:ext>
          </c:extLst>
        </c:ser>
        <c:ser>
          <c:idx val="1"/>
          <c:order val="2"/>
          <c:tx>
            <c:strRef>
              <c:f>'2. Result'!$J$33:$K$33</c:f>
              <c:strCache>
                <c:ptCount val="2"/>
                <c:pt idx="0">
                  <c:v>G3</c:v>
                </c:pt>
                <c:pt idx="1">
                  <c:v>DKF-MB101, 3.5 mg/head, 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Result'!$P$36:$P$50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0.2425376259469858</c:v>
                  </c:pt>
                  <c:pt idx="3">
                    <c:v>0.20781081139664825</c:v>
                  </c:pt>
                  <c:pt idx="4">
                    <c:v>0.29734211496747881</c:v>
                  </c:pt>
                  <c:pt idx="5">
                    <c:v>0.35369478367654816</c:v>
                  </c:pt>
                  <c:pt idx="6">
                    <c:v>0.36182362185646916</c:v>
                  </c:pt>
                  <c:pt idx="7">
                    <c:v>0.28072821969537237</c:v>
                  </c:pt>
                  <c:pt idx="8">
                    <c:v>0.20107461301715809</c:v>
                  </c:pt>
                  <c:pt idx="9">
                    <c:v>9.4563911368626311E-2</c:v>
                  </c:pt>
                  <c:pt idx="10">
                    <c:v>0.31692901413407998</c:v>
                  </c:pt>
                  <c:pt idx="11">
                    <c:v>0.69992285289165979</c:v>
                  </c:pt>
                  <c:pt idx="12">
                    <c:v>8.4145706961199149E-2</c:v>
                  </c:pt>
                  <c:pt idx="13">
                    <c:v>0.11525840533340725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Result'!$P$36:$P$50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0.2425376259469858</c:v>
                  </c:pt>
                  <c:pt idx="3">
                    <c:v>0.20781081139664825</c:v>
                  </c:pt>
                  <c:pt idx="4">
                    <c:v>0.29734211496747881</c:v>
                  </c:pt>
                  <c:pt idx="5">
                    <c:v>0.35369478367654816</c:v>
                  </c:pt>
                  <c:pt idx="6">
                    <c:v>0.36182362185646916</c:v>
                  </c:pt>
                  <c:pt idx="7">
                    <c:v>0.28072821969537237</c:v>
                  </c:pt>
                  <c:pt idx="8">
                    <c:v>0.20107461301715809</c:v>
                  </c:pt>
                  <c:pt idx="9">
                    <c:v>9.4563911368626311E-2</c:v>
                  </c:pt>
                  <c:pt idx="10">
                    <c:v>0.31692901413407998</c:v>
                  </c:pt>
                  <c:pt idx="11">
                    <c:v>0.69992285289165979</c:v>
                  </c:pt>
                  <c:pt idx="12">
                    <c:v>8.4145706961199149E-2</c:v>
                  </c:pt>
                  <c:pt idx="13">
                    <c:v>0.11525840533340725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Result'!$K$36:$K$50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Result'!$O$36:$O$50</c:f>
              <c:numCache>
                <c:formatCode>0.00</c:formatCode>
                <c:ptCount val="15"/>
                <c:pt idx="0">
                  <c:v>0</c:v>
                </c:pt>
                <c:pt idx="1">
                  <c:v>0.191</c:v>
                </c:pt>
                <c:pt idx="2">
                  <c:v>0.3095</c:v>
                </c:pt>
                <c:pt idx="3">
                  <c:v>0.27566666666666667</c:v>
                </c:pt>
                <c:pt idx="4">
                  <c:v>0.51933333333333331</c:v>
                </c:pt>
                <c:pt idx="5">
                  <c:v>0.82</c:v>
                </c:pt>
                <c:pt idx="6">
                  <c:v>0.7596666666666666</c:v>
                </c:pt>
                <c:pt idx="7">
                  <c:v>0.72266666666666668</c:v>
                </c:pt>
                <c:pt idx="8">
                  <c:v>0.57999999999999996</c:v>
                </c:pt>
                <c:pt idx="9">
                  <c:v>0.39166666666666661</c:v>
                </c:pt>
                <c:pt idx="10">
                  <c:v>0.61799999999999999</c:v>
                </c:pt>
                <c:pt idx="11">
                  <c:v>1.0660000000000001</c:v>
                </c:pt>
                <c:pt idx="12">
                  <c:v>0.99050000000000005</c:v>
                </c:pt>
                <c:pt idx="13">
                  <c:v>8.1500000000000003E-2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71-4830-B642-A3071284916D}"/>
            </c:ext>
          </c:extLst>
        </c:ser>
        <c:ser>
          <c:idx val="3"/>
          <c:order val="3"/>
          <c:tx>
            <c:strRef>
              <c:f>'2. Result'!$J$53:$K$53</c:f>
              <c:strCache>
                <c:ptCount val="2"/>
                <c:pt idx="0">
                  <c:v>G4</c:v>
                </c:pt>
                <c:pt idx="1">
                  <c:v>DKF-MB101, 7 mg/head, SC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Result'!$P$56:$P$70</c:f>
                <c:numCache>
                  <c:formatCode>0.00</c:formatCode>
                  <c:ptCount val="15"/>
                  <c:pt idx="0">
                    <c:v>0</c:v>
                  </c:pt>
                  <c:pt idx="1">
                    <c:v>3.7018013633004963E-2</c:v>
                  </c:pt>
                  <c:pt idx="2">
                    <c:v>9.8276819918703739E-2</c:v>
                  </c:pt>
                  <c:pt idx="3">
                    <c:v>0.23942639787625772</c:v>
                  </c:pt>
                  <c:pt idx="4">
                    <c:v>0.45177427992306063</c:v>
                  </c:pt>
                  <c:pt idx="5">
                    <c:v>0.46500896048714296</c:v>
                  </c:pt>
                  <c:pt idx="6">
                    <c:v>0.18770544300401454</c:v>
                  </c:pt>
                  <c:pt idx="7">
                    <c:v>0.43385865593915918</c:v>
                  </c:pt>
                  <c:pt idx="8">
                    <c:v>0.33406586176980152</c:v>
                  </c:pt>
                  <c:pt idx="9">
                    <c:v>0.54601587278515473</c:v>
                  </c:pt>
                  <c:pt idx="10">
                    <c:v>0</c:v>
                  </c:pt>
                  <c:pt idx="11">
                    <c:v>0.60928920336186077</c:v>
                  </c:pt>
                  <c:pt idx="12">
                    <c:v>1.0807313881503273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Result'!$P$56:$P$70</c:f>
                <c:numCache>
                  <c:formatCode>0.00</c:formatCode>
                  <c:ptCount val="15"/>
                  <c:pt idx="0">
                    <c:v>0</c:v>
                  </c:pt>
                  <c:pt idx="1">
                    <c:v>3.7018013633004963E-2</c:v>
                  </c:pt>
                  <c:pt idx="2">
                    <c:v>9.8276819918703739E-2</c:v>
                  </c:pt>
                  <c:pt idx="3">
                    <c:v>0.23942639787625772</c:v>
                  </c:pt>
                  <c:pt idx="4">
                    <c:v>0.45177427992306063</c:v>
                  </c:pt>
                  <c:pt idx="5">
                    <c:v>0.46500896048714296</c:v>
                  </c:pt>
                  <c:pt idx="6">
                    <c:v>0.18770544300401454</c:v>
                  </c:pt>
                  <c:pt idx="7">
                    <c:v>0.43385865593915918</c:v>
                  </c:pt>
                  <c:pt idx="8">
                    <c:v>0.33406586176980152</c:v>
                  </c:pt>
                  <c:pt idx="9">
                    <c:v>0.54601587278515473</c:v>
                  </c:pt>
                  <c:pt idx="10">
                    <c:v>0</c:v>
                  </c:pt>
                  <c:pt idx="11">
                    <c:v>0.60928920336186077</c:v>
                  </c:pt>
                  <c:pt idx="12">
                    <c:v>1.0807313881503273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Result'!$K$56:$K$70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Result'!$O$56:$O$70</c:f>
              <c:numCache>
                <c:formatCode>0.00</c:formatCode>
                <c:ptCount val="15"/>
                <c:pt idx="0">
                  <c:v>0</c:v>
                </c:pt>
                <c:pt idx="1">
                  <c:v>0.17133333333333334</c:v>
                </c:pt>
                <c:pt idx="2">
                  <c:v>0.42466666666666669</c:v>
                </c:pt>
                <c:pt idx="3">
                  <c:v>0.65100000000000002</c:v>
                </c:pt>
                <c:pt idx="4">
                  <c:v>1.3499999999999999</c:v>
                </c:pt>
                <c:pt idx="5">
                  <c:v>2.0533333333333332</c:v>
                </c:pt>
                <c:pt idx="6">
                  <c:v>1.656666666666667</c:v>
                </c:pt>
                <c:pt idx="7">
                  <c:v>1.7866666666666664</c:v>
                </c:pt>
                <c:pt idx="8">
                  <c:v>1.7</c:v>
                </c:pt>
                <c:pt idx="9">
                  <c:v>1.8633333333333333</c:v>
                </c:pt>
                <c:pt idx="10">
                  <c:v>2.2033333333333331</c:v>
                </c:pt>
                <c:pt idx="11">
                  <c:v>3.1633333333333336</c:v>
                </c:pt>
                <c:pt idx="12">
                  <c:v>1.5403333333333331</c:v>
                </c:pt>
                <c:pt idx="13">
                  <c:v>0.33400000000000002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71-4830-B642-A3071284916D}"/>
            </c:ext>
          </c:extLst>
        </c:ser>
        <c:ser>
          <c:idx val="4"/>
          <c:order val="4"/>
          <c:tx>
            <c:strRef>
              <c:f>'2. Result'!$J$73:$K$73</c:f>
              <c:strCache>
                <c:ptCount val="2"/>
                <c:pt idx="0">
                  <c:v>G5</c:v>
                </c:pt>
                <c:pt idx="1">
                  <c:v>DKF-MB101, 14 mg/head, SC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Result'!$P$76:$P$90</c:f>
                <c:numCache>
                  <c:formatCode>0.00</c:formatCode>
                  <c:ptCount val="15"/>
                  <c:pt idx="0">
                    <c:v>0</c:v>
                  </c:pt>
                  <c:pt idx="1">
                    <c:v>1.7435595774162694E-2</c:v>
                  </c:pt>
                  <c:pt idx="2">
                    <c:v>1.5716233645501725E-2</c:v>
                  </c:pt>
                  <c:pt idx="3">
                    <c:v>5.6083271421461599E-2</c:v>
                  </c:pt>
                  <c:pt idx="4">
                    <c:v>0.15885003409925033</c:v>
                  </c:pt>
                  <c:pt idx="5">
                    <c:v>0.44747439405326317</c:v>
                  </c:pt>
                  <c:pt idx="6">
                    <c:v>0.33545988334424337</c:v>
                  </c:pt>
                  <c:pt idx="7">
                    <c:v>0.21548395145191981</c:v>
                  </c:pt>
                  <c:pt idx="8">
                    <c:v>0.41940433951021583</c:v>
                  </c:pt>
                  <c:pt idx="9">
                    <c:v>0.52443620520834855</c:v>
                  </c:pt>
                  <c:pt idx="10">
                    <c:v>0</c:v>
                  </c:pt>
                  <c:pt idx="11">
                    <c:v>0.48603840726153857</c:v>
                  </c:pt>
                  <c:pt idx="12">
                    <c:v>0.31240998703626649</c:v>
                  </c:pt>
                  <c:pt idx="13">
                    <c:v>1.4387842089764538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Result'!$P$76:$P$90</c:f>
                <c:numCache>
                  <c:formatCode>0.00</c:formatCode>
                  <c:ptCount val="15"/>
                  <c:pt idx="0">
                    <c:v>0</c:v>
                  </c:pt>
                  <c:pt idx="1">
                    <c:v>1.7435595774162694E-2</c:v>
                  </c:pt>
                  <c:pt idx="2">
                    <c:v>1.5716233645501725E-2</c:v>
                  </c:pt>
                  <c:pt idx="3">
                    <c:v>5.6083271421461599E-2</c:v>
                  </c:pt>
                  <c:pt idx="4">
                    <c:v>0.15885003409925033</c:v>
                  </c:pt>
                  <c:pt idx="5">
                    <c:v>0.44747439405326317</c:v>
                  </c:pt>
                  <c:pt idx="6">
                    <c:v>0.33545988334424337</c:v>
                  </c:pt>
                  <c:pt idx="7">
                    <c:v>0.21548395145191981</c:v>
                  </c:pt>
                  <c:pt idx="8">
                    <c:v>0.41940433951021583</c:v>
                  </c:pt>
                  <c:pt idx="9">
                    <c:v>0.52443620520834855</c:v>
                  </c:pt>
                  <c:pt idx="10">
                    <c:v>0</c:v>
                  </c:pt>
                  <c:pt idx="11">
                    <c:v>0.48603840726153857</c:v>
                  </c:pt>
                  <c:pt idx="12">
                    <c:v>0.31240998703626649</c:v>
                  </c:pt>
                  <c:pt idx="13">
                    <c:v>1.4387842089764538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Result'!$K$76:$K$90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Result'!$O$76:$O$90</c:f>
              <c:numCache>
                <c:formatCode>0.00</c:formatCode>
                <c:ptCount val="15"/>
                <c:pt idx="0">
                  <c:v>0</c:v>
                </c:pt>
                <c:pt idx="1">
                  <c:v>0.14199999999999999</c:v>
                </c:pt>
                <c:pt idx="2">
                  <c:v>0.36999999999999994</c:v>
                </c:pt>
                <c:pt idx="3">
                  <c:v>0.72066666666666668</c:v>
                </c:pt>
                <c:pt idx="4">
                  <c:v>1.2266666666666666</c:v>
                </c:pt>
                <c:pt idx="5">
                  <c:v>2.5166666666666662</c:v>
                </c:pt>
                <c:pt idx="6">
                  <c:v>2.6466666666666665</c:v>
                </c:pt>
                <c:pt idx="7">
                  <c:v>2.6833333333333336</c:v>
                </c:pt>
                <c:pt idx="8">
                  <c:v>2.64</c:v>
                </c:pt>
                <c:pt idx="9">
                  <c:v>2.4033333333333338</c:v>
                </c:pt>
                <c:pt idx="10">
                  <c:v>3.28</c:v>
                </c:pt>
                <c:pt idx="11">
                  <c:v>6.0966666666666667</c:v>
                </c:pt>
                <c:pt idx="12">
                  <c:v>7.2599999999999989</c:v>
                </c:pt>
                <c:pt idx="13">
                  <c:v>2.4300000000000002</c:v>
                </c:pt>
                <c:pt idx="14">
                  <c:v>0.24199999999999999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71-4830-B642-A3071284916D}"/>
            </c:ext>
          </c:extLst>
        </c:ser>
        <c:ser>
          <c:idx val="5"/>
          <c:order val="5"/>
          <c:tx>
            <c:strRef>
              <c:f>'2. Result'!$J$93:$K$93</c:f>
              <c:strCache>
                <c:ptCount val="2"/>
                <c:pt idx="0">
                  <c:v>G6</c:v>
                </c:pt>
                <c:pt idx="1">
                  <c:v>DKF-MB101, 28 mg/head, SC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Result'!$P$96:$P$110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0.40159058753910065</c:v>
                  </c:pt>
                  <c:pt idx="2">
                    <c:v>0.87179890647633462</c:v>
                  </c:pt>
                  <c:pt idx="3">
                    <c:v>1.3061010680647949</c:v>
                  </c:pt>
                  <c:pt idx="4">
                    <c:v>1.9880727686212458</c:v>
                  </c:pt>
                  <c:pt idx="5">
                    <c:v>2.3919517832375585</c:v>
                  </c:pt>
                  <c:pt idx="6">
                    <c:v>2.2861612658194819</c:v>
                  </c:pt>
                  <c:pt idx="7">
                    <c:v>2.201279930706983</c:v>
                  </c:pt>
                  <c:pt idx="8">
                    <c:v>3.5410591635836877</c:v>
                  </c:pt>
                  <c:pt idx="9">
                    <c:v>4.0335633543224976</c:v>
                  </c:pt>
                  <c:pt idx="10">
                    <c:v>3.9119475115769893</c:v>
                  </c:pt>
                  <c:pt idx="11">
                    <c:v>10.83943417957474</c:v>
                  </c:pt>
                  <c:pt idx="12">
                    <c:v>7.2858309981314671</c:v>
                  </c:pt>
                  <c:pt idx="13">
                    <c:v>0.95793127798048916</c:v>
                  </c:pt>
                  <c:pt idx="14">
                    <c:v>1.951922129594294E-2</c:v>
                  </c:pt>
                </c:numCache>
              </c:numRef>
            </c:plus>
            <c:minus>
              <c:numRef>
                <c:f>'2. Result'!$P$96:$P$110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0.40159058753910065</c:v>
                  </c:pt>
                  <c:pt idx="2">
                    <c:v>0.87179890647633462</c:v>
                  </c:pt>
                  <c:pt idx="3">
                    <c:v>1.3061010680647949</c:v>
                  </c:pt>
                  <c:pt idx="4">
                    <c:v>1.9880727686212458</c:v>
                  </c:pt>
                  <c:pt idx="5">
                    <c:v>2.3919517832375585</c:v>
                  </c:pt>
                  <c:pt idx="6">
                    <c:v>2.2861612658194819</c:v>
                  </c:pt>
                  <c:pt idx="7">
                    <c:v>2.201279930706983</c:v>
                  </c:pt>
                  <c:pt idx="8">
                    <c:v>3.5410591635836877</c:v>
                  </c:pt>
                  <c:pt idx="9">
                    <c:v>4.0335633543224976</c:v>
                  </c:pt>
                  <c:pt idx="10">
                    <c:v>3.9119475115769893</c:v>
                  </c:pt>
                  <c:pt idx="11">
                    <c:v>10.83943417957474</c:v>
                  </c:pt>
                  <c:pt idx="12">
                    <c:v>7.2858309981314671</c:v>
                  </c:pt>
                  <c:pt idx="13">
                    <c:v>0.95793127798048916</c:v>
                  </c:pt>
                  <c:pt idx="14">
                    <c:v>1.951922129594294E-2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Result'!$K$96:$K$110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Result'!$O$96:$O$110</c:f>
              <c:numCache>
                <c:formatCode>0.00</c:formatCode>
                <c:ptCount val="15"/>
                <c:pt idx="0">
                  <c:v>0</c:v>
                </c:pt>
                <c:pt idx="1">
                  <c:v>0.5139999999999999</c:v>
                </c:pt>
                <c:pt idx="2">
                  <c:v>1.3066666666666666</c:v>
                </c:pt>
                <c:pt idx="3">
                  <c:v>2.4600000000000004</c:v>
                </c:pt>
                <c:pt idx="4">
                  <c:v>4.4266666666666659</c:v>
                </c:pt>
                <c:pt idx="5">
                  <c:v>6.583333333333333</c:v>
                </c:pt>
                <c:pt idx="6">
                  <c:v>6.8666666666666671</c:v>
                </c:pt>
                <c:pt idx="7">
                  <c:v>7.6433333333333335</c:v>
                </c:pt>
                <c:pt idx="8">
                  <c:v>8.85</c:v>
                </c:pt>
                <c:pt idx="9">
                  <c:v>11.876666666666667</c:v>
                </c:pt>
                <c:pt idx="10">
                  <c:v>15.266666666666666</c:v>
                </c:pt>
                <c:pt idx="11">
                  <c:v>27.233333333333334</c:v>
                </c:pt>
                <c:pt idx="12">
                  <c:v>18.066666666666666</c:v>
                </c:pt>
                <c:pt idx="13">
                  <c:v>1.0066666666666666</c:v>
                </c:pt>
                <c:pt idx="14">
                  <c:v>0.14300000000000002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71-4830-B642-A30712849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3E-4"/>
        <c:crossBetween val="midCat"/>
      </c:valAx>
      <c:valAx>
        <c:axId val="94984790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5780292327519364E-2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3425444348369"/>
          <c:y val="9.3386474607092138E-2"/>
          <c:w val="0.39596574555651637"/>
          <c:h val="0.21933783890075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7661606527935"/>
          <c:y val="0.22726851851851851"/>
          <c:w val="0.62326729306690531"/>
          <c:h val="0.599174686497521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'2. Result'!$J$33:$K$33</c:f>
              <c:strCache>
                <c:ptCount val="2"/>
                <c:pt idx="0">
                  <c:v>G3</c:v>
                </c:pt>
                <c:pt idx="1">
                  <c:v>DKF-MB101, 3.5 mg/head, 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Result'!$P$36:$P$50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0.2425376259469858</c:v>
                  </c:pt>
                  <c:pt idx="3">
                    <c:v>0.20781081139664825</c:v>
                  </c:pt>
                  <c:pt idx="4">
                    <c:v>0.29734211496747881</c:v>
                  </c:pt>
                  <c:pt idx="5">
                    <c:v>0.35369478367654816</c:v>
                  </c:pt>
                  <c:pt idx="6">
                    <c:v>0.36182362185646916</c:v>
                  </c:pt>
                  <c:pt idx="7">
                    <c:v>0.28072821969537237</c:v>
                  </c:pt>
                  <c:pt idx="8">
                    <c:v>0.20107461301715809</c:v>
                  </c:pt>
                  <c:pt idx="9">
                    <c:v>9.4563911368626311E-2</c:v>
                  </c:pt>
                  <c:pt idx="10">
                    <c:v>0.31692901413407998</c:v>
                  </c:pt>
                  <c:pt idx="11">
                    <c:v>0.69992285289165979</c:v>
                  </c:pt>
                  <c:pt idx="12">
                    <c:v>8.4145706961199149E-2</c:v>
                  </c:pt>
                  <c:pt idx="13">
                    <c:v>0.11525840533340725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Result'!$P$36:$P$50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0.2425376259469858</c:v>
                  </c:pt>
                  <c:pt idx="3">
                    <c:v>0.20781081139664825</c:v>
                  </c:pt>
                  <c:pt idx="4">
                    <c:v>0.29734211496747881</c:v>
                  </c:pt>
                  <c:pt idx="5">
                    <c:v>0.35369478367654816</c:v>
                  </c:pt>
                  <c:pt idx="6">
                    <c:v>0.36182362185646916</c:v>
                  </c:pt>
                  <c:pt idx="7">
                    <c:v>0.28072821969537237</c:v>
                  </c:pt>
                  <c:pt idx="8">
                    <c:v>0.20107461301715809</c:v>
                  </c:pt>
                  <c:pt idx="9">
                    <c:v>9.4563911368626311E-2</c:v>
                  </c:pt>
                  <c:pt idx="10">
                    <c:v>0.31692901413407998</c:v>
                  </c:pt>
                  <c:pt idx="11">
                    <c:v>0.69992285289165979</c:v>
                  </c:pt>
                  <c:pt idx="12">
                    <c:v>8.4145706961199149E-2</c:v>
                  </c:pt>
                  <c:pt idx="13">
                    <c:v>0.11525840533340725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Result'!$K$36:$K$50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Result'!$O$36:$O$50</c:f>
              <c:numCache>
                <c:formatCode>0.00</c:formatCode>
                <c:ptCount val="15"/>
                <c:pt idx="0">
                  <c:v>0</c:v>
                </c:pt>
                <c:pt idx="1">
                  <c:v>0.191</c:v>
                </c:pt>
                <c:pt idx="2">
                  <c:v>0.3095</c:v>
                </c:pt>
                <c:pt idx="3">
                  <c:v>0.27566666666666667</c:v>
                </c:pt>
                <c:pt idx="4">
                  <c:v>0.51933333333333331</c:v>
                </c:pt>
                <c:pt idx="5">
                  <c:v>0.82</c:v>
                </c:pt>
                <c:pt idx="6">
                  <c:v>0.7596666666666666</c:v>
                </c:pt>
                <c:pt idx="7">
                  <c:v>0.72266666666666668</c:v>
                </c:pt>
                <c:pt idx="8">
                  <c:v>0.57999999999999996</c:v>
                </c:pt>
                <c:pt idx="9">
                  <c:v>0.39166666666666661</c:v>
                </c:pt>
                <c:pt idx="10">
                  <c:v>0.61799999999999999</c:v>
                </c:pt>
                <c:pt idx="11">
                  <c:v>1.0660000000000001</c:v>
                </c:pt>
                <c:pt idx="12">
                  <c:v>0.99050000000000005</c:v>
                </c:pt>
                <c:pt idx="13">
                  <c:v>8.1500000000000003E-2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97-46E2-A768-2D2974E31895}"/>
            </c:ext>
          </c:extLst>
        </c:ser>
        <c:ser>
          <c:idx val="3"/>
          <c:order val="1"/>
          <c:tx>
            <c:strRef>
              <c:f>'2. Result'!$J$53:$K$53</c:f>
              <c:strCache>
                <c:ptCount val="2"/>
                <c:pt idx="0">
                  <c:v>G4</c:v>
                </c:pt>
                <c:pt idx="1">
                  <c:v>DKF-MB101, 7 mg/head, SC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Result'!$P$56:$P$70</c:f>
                <c:numCache>
                  <c:formatCode>0.00</c:formatCode>
                  <c:ptCount val="15"/>
                  <c:pt idx="0">
                    <c:v>0</c:v>
                  </c:pt>
                  <c:pt idx="1">
                    <c:v>3.7018013633004963E-2</c:v>
                  </c:pt>
                  <c:pt idx="2">
                    <c:v>9.8276819918703739E-2</c:v>
                  </c:pt>
                  <c:pt idx="3">
                    <c:v>0.23942639787625772</c:v>
                  </c:pt>
                  <c:pt idx="4">
                    <c:v>0.45177427992306063</c:v>
                  </c:pt>
                  <c:pt idx="5">
                    <c:v>0.46500896048714296</c:v>
                  </c:pt>
                  <c:pt idx="6">
                    <c:v>0.18770544300401454</c:v>
                  </c:pt>
                  <c:pt idx="7">
                    <c:v>0.43385865593915918</c:v>
                  </c:pt>
                  <c:pt idx="8">
                    <c:v>0.33406586176980152</c:v>
                  </c:pt>
                  <c:pt idx="9">
                    <c:v>0.54601587278515473</c:v>
                  </c:pt>
                  <c:pt idx="10">
                    <c:v>0</c:v>
                  </c:pt>
                  <c:pt idx="11">
                    <c:v>0.60928920336186077</c:v>
                  </c:pt>
                  <c:pt idx="12">
                    <c:v>1.0807313881503273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Result'!$P$56:$P$70</c:f>
                <c:numCache>
                  <c:formatCode>0.00</c:formatCode>
                  <c:ptCount val="15"/>
                  <c:pt idx="0">
                    <c:v>0</c:v>
                  </c:pt>
                  <c:pt idx="1">
                    <c:v>3.7018013633004963E-2</c:v>
                  </c:pt>
                  <c:pt idx="2">
                    <c:v>9.8276819918703739E-2</c:v>
                  </c:pt>
                  <c:pt idx="3">
                    <c:v>0.23942639787625772</c:v>
                  </c:pt>
                  <c:pt idx="4">
                    <c:v>0.45177427992306063</c:v>
                  </c:pt>
                  <c:pt idx="5">
                    <c:v>0.46500896048714296</c:v>
                  </c:pt>
                  <c:pt idx="6">
                    <c:v>0.18770544300401454</c:v>
                  </c:pt>
                  <c:pt idx="7">
                    <c:v>0.43385865593915918</c:v>
                  </c:pt>
                  <c:pt idx="8">
                    <c:v>0.33406586176980152</c:v>
                  </c:pt>
                  <c:pt idx="9">
                    <c:v>0.54601587278515473</c:v>
                  </c:pt>
                  <c:pt idx="10">
                    <c:v>0</c:v>
                  </c:pt>
                  <c:pt idx="11">
                    <c:v>0.60928920336186077</c:v>
                  </c:pt>
                  <c:pt idx="12">
                    <c:v>1.0807313881503273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Result'!$K$56:$K$70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Result'!$O$56:$O$70</c:f>
              <c:numCache>
                <c:formatCode>0.00</c:formatCode>
                <c:ptCount val="15"/>
                <c:pt idx="0">
                  <c:v>0</c:v>
                </c:pt>
                <c:pt idx="1">
                  <c:v>0.17133333333333334</c:v>
                </c:pt>
                <c:pt idx="2">
                  <c:v>0.42466666666666669</c:v>
                </c:pt>
                <c:pt idx="3">
                  <c:v>0.65100000000000002</c:v>
                </c:pt>
                <c:pt idx="4">
                  <c:v>1.3499999999999999</c:v>
                </c:pt>
                <c:pt idx="5">
                  <c:v>2.0533333333333332</c:v>
                </c:pt>
                <c:pt idx="6">
                  <c:v>1.656666666666667</c:v>
                </c:pt>
                <c:pt idx="7">
                  <c:v>1.7866666666666664</c:v>
                </c:pt>
                <c:pt idx="8">
                  <c:v>1.7</c:v>
                </c:pt>
                <c:pt idx="9">
                  <c:v>1.8633333333333333</c:v>
                </c:pt>
                <c:pt idx="10">
                  <c:v>2.2033333333333331</c:v>
                </c:pt>
                <c:pt idx="11">
                  <c:v>3.1633333333333336</c:v>
                </c:pt>
                <c:pt idx="12">
                  <c:v>1.5403333333333331</c:v>
                </c:pt>
                <c:pt idx="13">
                  <c:v>0.33400000000000002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97-46E2-A768-2D2974E31895}"/>
            </c:ext>
          </c:extLst>
        </c:ser>
        <c:ser>
          <c:idx val="4"/>
          <c:order val="2"/>
          <c:tx>
            <c:strRef>
              <c:f>'2. Result'!$J$73:$K$73</c:f>
              <c:strCache>
                <c:ptCount val="2"/>
                <c:pt idx="0">
                  <c:v>G5</c:v>
                </c:pt>
                <c:pt idx="1">
                  <c:v>DKF-MB101, 14 mg/head, SC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Result'!$P$76:$P$90</c:f>
                <c:numCache>
                  <c:formatCode>0.00</c:formatCode>
                  <c:ptCount val="15"/>
                  <c:pt idx="0">
                    <c:v>0</c:v>
                  </c:pt>
                  <c:pt idx="1">
                    <c:v>1.7435595774162694E-2</c:v>
                  </c:pt>
                  <c:pt idx="2">
                    <c:v>1.5716233645501725E-2</c:v>
                  </c:pt>
                  <c:pt idx="3">
                    <c:v>5.6083271421461599E-2</c:v>
                  </c:pt>
                  <c:pt idx="4">
                    <c:v>0.15885003409925033</c:v>
                  </c:pt>
                  <c:pt idx="5">
                    <c:v>0.44747439405326317</c:v>
                  </c:pt>
                  <c:pt idx="6">
                    <c:v>0.33545988334424337</c:v>
                  </c:pt>
                  <c:pt idx="7">
                    <c:v>0.21548395145191981</c:v>
                  </c:pt>
                  <c:pt idx="8">
                    <c:v>0.41940433951021583</c:v>
                  </c:pt>
                  <c:pt idx="9">
                    <c:v>0.52443620520834855</c:v>
                  </c:pt>
                  <c:pt idx="10">
                    <c:v>0</c:v>
                  </c:pt>
                  <c:pt idx="11">
                    <c:v>0.48603840726153857</c:v>
                  </c:pt>
                  <c:pt idx="12">
                    <c:v>0.31240998703626649</c:v>
                  </c:pt>
                  <c:pt idx="13">
                    <c:v>1.4387842089764538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Result'!$P$76:$P$90</c:f>
                <c:numCache>
                  <c:formatCode>0.00</c:formatCode>
                  <c:ptCount val="15"/>
                  <c:pt idx="0">
                    <c:v>0</c:v>
                  </c:pt>
                  <c:pt idx="1">
                    <c:v>1.7435595774162694E-2</c:v>
                  </c:pt>
                  <c:pt idx="2">
                    <c:v>1.5716233645501725E-2</c:v>
                  </c:pt>
                  <c:pt idx="3">
                    <c:v>5.6083271421461599E-2</c:v>
                  </c:pt>
                  <c:pt idx="4">
                    <c:v>0.15885003409925033</c:v>
                  </c:pt>
                  <c:pt idx="5">
                    <c:v>0.44747439405326317</c:v>
                  </c:pt>
                  <c:pt idx="6">
                    <c:v>0.33545988334424337</c:v>
                  </c:pt>
                  <c:pt idx="7">
                    <c:v>0.21548395145191981</c:v>
                  </c:pt>
                  <c:pt idx="8">
                    <c:v>0.41940433951021583</c:v>
                  </c:pt>
                  <c:pt idx="9">
                    <c:v>0.52443620520834855</c:v>
                  </c:pt>
                  <c:pt idx="10">
                    <c:v>0</c:v>
                  </c:pt>
                  <c:pt idx="11">
                    <c:v>0.48603840726153857</c:v>
                  </c:pt>
                  <c:pt idx="12">
                    <c:v>0.31240998703626649</c:v>
                  </c:pt>
                  <c:pt idx="13">
                    <c:v>1.4387842089764538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Result'!$K$76:$K$90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Result'!$O$76:$O$90</c:f>
              <c:numCache>
                <c:formatCode>0.00</c:formatCode>
                <c:ptCount val="15"/>
                <c:pt idx="0">
                  <c:v>0</c:v>
                </c:pt>
                <c:pt idx="1">
                  <c:v>0.14199999999999999</c:v>
                </c:pt>
                <c:pt idx="2">
                  <c:v>0.36999999999999994</c:v>
                </c:pt>
                <c:pt idx="3">
                  <c:v>0.72066666666666668</c:v>
                </c:pt>
                <c:pt idx="4">
                  <c:v>1.2266666666666666</c:v>
                </c:pt>
                <c:pt idx="5">
                  <c:v>2.5166666666666662</c:v>
                </c:pt>
                <c:pt idx="6">
                  <c:v>2.6466666666666665</c:v>
                </c:pt>
                <c:pt idx="7">
                  <c:v>2.6833333333333336</c:v>
                </c:pt>
                <c:pt idx="8">
                  <c:v>2.64</c:v>
                </c:pt>
                <c:pt idx="9">
                  <c:v>2.4033333333333338</c:v>
                </c:pt>
                <c:pt idx="10">
                  <c:v>3.28</c:v>
                </c:pt>
                <c:pt idx="11">
                  <c:v>6.0966666666666667</c:v>
                </c:pt>
                <c:pt idx="12">
                  <c:v>7.2599999999999989</c:v>
                </c:pt>
                <c:pt idx="13">
                  <c:v>2.4300000000000002</c:v>
                </c:pt>
                <c:pt idx="14">
                  <c:v>0.24199999999999999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97-46E2-A768-2D2974E31895}"/>
            </c:ext>
          </c:extLst>
        </c:ser>
        <c:ser>
          <c:idx val="5"/>
          <c:order val="3"/>
          <c:tx>
            <c:strRef>
              <c:f>'2. Result'!$J$93:$K$93</c:f>
              <c:strCache>
                <c:ptCount val="2"/>
                <c:pt idx="0">
                  <c:v>G6</c:v>
                </c:pt>
                <c:pt idx="1">
                  <c:v>DKF-MB101, 28 mg/head, SC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Result'!$P$96:$P$110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0.40159058753910065</c:v>
                  </c:pt>
                  <c:pt idx="2">
                    <c:v>0.87179890647633462</c:v>
                  </c:pt>
                  <c:pt idx="3">
                    <c:v>1.3061010680647949</c:v>
                  </c:pt>
                  <c:pt idx="4">
                    <c:v>1.9880727686212458</c:v>
                  </c:pt>
                  <c:pt idx="5">
                    <c:v>2.3919517832375585</c:v>
                  </c:pt>
                  <c:pt idx="6">
                    <c:v>2.2861612658194819</c:v>
                  </c:pt>
                  <c:pt idx="7">
                    <c:v>2.201279930706983</c:v>
                  </c:pt>
                  <c:pt idx="8">
                    <c:v>3.5410591635836877</c:v>
                  </c:pt>
                  <c:pt idx="9">
                    <c:v>4.0335633543224976</c:v>
                  </c:pt>
                  <c:pt idx="10">
                    <c:v>3.9119475115769893</c:v>
                  </c:pt>
                  <c:pt idx="11">
                    <c:v>10.83943417957474</c:v>
                  </c:pt>
                  <c:pt idx="12">
                    <c:v>7.2858309981314671</c:v>
                  </c:pt>
                  <c:pt idx="13">
                    <c:v>0.95793127798048916</c:v>
                  </c:pt>
                  <c:pt idx="14">
                    <c:v>1.951922129594294E-2</c:v>
                  </c:pt>
                </c:numCache>
              </c:numRef>
            </c:plus>
            <c:minus>
              <c:numRef>
                <c:f>'2. Result'!$P$96:$P$110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0.40159058753910065</c:v>
                  </c:pt>
                  <c:pt idx="2">
                    <c:v>0.87179890647633462</c:v>
                  </c:pt>
                  <c:pt idx="3">
                    <c:v>1.3061010680647949</c:v>
                  </c:pt>
                  <c:pt idx="4">
                    <c:v>1.9880727686212458</c:v>
                  </c:pt>
                  <c:pt idx="5">
                    <c:v>2.3919517832375585</c:v>
                  </c:pt>
                  <c:pt idx="6">
                    <c:v>2.2861612658194819</c:v>
                  </c:pt>
                  <c:pt idx="7">
                    <c:v>2.201279930706983</c:v>
                  </c:pt>
                  <c:pt idx="8">
                    <c:v>3.5410591635836877</c:v>
                  </c:pt>
                  <c:pt idx="9">
                    <c:v>4.0335633543224976</c:v>
                  </c:pt>
                  <c:pt idx="10">
                    <c:v>3.9119475115769893</c:v>
                  </c:pt>
                  <c:pt idx="11">
                    <c:v>10.83943417957474</c:v>
                  </c:pt>
                  <c:pt idx="12">
                    <c:v>7.2858309981314671</c:v>
                  </c:pt>
                  <c:pt idx="13">
                    <c:v>0.95793127798048916</c:v>
                  </c:pt>
                  <c:pt idx="14">
                    <c:v>1.951922129594294E-2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Result'!$K$96:$K$110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Result'!$O$96:$O$110</c:f>
              <c:numCache>
                <c:formatCode>0.00</c:formatCode>
                <c:ptCount val="15"/>
                <c:pt idx="0">
                  <c:v>0</c:v>
                </c:pt>
                <c:pt idx="1">
                  <c:v>0.5139999999999999</c:v>
                </c:pt>
                <c:pt idx="2">
                  <c:v>1.3066666666666666</c:v>
                </c:pt>
                <c:pt idx="3">
                  <c:v>2.4600000000000004</c:v>
                </c:pt>
                <c:pt idx="4">
                  <c:v>4.4266666666666659</c:v>
                </c:pt>
                <c:pt idx="5">
                  <c:v>6.583333333333333</c:v>
                </c:pt>
                <c:pt idx="6">
                  <c:v>6.8666666666666671</c:v>
                </c:pt>
                <c:pt idx="7">
                  <c:v>7.6433333333333335</c:v>
                </c:pt>
                <c:pt idx="8">
                  <c:v>8.85</c:v>
                </c:pt>
                <c:pt idx="9">
                  <c:v>11.876666666666667</c:v>
                </c:pt>
                <c:pt idx="10">
                  <c:v>15.266666666666666</c:v>
                </c:pt>
                <c:pt idx="11">
                  <c:v>27.233333333333334</c:v>
                </c:pt>
                <c:pt idx="12">
                  <c:v>18.066666666666666</c:v>
                </c:pt>
                <c:pt idx="13">
                  <c:v>1.0066666666666666</c:v>
                </c:pt>
                <c:pt idx="14">
                  <c:v>0.14300000000000002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97-46E2-A768-2D2974E31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5780292327519364E-2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3425444348369"/>
          <c:y val="0.15276335119295631"/>
          <c:w val="0.39596574555651637"/>
          <c:h val="0.18091749003188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7661606527935"/>
          <c:y val="0.22726851851851851"/>
          <c:w val="0.62326729306690531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Result'!$A$33:$B$33</c:f>
              <c:strCache>
                <c:ptCount val="2"/>
                <c:pt idx="0">
                  <c:v>G1</c:v>
                </c:pt>
                <c:pt idx="1">
                  <c:v>Advagraf, 1 mg(1 capsule)/head, PO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plus>
            <c:min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Result'!$B$36:$B$75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Result'!$G$36:$G$75</c:f>
              <c:numCache>
                <c:formatCode>0.00</c:formatCode>
                <c:ptCount val="40"/>
                <c:pt idx="0">
                  <c:v>0</c:v>
                </c:pt>
                <c:pt idx="1">
                  <c:v>0.67225000000000001</c:v>
                </c:pt>
                <c:pt idx="2">
                  <c:v>1.44275</c:v>
                </c:pt>
                <c:pt idx="3">
                  <c:v>2.1545000000000001</c:v>
                </c:pt>
                <c:pt idx="4">
                  <c:v>1.9870000000000001</c:v>
                </c:pt>
                <c:pt idx="5">
                  <c:v>1.16875</c:v>
                </c:pt>
                <c:pt idx="6">
                  <c:v>0.75425000000000009</c:v>
                </c:pt>
                <c:pt idx="7">
                  <c:v>0.57074999999999998</c:v>
                </c:pt>
                <c:pt idx="8">
                  <c:v>0.42124999999999996</c:v>
                </c:pt>
                <c:pt idx="9">
                  <c:v>0.20899999999999996</c:v>
                </c:pt>
                <c:pt idx="10">
                  <c:v>0.27666666666666667</c:v>
                </c:pt>
                <c:pt idx="11">
                  <c:v>1.27125</c:v>
                </c:pt>
                <c:pt idx="12">
                  <c:v>2.4224999999999999</c:v>
                </c:pt>
                <c:pt idx="13">
                  <c:v>1.9445000000000001</c:v>
                </c:pt>
                <c:pt idx="14">
                  <c:v>1.4902500000000001</c:v>
                </c:pt>
                <c:pt idx="15">
                  <c:v>1.0430000000000001</c:v>
                </c:pt>
                <c:pt idx="16">
                  <c:v>0.87950000000000006</c:v>
                </c:pt>
                <c:pt idx="17">
                  <c:v>0.62925000000000009</c:v>
                </c:pt>
                <c:pt idx="18">
                  <c:v>0.44274999999999998</c:v>
                </c:pt>
                <c:pt idx="19">
                  <c:v>0.26100000000000001</c:v>
                </c:pt>
                <c:pt idx="20">
                  <c:v>0.29625000000000001</c:v>
                </c:pt>
                <c:pt idx="21">
                  <c:v>1.54325</c:v>
                </c:pt>
                <c:pt idx="22">
                  <c:v>2.4175000000000004</c:v>
                </c:pt>
                <c:pt idx="23">
                  <c:v>2.4449999999999998</c:v>
                </c:pt>
                <c:pt idx="24">
                  <c:v>1.9592500000000002</c:v>
                </c:pt>
                <c:pt idx="25">
                  <c:v>1.2035</c:v>
                </c:pt>
                <c:pt idx="26">
                  <c:v>0.99349999999999994</c:v>
                </c:pt>
                <c:pt idx="27">
                  <c:v>0.73799999999999999</c:v>
                </c:pt>
                <c:pt idx="28">
                  <c:v>0.56174999999999997</c:v>
                </c:pt>
                <c:pt idx="29">
                  <c:v>0.33500000000000002</c:v>
                </c:pt>
                <c:pt idx="30">
                  <c:v>0.33649999999999997</c:v>
                </c:pt>
                <c:pt idx="31">
                  <c:v>1.2574999999999998</c:v>
                </c:pt>
                <c:pt idx="32">
                  <c:v>2.0674999999999999</c:v>
                </c:pt>
                <c:pt idx="33">
                  <c:v>2.375</c:v>
                </c:pt>
                <c:pt idx="34">
                  <c:v>2.25</c:v>
                </c:pt>
                <c:pt idx="35">
                  <c:v>1.77325</c:v>
                </c:pt>
                <c:pt idx="36">
                  <c:v>1.73325</c:v>
                </c:pt>
                <c:pt idx="37">
                  <c:v>1.1560000000000001</c:v>
                </c:pt>
                <c:pt idx="38">
                  <c:v>0.77249999999999996</c:v>
                </c:pt>
                <c:pt idx="39">
                  <c:v>0.47299999999999998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5-44A8-BEC9-153C90397415}"/>
            </c:ext>
          </c:extLst>
        </c:ser>
        <c:ser>
          <c:idx val="0"/>
          <c:order val="1"/>
          <c:tx>
            <c:strRef>
              <c:f>'2. Result'!$A$78:$B$78</c:f>
              <c:strCache>
                <c:ptCount val="2"/>
                <c:pt idx="0">
                  <c:v>G2</c:v>
                </c:pt>
                <c:pt idx="1">
                  <c:v>Advagraf, 3 mg(2 capsule)/head, 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plus>
            <c:min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Result'!$B$81:$B$120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Result'!$G$81:$G$120</c:f>
              <c:numCache>
                <c:formatCode>0.00</c:formatCode>
                <c:ptCount val="40"/>
                <c:pt idx="0">
                  <c:v>0</c:v>
                </c:pt>
                <c:pt idx="1">
                  <c:v>9.2949999999999999</c:v>
                </c:pt>
                <c:pt idx="2">
                  <c:v>10.594999999999999</c:v>
                </c:pt>
                <c:pt idx="3">
                  <c:v>10.095000000000001</c:v>
                </c:pt>
                <c:pt idx="4">
                  <c:v>8.8225000000000016</c:v>
                </c:pt>
                <c:pt idx="5">
                  <c:v>6.49</c:v>
                </c:pt>
                <c:pt idx="6">
                  <c:v>3.9375</c:v>
                </c:pt>
                <c:pt idx="7">
                  <c:v>2.5349999999999997</c:v>
                </c:pt>
                <c:pt idx="8">
                  <c:v>1.8774999999999999</c:v>
                </c:pt>
                <c:pt idx="9">
                  <c:v>0.86525000000000007</c:v>
                </c:pt>
                <c:pt idx="10">
                  <c:v>1.10575</c:v>
                </c:pt>
                <c:pt idx="11">
                  <c:v>11.98</c:v>
                </c:pt>
                <c:pt idx="12">
                  <c:v>12.379999999999999</c:v>
                </c:pt>
                <c:pt idx="13">
                  <c:v>10.85</c:v>
                </c:pt>
                <c:pt idx="14">
                  <c:v>10.532500000000001</c:v>
                </c:pt>
                <c:pt idx="15">
                  <c:v>5.52</c:v>
                </c:pt>
                <c:pt idx="16">
                  <c:v>4.165</c:v>
                </c:pt>
                <c:pt idx="17">
                  <c:v>2.915</c:v>
                </c:pt>
                <c:pt idx="18">
                  <c:v>2.2199999999999998</c:v>
                </c:pt>
                <c:pt idx="19">
                  <c:v>1.2517499999999999</c:v>
                </c:pt>
                <c:pt idx="20">
                  <c:v>1.4575</c:v>
                </c:pt>
                <c:pt idx="21">
                  <c:v>8.8025000000000002</c:v>
                </c:pt>
                <c:pt idx="22">
                  <c:v>10.955</c:v>
                </c:pt>
                <c:pt idx="23">
                  <c:v>11.66</c:v>
                </c:pt>
                <c:pt idx="24">
                  <c:v>11.9625</c:v>
                </c:pt>
                <c:pt idx="25">
                  <c:v>7.0750000000000002</c:v>
                </c:pt>
                <c:pt idx="26">
                  <c:v>4.7</c:v>
                </c:pt>
                <c:pt idx="27">
                  <c:v>3.1825000000000001</c:v>
                </c:pt>
                <c:pt idx="28">
                  <c:v>2.5775000000000006</c:v>
                </c:pt>
                <c:pt idx="29">
                  <c:v>1.5100000000000002</c:v>
                </c:pt>
                <c:pt idx="30">
                  <c:v>1.5865000000000002</c:v>
                </c:pt>
                <c:pt idx="31">
                  <c:v>16.96</c:v>
                </c:pt>
                <c:pt idx="32">
                  <c:v>16.6325</c:v>
                </c:pt>
                <c:pt idx="33">
                  <c:v>10.672499999999999</c:v>
                </c:pt>
                <c:pt idx="34">
                  <c:v>7.2125000000000004</c:v>
                </c:pt>
                <c:pt idx="35">
                  <c:v>5.81</c:v>
                </c:pt>
                <c:pt idx="36">
                  <c:v>5.1325000000000003</c:v>
                </c:pt>
                <c:pt idx="37">
                  <c:v>3.6975000000000002</c:v>
                </c:pt>
                <c:pt idx="38">
                  <c:v>3.2050000000000001</c:v>
                </c:pt>
                <c:pt idx="39">
                  <c:v>1.7149999999999999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26-4B7A-8913-46B2881782A2}"/>
            </c:ext>
          </c:extLst>
        </c:ser>
        <c:ser>
          <c:idx val="1"/>
          <c:order val="2"/>
          <c:tx>
            <c:strRef>
              <c:f>'2. Result'!$J$33:$K$33</c:f>
              <c:strCache>
                <c:ptCount val="2"/>
                <c:pt idx="0">
                  <c:v>G3</c:v>
                </c:pt>
                <c:pt idx="1">
                  <c:v>DKF-MB101, 3.5 mg/head, 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Result'!$P$36:$P$50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0.2425376259469858</c:v>
                  </c:pt>
                  <c:pt idx="3">
                    <c:v>0.20781081139664825</c:v>
                  </c:pt>
                  <c:pt idx="4">
                    <c:v>0.29734211496747881</c:v>
                  </c:pt>
                  <c:pt idx="5">
                    <c:v>0.35369478367654816</c:v>
                  </c:pt>
                  <c:pt idx="6">
                    <c:v>0.36182362185646916</c:v>
                  </c:pt>
                  <c:pt idx="7">
                    <c:v>0.28072821969537237</c:v>
                  </c:pt>
                  <c:pt idx="8">
                    <c:v>0.20107461301715809</c:v>
                  </c:pt>
                  <c:pt idx="9">
                    <c:v>9.4563911368626311E-2</c:v>
                  </c:pt>
                  <c:pt idx="10">
                    <c:v>0.31692901413407998</c:v>
                  </c:pt>
                  <c:pt idx="11">
                    <c:v>0.69992285289165979</c:v>
                  </c:pt>
                  <c:pt idx="12">
                    <c:v>8.4145706961199149E-2</c:v>
                  </c:pt>
                  <c:pt idx="13">
                    <c:v>0.11525840533340725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Result'!$P$36:$P$50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</c:v>
                  </c:pt>
                  <c:pt idx="2">
                    <c:v>0.2425376259469858</c:v>
                  </c:pt>
                  <c:pt idx="3">
                    <c:v>0.20781081139664825</c:v>
                  </c:pt>
                  <c:pt idx="4">
                    <c:v>0.29734211496747881</c:v>
                  </c:pt>
                  <c:pt idx="5">
                    <c:v>0.35369478367654816</c:v>
                  </c:pt>
                  <c:pt idx="6">
                    <c:v>0.36182362185646916</c:v>
                  </c:pt>
                  <c:pt idx="7">
                    <c:v>0.28072821969537237</c:v>
                  </c:pt>
                  <c:pt idx="8">
                    <c:v>0.20107461301715809</c:v>
                  </c:pt>
                  <c:pt idx="9">
                    <c:v>9.4563911368626311E-2</c:v>
                  </c:pt>
                  <c:pt idx="10">
                    <c:v>0.31692901413407998</c:v>
                  </c:pt>
                  <c:pt idx="11">
                    <c:v>0.69992285289165979</c:v>
                  </c:pt>
                  <c:pt idx="12">
                    <c:v>8.4145706961199149E-2</c:v>
                  </c:pt>
                  <c:pt idx="13">
                    <c:v>0.11525840533340725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Result'!$K$36:$K$50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Result'!$O$36:$O$50</c:f>
              <c:numCache>
                <c:formatCode>0.00</c:formatCode>
                <c:ptCount val="15"/>
                <c:pt idx="0">
                  <c:v>0</c:v>
                </c:pt>
                <c:pt idx="1">
                  <c:v>0.191</c:v>
                </c:pt>
                <c:pt idx="2">
                  <c:v>0.3095</c:v>
                </c:pt>
                <c:pt idx="3">
                  <c:v>0.27566666666666667</c:v>
                </c:pt>
                <c:pt idx="4">
                  <c:v>0.51933333333333331</c:v>
                </c:pt>
                <c:pt idx="5">
                  <c:v>0.82</c:v>
                </c:pt>
                <c:pt idx="6">
                  <c:v>0.7596666666666666</c:v>
                </c:pt>
                <c:pt idx="7">
                  <c:v>0.72266666666666668</c:v>
                </c:pt>
                <c:pt idx="8">
                  <c:v>0.57999999999999996</c:v>
                </c:pt>
                <c:pt idx="9">
                  <c:v>0.39166666666666661</c:v>
                </c:pt>
                <c:pt idx="10">
                  <c:v>0.61799999999999999</c:v>
                </c:pt>
                <c:pt idx="11">
                  <c:v>1.0660000000000001</c:v>
                </c:pt>
                <c:pt idx="12">
                  <c:v>0.99050000000000005</c:v>
                </c:pt>
                <c:pt idx="13">
                  <c:v>8.1500000000000003E-2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4C-40C2-BE33-2A03724E4402}"/>
            </c:ext>
          </c:extLst>
        </c:ser>
        <c:ser>
          <c:idx val="3"/>
          <c:order val="3"/>
          <c:tx>
            <c:strRef>
              <c:f>'2. Result'!$J$53:$K$53</c:f>
              <c:strCache>
                <c:ptCount val="2"/>
                <c:pt idx="0">
                  <c:v>G4</c:v>
                </c:pt>
                <c:pt idx="1">
                  <c:v>DKF-MB101, 7 mg/head, SC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Result'!$P$56:$P$70</c:f>
                <c:numCache>
                  <c:formatCode>0.00</c:formatCode>
                  <c:ptCount val="15"/>
                  <c:pt idx="0">
                    <c:v>0</c:v>
                  </c:pt>
                  <c:pt idx="1">
                    <c:v>3.7018013633004963E-2</c:v>
                  </c:pt>
                  <c:pt idx="2">
                    <c:v>9.8276819918703739E-2</c:v>
                  </c:pt>
                  <c:pt idx="3">
                    <c:v>0.23942639787625772</c:v>
                  </c:pt>
                  <c:pt idx="4">
                    <c:v>0.45177427992306063</c:v>
                  </c:pt>
                  <c:pt idx="5">
                    <c:v>0.46500896048714296</c:v>
                  </c:pt>
                  <c:pt idx="6">
                    <c:v>0.18770544300401454</c:v>
                  </c:pt>
                  <c:pt idx="7">
                    <c:v>0.43385865593915918</c:v>
                  </c:pt>
                  <c:pt idx="8">
                    <c:v>0.33406586176980152</c:v>
                  </c:pt>
                  <c:pt idx="9">
                    <c:v>0.54601587278515473</c:v>
                  </c:pt>
                  <c:pt idx="10">
                    <c:v>0</c:v>
                  </c:pt>
                  <c:pt idx="11">
                    <c:v>0.60928920336186077</c:v>
                  </c:pt>
                  <c:pt idx="12">
                    <c:v>1.0807313881503273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Result'!$P$56:$P$70</c:f>
                <c:numCache>
                  <c:formatCode>0.00</c:formatCode>
                  <c:ptCount val="15"/>
                  <c:pt idx="0">
                    <c:v>0</c:v>
                  </c:pt>
                  <c:pt idx="1">
                    <c:v>3.7018013633004963E-2</c:v>
                  </c:pt>
                  <c:pt idx="2">
                    <c:v>9.8276819918703739E-2</c:v>
                  </c:pt>
                  <c:pt idx="3">
                    <c:v>0.23942639787625772</c:v>
                  </c:pt>
                  <c:pt idx="4">
                    <c:v>0.45177427992306063</c:v>
                  </c:pt>
                  <c:pt idx="5">
                    <c:v>0.46500896048714296</c:v>
                  </c:pt>
                  <c:pt idx="6">
                    <c:v>0.18770544300401454</c:v>
                  </c:pt>
                  <c:pt idx="7">
                    <c:v>0.43385865593915918</c:v>
                  </c:pt>
                  <c:pt idx="8">
                    <c:v>0.33406586176980152</c:v>
                  </c:pt>
                  <c:pt idx="9">
                    <c:v>0.54601587278515473</c:v>
                  </c:pt>
                  <c:pt idx="10">
                    <c:v>0</c:v>
                  </c:pt>
                  <c:pt idx="11">
                    <c:v>0.60928920336186077</c:v>
                  </c:pt>
                  <c:pt idx="12">
                    <c:v>1.0807313881503273</c:v>
                  </c:pt>
                  <c:pt idx="13">
                    <c:v>0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Result'!$K$56:$K$70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Result'!$O$56:$O$70</c:f>
              <c:numCache>
                <c:formatCode>0.00</c:formatCode>
                <c:ptCount val="15"/>
                <c:pt idx="0">
                  <c:v>0</c:v>
                </c:pt>
                <c:pt idx="1">
                  <c:v>0.17133333333333334</c:v>
                </c:pt>
                <c:pt idx="2">
                  <c:v>0.42466666666666669</c:v>
                </c:pt>
                <c:pt idx="3">
                  <c:v>0.65100000000000002</c:v>
                </c:pt>
                <c:pt idx="4">
                  <c:v>1.3499999999999999</c:v>
                </c:pt>
                <c:pt idx="5">
                  <c:v>2.0533333333333332</c:v>
                </c:pt>
                <c:pt idx="6">
                  <c:v>1.656666666666667</c:v>
                </c:pt>
                <c:pt idx="7">
                  <c:v>1.7866666666666664</c:v>
                </c:pt>
                <c:pt idx="8">
                  <c:v>1.7</c:v>
                </c:pt>
                <c:pt idx="9">
                  <c:v>1.8633333333333333</c:v>
                </c:pt>
                <c:pt idx="10">
                  <c:v>2.2033333333333331</c:v>
                </c:pt>
                <c:pt idx="11">
                  <c:v>3.1633333333333336</c:v>
                </c:pt>
                <c:pt idx="12">
                  <c:v>1.5403333333333331</c:v>
                </c:pt>
                <c:pt idx="13">
                  <c:v>0.33400000000000002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4C-40C2-BE33-2A03724E4402}"/>
            </c:ext>
          </c:extLst>
        </c:ser>
        <c:ser>
          <c:idx val="4"/>
          <c:order val="4"/>
          <c:tx>
            <c:strRef>
              <c:f>'2. Result'!$J$73:$K$73</c:f>
              <c:strCache>
                <c:ptCount val="2"/>
                <c:pt idx="0">
                  <c:v>G5</c:v>
                </c:pt>
                <c:pt idx="1">
                  <c:v>DKF-MB101, 14 mg/head, SC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Result'!$P$76:$P$90</c:f>
                <c:numCache>
                  <c:formatCode>0.00</c:formatCode>
                  <c:ptCount val="15"/>
                  <c:pt idx="0">
                    <c:v>0</c:v>
                  </c:pt>
                  <c:pt idx="1">
                    <c:v>1.7435595774162694E-2</c:v>
                  </c:pt>
                  <c:pt idx="2">
                    <c:v>1.5716233645501725E-2</c:v>
                  </c:pt>
                  <c:pt idx="3">
                    <c:v>5.6083271421461599E-2</c:v>
                  </c:pt>
                  <c:pt idx="4">
                    <c:v>0.15885003409925033</c:v>
                  </c:pt>
                  <c:pt idx="5">
                    <c:v>0.44747439405326317</c:v>
                  </c:pt>
                  <c:pt idx="6">
                    <c:v>0.33545988334424337</c:v>
                  </c:pt>
                  <c:pt idx="7">
                    <c:v>0.21548395145191981</c:v>
                  </c:pt>
                  <c:pt idx="8">
                    <c:v>0.41940433951021583</c:v>
                  </c:pt>
                  <c:pt idx="9">
                    <c:v>0.52443620520834855</c:v>
                  </c:pt>
                  <c:pt idx="10">
                    <c:v>0</c:v>
                  </c:pt>
                  <c:pt idx="11">
                    <c:v>0.48603840726153857</c:v>
                  </c:pt>
                  <c:pt idx="12">
                    <c:v>0.31240998703626649</c:v>
                  </c:pt>
                  <c:pt idx="13">
                    <c:v>1.4387842089764538</c:v>
                  </c:pt>
                  <c:pt idx="14">
                    <c:v>0</c:v>
                  </c:pt>
                </c:numCache>
              </c:numRef>
            </c:plus>
            <c:minus>
              <c:numRef>
                <c:f>'2. Result'!$P$76:$P$90</c:f>
                <c:numCache>
                  <c:formatCode>0.00</c:formatCode>
                  <c:ptCount val="15"/>
                  <c:pt idx="0">
                    <c:v>0</c:v>
                  </c:pt>
                  <c:pt idx="1">
                    <c:v>1.7435595774162694E-2</c:v>
                  </c:pt>
                  <c:pt idx="2">
                    <c:v>1.5716233645501725E-2</c:v>
                  </c:pt>
                  <c:pt idx="3">
                    <c:v>5.6083271421461599E-2</c:v>
                  </c:pt>
                  <c:pt idx="4">
                    <c:v>0.15885003409925033</c:v>
                  </c:pt>
                  <c:pt idx="5">
                    <c:v>0.44747439405326317</c:v>
                  </c:pt>
                  <c:pt idx="6">
                    <c:v>0.33545988334424337</c:v>
                  </c:pt>
                  <c:pt idx="7">
                    <c:v>0.21548395145191981</c:v>
                  </c:pt>
                  <c:pt idx="8">
                    <c:v>0.41940433951021583</c:v>
                  </c:pt>
                  <c:pt idx="9">
                    <c:v>0.52443620520834855</c:v>
                  </c:pt>
                  <c:pt idx="10">
                    <c:v>0</c:v>
                  </c:pt>
                  <c:pt idx="11">
                    <c:v>0.48603840726153857</c:v>
                  </c:pt>
                  <c:pt idx="12">
                    <c:v>0.31240998703626649</c:v>
                  </c:pt>
                  <c:pt idx="13">
                    <c:v>1.4387842089764538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Result'!$K$76:$K$90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Result'!$O$76:$O$90</c:f>
              <c:numCache>
                <c:formatCode>0.00</c:formatCode>
                <c:ptCount val="15"/>
                <c:pt idx="0">
                  <c:v>0</c:v>
                </c:pt>
                <c:pt idx="1">
                  <c:v>0.14199999999999999</c:v>
                </c:pt>
                <c:pt idx="2">
                  <c:v>0.36999999999999994</c:v>
                </c:pt>
                <c:pt idx="3">
                  <c:v>0.72066666666666668</c:v>
                </c:pt>
                <c:pt idx="4">
                  <c:v>1.2266666666666666</c:v>
                </c:pt>
                <c:pt idx="5">
                  <c:v>2.5166666666666662</c:v>
                </c:pt>
                <c:pt idx="6">
                  <c:v>2.6466666666666665</c:v>
                </c:pt>
                <c:pt idx="7">
                  <c:v>2.6833333333333336</c:v>
                </c:pt>
                <c:pt idx="8">
                  <c:v>2.64</c:v>
                </c:pt>
                <c:pt idx="9">
                  <c:v>2.4033333333333338</c:v>
                </c:pt>
                <c:pt idx="10">
                  <c:v>3.28</c:v>
                </c:pt>
                <c:pt idx="11">
                  <c:v>6.0966666666666667</c:v>
                </c:pt>
                <c:pt idx="12">
                  <c:v>7.2599999999999989</c:v>
                </c:pt>
                <c:pt idx="13">
                  <c:v>2.4300000000000002</c:v>
                </c:pt>
                <c:pt idx="14">
                  <c:v>0.24199999999999999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4C-40C2-BE33-2A03724E4402}"/>
            </c:ext>
          </c:extLst>
        </c:ser>
        <c:ser>
          <c:idx val="5"/>
          <c:order val="5"/>
          <c:tx>
            <c:strRef>
              <c:f>'2. Result'!$J$93:$K$93</c:f>
              <c:strCache>
                <c:ptCount val="2"/>
                <c:pt idx="0">
                  <c:v>G6</c:v>
                </c:pt>
                <c:pt idx="1">
                  <c:v>DKF-MB101, 28 mg/head, SC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Result'!$P$96:$P$110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0.40159058753910065</c:v>
                  </c:pt>
                  <c:pt idx="2">
                    <c:v>0.87179890647633462</c:v>
                  </c:pt>
                  <c:pt idx="3">
                    <c:v>1.3061010680647949</c:v>
                  </c:pt>
                  <c:pt idx="4">
                    <c:v>1.9880727686212458</c:v>
                  </c:pt>
                  <c:pt idx="5">
                    <c:v>2.3919517832375585</c:v>
                  </c:pt>
                  <c:pt idx="6">
                    <c:v>2.2861612658194819</c:v>
                  </c:pt>
                  <c:pt idx="7">
                    <c:v>2.201279930706983</c:v>
                  </c:pt>
                  <c:pt idx="8">
                    <c:v>3.5410591635836877</c:v>
                  </c:pt>
                  <c:pt idx="9">
                    <c:v>4.0335633543224976</c:v>
                  </c:pt>
                  <c:pt idx="10">
                    <c:v>3.9119475115769893</c:v>
                  </c:pt>
                  <c:pt idx="11">
                    <c:v>10.83943417957474</c:v>
                  </c:pt>
                  <c:pt idx="12">
                    <c:v>7.2858309981314671</c:v>
                  </c:pt>
                  <c:pt idx="13">
                    <c:v>0.95793127798048916</c:v>
                  </c:pt>
                  <c:pt idx="14">
                    <c:v>1.951922129594294E-2</c:v>
                  </c:pt>
                </c:numCache>
              </c:numRef>
            </c:plus>
            <c:minus>
              <c:numRef>
                <c:f>'2. Result'!$P$96:$P$110</c:f>
                <c:numCache>
                  <c:formatCode>0.00</c:formatCode>
                  <c:ptCount val="15"/>
                  <c:pt idx="0">
                    <c:v>0</c:v>
                  </c:pt>
                  <c:pt idx="1">
                    <c:v>0.40159058753910065</c:v>
                  </c:pt>
                  <c:pt idx="2">
                    <c:v>0.87179890647633462</c:v>
                  </c:pt>
                  <c:pt idx="3">
                    <c:v>1.3061010680647949</c:v>
                  </c:pt>
                  <c:pt idx="4">
                    <c:v>1.9880727686212458</c:v>
                  </c:pt>
                  <c:pt idx="5">
                    <c:v>2.3919517832375585</c:v>
                  </c:pt>
                  <c:pt idx="6">
                    <c:v>2.2861612658194819</c:v>
                  </c:pt>
                  <c:pt idx="7">
                    <c:v>2.201279930706983</c:v>
                  </c:pt>
                  <c:pt idx="8">
                    <c:v>3.5410591635836877</c:v>
                  </c:pt>
                  <c:pt idx="9">
                    <c:v>4.0335633543224976</c:v>
                  </c:pt>
                  <c:pt idx="10">
                    <c:v>3.9119475115769893</c:v>
                  </c:pt>
                  <c:pt idx="11">
                    <c:v>10.83943417957474</c:v>
                  </c:pt>
                  <c:pt idx="12">
                    <c:v>7.2858309981314671</c:v>
                  </c:pt>
                  <c:pt idx="13">
                    <c:v>0.95793127798048916</c:v>
                  </c:pt>
                  <c:pt idx="14">
                    <c:v>1.951922129594294E-2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Result'!$K$96:$K$110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Result'!$O$96:$O$110</c:f>
              <c:numCache>
                <c:formatCode>0.00</c:formatCode>
                <c:ptCount val="15"/>
                <c:pt idx="0">
                  <c:v>0</c:v>
                </c:pt>
                <c:pt idx="1">
                  <c:v>0.5139999999999999</c:v>
                </c:pt>
                <c:pt idx="2">
                  <c:v>1.3066666666666666</c:v>
                </c:pt>
                <c:pt idx="3">
                  <c:v>2.4600000000000004</c:v>
                </c:pt>
                <c:pt idx="4">
                  <c:v>4.4266666666666659</c:v>
                </c:pt>
                <c:pt idx="5">
                  <c:v>6.583333333333333</c:v>
                </c:pt>
                <c:pt idx="6">
                  <c:v>6.8666666666666671</c:v>
                </c:pt>
                <c:pt idx="7">
                  <c:v>7.6433333333333335</c:v>
                </c:pt>
                <c:pt idx="8">
                  <c:v>8.85</c:v>
                </c:pt>
                <c:pt idx="9">
                  <c:v>11.876666666666667</c:v>
                </c:pt>
                <c:pt idx="10">
                  <c:v>15.266666666666666</c:v>
                </c:pt>
                <c:pt idx="11">
                  <c:v>27.233333333333334</c:v>
                </c:pt>
                <c:pt idx="12">
                  <c:v>18.066666666666666</c:v>
                </c:pt>
                <c:pt idx="13">
                  <c:v>1.0066666666666666</c:v>
                </c:pt>
                <c:pt idx="14">
                  <c:v>0.14300000000000002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4C-40C2-BE33-2A03724E4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5780292327519364E-2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3425444348369"/>
          <c:y val="9.3386474607092138E-2"/>
          <c:w val="0.39596574555651637"/>
          <c:h val="0.21933783890075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G1-1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Result'!$C$35</c:f>
              <c:strCache>
                <c:ptCount val="1"/>
                <c:pt idx="0">
                  <c:v>#1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 Result'!$B$36:$B$75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Result'!$C$36:$C$75</c:f>
              <c:numCache>
                <c:formatCode>0.00</c:formatCode>
                <c:ptCount val="40"/>
                <c:pt idx="0">
                  <c:v>0</c:v>
                </c:pt>
                <c:pt idx="1">
                  <c:v>0.61299999999999999</c:v>
                </c:pt>
                <c:pt idx="2">
                  <c:v>2.0299999999999998</c:v>
                </c:pt>
                <c:pt idx="3">
                  <c:v>3.62</c:v>
                </c:pt>
                <c:pt idx="4">
                  <c:v>3.15</c:v>
                </c:pt>
                <c:pt idx="5">
                  <c:v>1.41</c:v>
                </c:pt>
                <c:pt idx="6">
                  <c:v>0.83399999999999996</c:v>
                </c:pt>
                <c:pt idx="7">
                  <c:v>0.65600000000000003</c:v>
                </c:pt>
                <c:pt idx="8">
                  <c:v>0.47699999999999998</c:v>
                </c:pt>
                <c:pt idx="9">
                  <c:v>0.23499999999999999</c:v>
                </c:pt>
                <c:pt idx="10">
                  <c:v>0.248</c:v>
                </c:pt>
                <c:pt idx="11">
                  <c:v>0.52</c:v>
                </c:pt>
                <c:pt idx="12">
                  <c:v>0.8</c:v>
                </c:pt>
                <c:pt idx="13">
                  <c:v>0.438</c:v>
                </c:pt>
                <c:pt idx="14">
                  <c:v>0.38100000000000001</c:v>
                </c:pt>
                <c:pt idx="15">
                  <c:v>0.34200000000000003</c:v>
                </c:pt>
                <c:pt idx="16">
                  <c:v>0.33100000000000002</c:v>
                </c:pt>
                <c:pt idx="17">
                  <c:v>0.251</c:v>
                </c:pt>
                <c:pt idx="18">
                  <c:v>0.218</c:v>
                </c:pt>
                <c:pt idx="19">
                  <c:v>0.13</c:v>
                </c:pt>
                <c:pt idx="20">
                  <c:v>0.28199999999999997</c:v>
                </c:pt>
                <c:pt idx="21">
                  <c:v>1.96</c:v>
                </c:pt>
                <c:pt idx="22">
                  <c:v>5.34</c:v>
                </c:pt>
                <c:pt idx="23">
                  <c:v>6</c:v>
                </c:pt>
                <c:pt idx="24">
                  <c:v>4.7</c:v>
                </c:pt>
                <c:pt idx="25">
                  <c:v>2.27</c:v>
                </c:pt>
                <c:pt idx="26">
                  <c:v>1.66</c:v>
                </c:pt>
                <c:pt idx="27">
                  <c:v>1.26</c:v>
                </c:pt>
                <c:pt idx="28">
                  <c:v>0.88300000000000001</c:v>
                </c:pt>
                <c:pt idx="29">
                  <c:v>0.54600000000000004</c:v>
                </c:pt>
                <c:pt idx="30">
                  <c:v>0.48899999999999999</c:v>
                </c:pt>
                <c:pt idx="31">
                  <c:v>1.05</c:v>
                </c:pt>
                <c:pt idx="32">
                  <c:v>2.83</c:v>
                </c:pt>
                <c:pt idx="33">
                  <c:v>4.16</c:v>
                </c:pt>
                <c:pt idx="34">
                  <c:v>3.58</c:v>
                </c:pt>
                <c:pt idx="35">
                  <c:v>3.24</c:v>
                </c:pt>
                <c:pt idx="36">
                  <c:v>3.24</c:v>
                </c:pt>
                <c:pt idx="37">
                  <c:v>1.75</c:v>
                </c:pt>
                <c:pt idx="38">
                  <c:v>1.1000000000000001</c:v>
                </c:pt>
                <c:pt idx="39">
                  <c:v>0.76100000000000001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7-466D-9E62-F872E78E9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G1-2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Result'!$D$35</c:f>
              <c:strCache>
                <c:ptCount val="1"/>
                <c:pt idx="0">
                  <c:v>#2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 Result'!$B$36:$B$75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Result'!$D$36:$D$75</c:f>
              <c:numCache>
                <c:formatCode>0.00</c:formatCode>
                <c:ptCount val="40"/>
                <c:pt idx="0">
                  <c:v>0</c:v>
                </c:pt>
                <c:pt idx="1">
                  <c:v>0.45900000000000002</c:v>
                </c:pt>
                <c:pt idx="2">
                  <c:v>0.35099999999999998</c:v>
                </c:pt>
                <c:pt idx="3">
                  <c:v>0.42799999999999999</c:v>
                </c:pt>
                <c:pt idx="4">
                  <c:v>0.76800000000000002</c:v>
                </c:pt>
                <c:pt idx="5">
                  <c:v>0.70399999999999996</c:v>
                </c:pt>
                <c:pt idx="6">
                  <c:v>0.65600000000000003</c:v>
                </c:pt>
                <c:pt idx="7">
                  <c:v>0.30199999999999999</c:v>
                </c:pt>
                <c:pt idx="8">
                  <c:v>0.185</c:v>
                </c:pt>
                <c:pt idx="9">
                  <c:v>0.113</c:v>
                </c:pt>
                <c:pt idx="10">
                  <c:v>0</c:v>
                </c:pt>
                <c:pt idx="11">
                  <c:v>2.42</c:v>
                </c:pt>
                <c:pt idx="12">
                  <c:v>4.5599999999999996</c:v>
                </c:pt>
                <c:pt idx="13">
                  <c:v>2.37</c:v>
                </c:pt>
                <c:pt idx="14">
                  <c:v>1.67</c:v>
                </c:pt>
                <c:pt idx="15">
                  <c:v>1.01</c:v>
                </c:pt>
                <c:pt idx="16">
                  <c:v>0.80700000000000005</c:v>
                </c:pt>
                <c:pt idx="17">
                  <c:v>0.56999999999999995</c:v>
                </c:pt>
                <c:pt idx="18">
                  <c:v>0.374</c:v>
                </c:pt>
                <c:pt idx="19">
                  <c:v>0.24</c:v>
                </c:pt>
                <c:pt idx="20">
                  <c:v>0.24</c:v>
                </c:pt>
                <c:pt idx="21">
                  <c:v>2.54</c:v>
                </c:pt>
                <c:pt idx="22">
                  <c:v>1.4</c:v>
                </c:pt>
                <c:pt idx="23">
                  <c:v>1.18</c:v>
                </c:pt>
                <c:pt idx="24">
                  <c:v>0.86199999999999999</c:v>
                </c:pt>
                <c:pt idx="25">
                  <c:v>0.746</c:v>
                </c:pt>
                <c:pt idx="26">
                  <c:v>0.65400000000000003</c:v>
                </c:pt>
                <c:pt idx="27">
                  <c:v>0.47399999999999998</c:v>
                </c:pt>
                <c:pt idx="28">
                  <c:v>0.31900000000000001</c:v>
                </c:pt>
                <c:pt idx="29">
                  <c:v>0.22700000000000001</c:v>
                </c:pt>
                <c:pt idx="30">
                  <c:v>0.28100000000000003</c:v>
                </c:pt>
                <c:pt idx="31">
                  <c:v>1.64</c:v>
                </c:pt>
                <c:pt idx="32">
                  <c:v>1.93</c:v>
                </c:pt>
                <c:pt idx="33">
                  <c:v>1.25</c:v>
                </c:pt>
                <c:pt idx="34">
                  <c:v>1.72</c:v>
                </c:pt>
                <c:pt idx="35">
                  <c:v>1.43</c:v>
                </c:pt>
                <c:pt idx="36">
                  <c:v>1.1399999999999999</c:v>
                </c:pt>
                <c:pt idx="37">
                  <c:v>0.86499999999999999</c:v>
                </c:pt>
                <c:pt idx="38">
                  <c:v>0.57899999999999996</c:v>
                </c:pt>
                <c:pt idx="39">
                  <c:v>0.36599999999999999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9-45D1-9F80-1AAFEF4A7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G1-3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Result'!$E$35</c:f>
              <c:strCache>
                <c:ptCount val="1"/>
                <c:pt idx="0">
                  <c:v>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 Result'!$B$36:$B$75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Result'!$E$36:$E$75</c:f>
              <c:numCache>
                <c:formatCode>0.00</c:formatCode>
                <c:ptCount val="40"/>
                <c:pt idx="0">
                  <c:v>0</c:v>
                </c:pt>
                <c:pt idx="1">
                  <c:v>1.42</c:v>
                </c:pt>
                <c:pt idx="2">
                  <c:v>1.56</c:v>
                </c:pt>
                <c:pt idx="3">
                  <c:v>1.65</c:v>
                </c:pt>
                <c:pt idx="4">
                  <c:v>1.52</c:v>
                </c:pt>
                <c:pt idx="5">
                  <c:v>0.93100000000000005</c:v>
                </c:pt>
                <c:pt idx="6">
                  <c:v>0.69399999999999995</c:v>
                </c:pt>
                <c:pt idx="7">
                  <c:v>0.61799999999999999</c:v>
                </c:pt>
                <c:pt idx="8">
                  <c:v>0.46899999999999997</c:v>
                </c:pt>
                <c:pt idx="9">
                  <c:v>0.189</c:v>
                </c:pt>
                <c:pt idx="10">
                  <c:v>0.24</c:v>
                </c:pt>
                <c:pt idx="11">
                  <c:v>0.89500000000000002</c:v>
                </c:pt>
                <c:pt idx="12">
                  <c:v>1.38</c:v>
                </c:pt>
                <c:pt idx="13">
                  <c:v>1.58</c:v>
                </c:pt>
                <c:pt idx="14">
                  <c:v>1.3</c:v>
                </c:pt>
                <c:pt idx="15">
                  <c:v>1.07</c:v>
                </c:pt>
                <c:pt idx="16">
                  <c:v>1.32</c:v>
                </c:pt>
                <c:pt idx="17">
                  <c:v>0.91600000000000004</c:v>
                </c:pt>
                <c:pt idx="18">
                  <c:v>0.58499999999999996</c:v>
                </c:pt>
                <c:pt idx="19">
                  <c:v>0.29399999999999998</c:v>
                </c:pt>
                <c:pt idx="20">
                  <c:v>0.38</c:v>
                </c:pt>
                <c:pt idx="21">
                  <c:v>1.02</c:v>
                </c:pt>
                <c:pt idx="22">
                  <c:v>1.64</c:v>
                </c:pt>
                <c:pt idx="23">
                  <c:v>1.88</c:v>
                </c:pt>
                <c:pt idx="24">
                  <c:v>1.69</c:v>
                </c:pt>
                <c:pt idx="25">
                  <c:v>1.18</c:v>
                </c:pt>
                <c:pt idx="26">
                  <c:v>0.96199999999999997</c:v>
                </c:pt>
                <c:pt idx="27">
                  <c:v>0.63700000000000001</c:v>
                </c:pt>
                <c:pt idx="28">
                  <c:v>0.45900000000000002</c:v>
                </c:pt>
                <c:pt idx="29">
                  <c:v>0.32500000000000001</c:v>
                </c:pt>
                <c:pt idx="30">
                  <c:v>0.28499999999999998</c:v>
                </c:pt>
                <c:pt idx="31">
                  <c:v>1.41</c:v>
                </c:pt>
                <c:pt idx="32">
                  <c:v>1.57</c:v>
                </c:pt>
                <c:pt idx="33">
                  <c:v>1.71</c:v>
                </c:pt>
                <c:pt idx="34">
                  <c:v>1.39</c:v>
                </c:pt>
                <c:pt idx="35">
                  <c:v>0.83299999999999996</c:v>
                </c:pt>
                <c:pt idx="36">
                  <c:v>0.90300000000000002</c:v>
                </c:pt>
                <c:pt idx="37">
                  <c:v>1.19</c:v>
                </c:pt>
                <c:pt idx="38">
                  <c:v>0.72799999999999998</c:v>
                </c:pt>
                <c:pt idx="39">
                  <c:v>0.35699999999999998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C-4115-9FF4-A2C930A12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G2-5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Result'!$C$80</c:f>
              <c:strCache>
                <c:ptCount val="1"/>
                <c:pt idx="0">
                  <c:v>#5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Result'!$B$81:$B$120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Result'!$C$81:$C$120</c:f>
              <c:numCache>
                <c:formatCode>0.00</c:formatCode>
                <c:ptCount val="40"/>
                <c:pt idx="0">
                  <c:v>0</c:v>
                </c:pt>
                <c:pt idx="1">
                  <c:v>12.6</c:v>
                </c:pt>
                <c:pt idx="2">
                  <c:v>12.4</c:v>
                </c:pt>
                <c:pt idx="3">
                  <c:v>6.67</c:v>
                </c:pt>
                <c:pt idx="4">
                  <c:v>6.11</c:v>
                </c:pt>
                <c:pt idx="5">
                  <c:v>6.73</c:v>
                </c:pt>
                <c:pt idx="6">
                  <c:v>4.12</c:v>
                </c:pt>
                <c:pt idx="7">
                  <c:v>2.68</c:v>
                </c:pt>
                <c:pt idx="8">
                  <c:v>1.85</c:v>
                </c:pt>
                <c:pt idx="9">
                  <c:v>0.877</c:v>
                </c:pt>
                <c:pt idx="10">
                  <c:v>1.1000000000000001</c:v>
                </c:pt>
                <c:pt idx="11">
                  <c:v>2.72</c:v>
                </c:pt>
                <c:pt idx="12">
                  <c:v>16.600000000000001</c:v>
                </c:pt>
                <c:pt idx="13">
                  <c:v>17</c:v>
                </c:pt>
                <c:pt idx="14">
                  <c:v>18.7</c:v>
                </c:pt>
                <c:pt idx="15">
                  <c:v>7.89</c:v>
                </c:pt>
                <c:pt idx="16">
                  <c:v>6.5</c:v>
                </c:pt>
                <c:pt idx="17">
                  <c:v>4.33</c:v>
                </c:pt>
                <c:pt idx="18">
                  <c:v>3.17</c:v>
                </c:pt>
                <c:pt idx="19">
                  <c:v>1.76</c:v>
                </c:pt>
                <c:pt idx="20">
                  <c:v>1.92</c:v>
                </c:pt>
                <c:pt idx="21">
                  <c:v>4.22</c:v>
                </c:pt>
                <c:pt idx="22">
                  <c:v>15.1</c:v>
                </c:pt>
                <c:pt idx="23">
                  <c:v>21.6</c:v>
                </c:pt>
                <c:pt idx="24">
                  <c:v>24.1</c:v>
                </c:pt>
                <c:pt idx="25">
                  <c:v>12.5</c:v>
                </c:pt>
                <c:pt idx="26">
                  <c:v>6.36</c:v>
                </c:pt>
                <c:pt idx="27">
                  <c:v>4.72</c:v>
                </c:pt>
                <c:pt idx="28">
                  <c:v>3.49</c:v>
                </c:pt>
                <c:pt idx="29">
                  <c:v>2.2400000000000002</c:v>
                </c:pt>
                <c:pt idx="30">
                  <c:v>2.33</c:v>
                </c:pt>
                <c:pt idx="31">
                  <c:v>9.0399999999999991</c:v>
                </c:pt>
                <c:pt idx="32">
                  <c:v>22.5</c:v>
                </c:pt>
                <c:pt idx="33">
                  <c:v>16.7</c:v>
                </c:pt>
                <c:pt idx="34">
                  <c:v>11.2</c:v>
                </c:pt>
                <c:pt idx="35">
                  <c:v>10.1</c:v>
                </c:pt>
                <c:pt idx="36">
                  <c:v>10.3</c:v>
                </c:pt>
                <c:pt idx="37">
                  <c:v>7.45</c:v>
                </c:pt>
                <c:pt idx="38">
                  <c:v>7.02</c:v>
                </c:pt>
                <c:pt idx="39">
                  <c:v>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B-4C52-87C1-E53E3AEE5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G2-6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Result'!$D$80</c:f>
              <c:strCache>
                <c:ptCount val="1"/>
                <c:pt idx="0">
                  <c:v>#6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Result'!$B$81:$B$120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Result'!$D$81:$D$120</c:f>
              <c:numCache>
                <c:formatCode>0.00</c:formatCode>
                <c:ptCount val="40"/>
                <c:pt idx="0">
                  <c:v>0</c:v>
                </c:pt>
                <c:pt idx="1">
                  <c:v>1.6</c:v>
                </c:pt>
                <c:pt idx="2">
                  <c:v>5.58</c:v>
                </c:pt>
                <c:pt idx="3">
                  <c:v>17.600000000000001</c:v>
                </c:pt>
                <c:pt idx="4">
                  <c:v>16.100000000000001</c:v>
                </c:pt>
                <c:pt idx="5">
                  <c:v>7.44</c:v>
                </c:pt>
                <c:pt idx="6">
                  <c:v>4.53</c:v>
                </c:pt>
                <c:pt idx="7">
                  <c:v>3.01</c:v>
                </c:pt>
                <c:pt idx="8">
                  <c:v>2.2799999999999998</c:v>
                </c:pt>
                <c:pt idx="9">
                  <c:v>1.1000000000000001</c:v>
                </c:pt>
                <c:pt idx="10">
                  <c:v>1.48</c:v>
                </c:pt>
                <c:pt idx="11">
                  <c:v>16</c:v>
                </c:pt>
                <c:pt idx="12">
                  <c:v>13.1</c:v>
                </c:pt>
                <c:pt idx="13">
                  <c:v>13.4</c:v>
                </c:pt>
                <c:pt idx="14">
                  <c:v>13.9</c:v>
                </c:pt>
                <c:pt idx="15">
                  <c:v>7.6</c:v>
                </c:pt>
                <c:pt idx="16">
                  <c:v>4.9800000000000004</c:v>
                </c:pt>
                <c:pt idx="17">
                  <c:v>3.42</c:v>
                </c:pt>
                <c:pt idx="18">
                  <c:v>2.66</c:v>
                </c:pt>
                <c:pt idx="19">
                  <c:v>1.63</c:v>
                </c:pt>
                <c:pt idx="20">
                  <c:v>1.52</c:v>
                </c:pt>
                <c:pt idx="21">
                  <c:v>11</c:v>
                </c:pt>
                <c:pt idx="22">
                  <c:v>12.6</c:v>
                </c:pt>
                <c:pt idx="23">
                  <c:v>8.51</c:v>
                </c:pt>
                <c:pt idx="24">
                  <c:v>6.74</c:v>
                </c:pt>
                <c:pt idx="25">
                  <c:v>4.17</c:v>
                </c:pt>
                <c:pt idx="26">
                  <c:v>4.42</c:v>
                </c:pt>
                <c:pt idx="27">
                  <c:v>2.77</c:v>
                </c:pt>
                <c:pt idx="28">
                  <c:v>2.2400000000000002</c:v>
                </c:pt>
                <c:pt idx="29">
                  <c:v>1.39</c:v>
                </c:pt>
                <c:pt idx="30">
                  <c:v>1.81</c:v>
                </c:pt>
                <c:pt idx="31">
                  <c:v>16.3</c:v>
                </c:pt>
                <c:pt idx="32">
                  <c:v>15.6</c:v>
                </c:pt>
                <c:pt idx="33">
                  <c:v>10</c:v>
                </c:pt>
                <c:pt idx="34">
                  <c:v>6.53</c:v>
                </c:pt>
                <c:pt idx="35">
                  <c:v>4.62</c:v>
                </c:pt>
                <c:pt idx="36">
                  <c:v>3.97</c:v>
                </c:pt>
                <c:pt idx="37">
                  <c:v>2.74</c:v>
                </c:pt>
                <c:pt idx="38">
                  <c:v>2.12</c:v>
                </c:pt>
                <c:pt idx="39">
                  <c:v>1.41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3-4F05-9B7B-C091D3B14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G2-7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Result'!$E$80</c:f>
              <c:strCache>
                <c:ptCount val="1"/>
                <c:pt idx="0">
                  <c:v>#7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Result'!$B$81:$B$120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Result'!$E$81:$E$120</c:f>
              <c:numCache>
                <c:formatCode>0.00</c:formatCode>
                <c:ptCount val="40"/>
                <c:pt idx="0">
                  <c:v>0</c:v>
                </c:pt>
                <c:pt idx="1">
                  <c:v>16.399999999999999</c:v>
                </c:pt>
                <c:pt idx="2">
                  <c:v>13.1</c:v>
                </c:pt>
                <c:pt idx="3">
                  <c:v>6.51</c:v>
                </c:pt>
                <c:pt idx="4">
                  <c:v>4.03</c:v>
                </c:pt>
                <c:pt idx="5">
                  <c:v>2.77</c:v>
                </c:pt>
                <c:pt idx="6">
                  <c:v>1.99</c:v>
                </c:pt>
                <c:pt idx="7">
                  <c:v>1.67</c:v>
                </c:pt>
                <c:pt idx="8">
                  <c:v>1.23</c:v>
                </c:pt>
                <c:pt idx="9">
                  <c:v>0.47399999999999998</c:v>
                </c:pt>
                <c:pt idx="10">
                  <c:v>0.70299999999999996</c:v>
                </c:pt>
                <c:pt idx="11">
                  <c:v>18</c:v>
                </c:pt>
                <c:pt idx="12">
                  <c:v>10.8</c:v>
                </c:pt>
                <c:pt idx="13">
                  <c:v>6.5</c:v>
                </c:pt>
                <c:pt idx="14">
                  <c:v>4.71</c:v>
                </c:pt>
                <c:pt idx="15">
                  <c:v>3.3</c:v>
                </c:pt>
                <c:pt idx="16">
                  <c:v>2.62</c:v>
                </c:pt>
                <c:pt idx="17">
                  <c:v>1.83</c:v>
                </c:pt>
                <c:pt idx="18">
                  <c:v>1.35</c:v>
                </c:pt>
                <c:pt idx="19">
                  <c:v>0.66500000000000004</c:v>
                </c:pt>
                <c:pt idx="20">
                  <c:v>1.29</c:v>
                </c:pt>
                <c:pt idx="21">
                  <c:v>15.1</c:v>
                </c:pt>
                <c:pt idx="22">
                  <c:v>6.76</c:v>
                </c:pt>
                <c:pt idx="23">
                  <c:v>6.23</c:v>
                </c:pt>
                <c:pt idx="24">
                  <c:v>5.41</c:v>
                </c:pt>
                <c:pt idx="25">
                  <c:v>4.5599999999999996</c:v>
                </c:pt>
                <c:pt idx="26">
                  <c:v>4.2699999999999996</c:v>
                </c:pt>
                <c:pt idx="27">
                  <c:v>2.66</c:v>
                </c:pt>
                <c:pt idx="28">
                  <c:v>2.37</c:v>
                </c:pt>
                <c:pt idx="29">
                  <c:v>1.1000000000000001</c:v>
                </c:pt>
                <c:pt idx="30">
                  <c:v>0.92600000000000005</c:v>
                </c:pt>
                <c:pt idx="31">
                  <c:v>27.7</c:v>
                </c:pt>
                <c:pt idx="32">
                  <c:v>19.5</c:v>
                </c:pt>
                <c:pt idx="33">
                  <c:v>9.43</c:v>
                </c:pt>
                <c:pt idx="34">
                  <c:v>5.8</c:v>
                </c:pt>
                <c:pt idx="35">
                  <c:v>4.32</c:v>
                </c:pt>
                <c:pt idx="36">
                  <c:v>3.2</c:v>
                </c:pt>
                <c:pt idx="37">
                  <c:v>2.35</c:v>
                </c:pt>
                <c:pt idx="38">
                  <c:v>1.92</c:v>
                </c:pt>
                <c:pt idx="39">
                  <c:v>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71-4A87-878F-FAEF7802F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G1-4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Result'!$F$35</c:f>
              <c:strCache>
                <c:ptCount val="1"/>
                <c:pt idx="0">
                  <c:v>#4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 Result'!$B$36:$B$75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Result'!$F$36:$F$75</c:f>
              <c:numCache>
                <c:formatCode>0.00</c:formatCode>
                <c:ptCount val="40"/>
                <c:pt idx="0">
                  <c:v>0</c:v>
                </c:pt>
                <c:pt idx="1">
                  <c:v>0.19700000000000001</c:v>
                </c:pt>
                <c:pt idx="2">
                  <c:v>1.83</c:v>
                </c:pt>
                <c:pt idx="3">
                  <c:v>2.92</c:v>
                </c:pt>
                <c:pt idx="4">
                  <c:v>2.5099999999999998</c:v>
                </c:pt>
                <c:pt idx="5">
                  <c:v>1.63</c:v>
                </c:pt>
                <c:pt idx="6">
                  <c:v>0.83299999999999996</c:v>
                </c:pt>
                <c:pt idx="7">
                  <c:v>0.70699999999999996</c:v>
                </c:pt>
                <c:pt idx="8">
                  <c:v>0.55400000000000005</c:v>
                </c:pt>
                <c:pt idx="9">
                  <c:v>0.29899999999999999</c:v>
                </c:pt>
                <c:pt idx="10">
                  <c:v>0.34200000000000003</c:v>
                </c:pt>
                <c:pt idx="11">
                  <c:v>1.25</c:v>
                </c:pt>
                <c:pt idx="12">
                  <c:v>2.95</c:v>
                </c:pt>
                <c:pt idx="13">
                  <c:v>3.39</c:v>
                </c:pt>
                <c:pt idx="14">
                  <c:v>2.61</c:v>
                </c:pt>
                <c:pt idx="15">
                  <c:v>1.75</c:v>
                </c:pt>
                <c:pt idx="16">
                  <c:v>1.06</c:v>
                </c:pt>
                <c:pt idx="17">
                  <c:v>0.78</c:v>
                </c:pt>
                <c:pt idx="18">
                  <c:v>0.59399999999999997</c:v>
                </c:pt>
                <c:pt idx="19">
                  <c:v>0.38</c:v>
                </c:pt>
                <c:pt idx="20">
                  <c:v>0.28299999999999997</c:v>
                </c:pt>
                <c:pt idx="21">
                  <c:v>0.65300000000000002</c:v>
                </c:pt>
                <c:pt idx="22">
                  <c:v>1.29</c:v>
                </c:pt>
                <c:pt idx="23">
                  <c:v>0.72</c:v>
                </c:pt>
                <c:pt idx="24">
                  <c:v>0.58499999999999996</c:v>
                </c:pt>
                <c:pt idx="25">
                  <c:v>0.61799999999999999</c:v>
                </c:pt>
                <c:pt idx="26">
                  <c:v>0.69799999999999995</c:v>
                </c:pt>
                <c:pt idx="27">
                  <c:v>0.58099999999999996</c:v>
                </c:pt>
                <c:pt idx="28">
                  <c:v>0.58599999999999997</c:v>
                </c:pt>
                <c:pt idx="29">
                  <c:v>0.24199999999999999</c:v>
                </c:pt>
                <c:pt idx="30">
                  <c:v>0.29099999999999998</c:v>
                </c:pt>
                <c:pt idx="31">
                  <c:v>0.93</c:v>
                </c:pt>
                <c:pt idx="32">
                  <c:v>1.94</c:v>
                </c:pt>
                <c:pt idx="33">
                  <c:v>2.38</c:v>
                </c:pt>
                <c:pt idx="34">
                  <c:v>2.31</c:v>
                </c:pt>
                <c:pt idx="35">
                  <c:v>1.59</c:v>
                </c:pt>
                <c:pt idx="36">
                  <c:v>1.65</c:v>
                </c:pt>
                <c:pt idx="37">
                  <c:v>0.81899999999999995</c:v>
                </c:pt>
                <c:pt idx="38">
                  <c:v>0.68300000000000005</c:v>
                </c:pt>
                <c:pt idx="39">
                  <c:v>0.40799999999999997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A5-4857-A9AA-26A10FA12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G2-8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Result'!$F$80</c:f>
              <c:strCache>
                <c:ptCount val="1"/>
                <c:pt idx="0">
                  <c:v>#8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Result'!$B$81:$B$120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Result'!$F$81:$F$120</c:f>
              <c:numCache>
                <c:formatCode>0.00</c:formatCode>
                <c:ptCount val="40"/>
                <c:pt idx="0">
                  <c:v>0</c:v>
                </c:pt>
                <c:pt idx="1">
                  <c:v>6.58</c:v>
                </c:pt>
                <c:pt idx="2">
                  <c:v>11.3</c:v>
                </c:pt>
                <c:pt idx="3">
                  <c:v>9.6</c:v>
                </c:pt>
                <c:pt idx="4">
                  <c:v>9.0500000000000007</c:v>
                </c:pt>
                <c:pt idx="5">
                  <c:v>9.02</c:v>
                </c:pt>
                <c:pt idx="6">
                  <c:v>5.1100000000000003</c:v>
                </c:pt>
                <c:pt idx="7">
                  <c:v>2.78</c:v>
                </c:pt>
                <c:pt idx="8">
                  <c:v>2.15</c:v>
                </c:pt>
                <c:pt idx="9">
                  <c:v>1.01</c:v>
                </c:pt>
                <c:pt idx="10">
                  <c:v>1.1399999999999999</c:v>
                </c:pt>
                <c:pt idx="11">
                  <c:v>11.2</c:v>
                </c:pt>
                <c:pt idx="12">
                  <c:v>9.02</c:v>
                </c:pt>
                <c:pt idx="13">
                  <c:v>6.5</c:v>
                </c:pt>
                <c:pt idx="14">
                  <c:v>4.82</c:v>
                </c:pt>
                <c:pt idx="15">
                  <c:v>3.29</c:v>
                </c:pt>
                <c:pt idx="16">
                  <c:v>2.56</c:v>
                </c:pt>
                <c:pt idx="17">
                  <c:v>2.08</c:v>
                </c:pt>
                <c:pt idx="18">
                  <c:v>1.7</c:v>
                </c:pt>
                <c:pt idx="19">
                  <c:v>0.95199999999999996</c:v>
                </c:pt>
                <c:pt idx="20">
                  <c:v>1.1000000000000001</c:v>
                </c:pt>
                <c:pt idx="21">
                  <c:v>4.8899999999999997</c:v>
                </c:pt>
                <c:pt idx="22">
                  <c:v>9.36</c:v>
                </c:pt>
                <c:pt idx="23">
                  <c:v>10.3</c:v>
                </c:pt>
                <c:pt idx="24">
                  <c:v>11.6</c:v>
                </c:pt>
                <c:pt idx="25">
                  <c:v>7.07</c:v>
                </c:pt>
                <c:pt idx="26">
                  <c:v>3.75</c:v>
                </c:pt>
                <c:pt idx="27">
                  <c:v>2.58</c:v>
                </c:pt>
                <c:pt idx="28">
                  <c:v>2.21</c:v>
                </c:pt>
                <c:pt idx="29">
                  <c:v>1.31</c:v>
                </c:pt>
                <c:pt idx="30">
                  <c:v>1.28</c:v>
                </c:pt>
                <c:pt idx="31">
                  <c:v>14.8</c:v>
                </c:pt>
                <c:pt idx="32">
                  <c:v>8.93</c:v>
                </c:pt>
                <c:pt idx="33">
                  <c:v>6.56</c:v>
                </c:pt>
                <c:pt idx="34">
                  <c:v>5.32</c:v>
                </c:pt>
                <c:pt idx="35">
                  <c:v>4.2</c:v>
                </c:pt>
                <c:pt idx="36">
                  <c:v>3.06</c:v>
                </c:pt>
                <c:pt idx="37">
                  <c:v>2.25</c:v>
                </c:pt>
                <c:pt idx="38">
                  <c:v>1.76</c:v>
                </c:pt>
                <c:pt idx="39">
                  <c:v>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2-45FF-AA12-4B39DB62B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7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G3-9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Result'!$L$35</c:f>
              <c:strCache>
                <c:ptCount val="1"/>
                <c:pt idx="0">
                  <c:v>#9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Result'!$K$36:$K$50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Result'!$L$36:$L$50</c:f>
              <c:numCache>
                <c:formatCode>0.00</c:formatCode>
                <c:ptCount val="15"/>
                <c:pt idx="0">
                  <c:v>0</c:v>
                </c:pt>
                <c:pt idx="1">
                  <c:v>0.191</c:v>
                </c:pt>
                <c:pt idx="2">
                  <c:v>0.48099999999999998</c:v>
                </c:pt>
                <c:pt idx="3">
                  <c:v>0.51500000000000001</c:v>
                </c:pt>
                <c:pt idx="4">
                  <c:v>0.83899999999999997</c:v>
                </c:pt>
                <c:pt idx="5">
                  <c:v>1.1200000000000001</c:v>
                </c:pt>
                <c:pt idx="6">
                  <c:v>1.1299999999999999</c:v>
                </c:pt>
                <c:pt idx="7">
                  <c:v>0.99099999999999999</c:v>
                </c:pt>
                <c:pt idx="8">
                  <c:v>0.76500000000000001</c:v>
                </c:pt>
                <c:pt idx="9">
                  <c:v>0.498</c:v>
                </c:pt>
                <c:pt idx="10">
                  <c:v>0.94799999999999995</c:v>
                </c:pt>
                <c:pt idx="11">
                  <c:v>1.85</c:v>
                </c:pt>
                <c:pt idx="12">
                  <c:v>1.05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BA-4E75-95AA-D579B2A42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G3-10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Result'!$M$35</c:f>
              <c:strCache>
                <c:ptCount val="1"/>
                <c:pt idx="0">
                  <c:v>#10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Result'!$K$36:$K$50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Result'!$M$36:$M$50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0.14099999999999999</c:v>
                </c:pt>
                <c:pt idx="4">
                  <c:v>0.251</c:v>
                </c:pt>
                <c:pt idx="5">
                  <c:v>0.43</c:v>
                </c:pt>
                <c:pt idx="6">
                  <c:v>0.40699999999999997</c:v>
                </c:pt>
                <c:pt idx="7">
                  <c:v>0.43099999999999999</c:v>
                </c:pt>
                <c:pt idx="8">
                  <c:v>0.36599999999999999</c:v>
                </c:pt>
                <c:pt idx="9">
                  <c:v>0.317</c:v>
                </c:pt>
                <c:pt idx="10">
                  <c:v>0.316</c:v>
                </c:pt>
                <c:pt idx="11">
                  <c:v>0.504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22-4AED-99DD-3EB505A50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G3-11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Result'!$N$35</c:f>
              <c:strCache>
                <c:ptCount val="1"/>
                <c:pt idx="0">
                  <c:v>#11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Result'!$K$36:$K$50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Result'!$N$36:$N$50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0.13800000000000001</c:v>
                </c:pt>
                <c:pt idx="3">
                  <c:v>0.17100000000000001</c:v>
                </c:pt>
                <c:pt idx="4">
                  <c:v>0.46800000000000003</c:v>
                </c:pt>
                <c:pt idx="5">
                  <c:v>0.91</c:v>
                </c:pt>
                <c:pt idx="6">
                  <c:v>0.74199999999999999</c:v>
                </c:pt>
                <c:pt idx="7">
                  <c:v>0.746</c:v>
                </c:pt>
                <c:pt idx="8">
                  <c:v>0.60899999999999999</c:v>
                </c:pt>
                <c:pt idx="9">
                  <c:v>0.36</c:v>
                </c:pt>
                <c:pt idx="10">
                  <c:v>0.59</c:v>
                </c:pt>
                <c:pt idx="11">
                  <c:v>0.84399999999999997</c:v>
                </c:pt>
                <c:pt idx="12">
                  <c:v>0.93100000000000005</c:v>
                </c:pt>
                <c:pt idx="13">
                  <c:v>0.16300000000000001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8-4D66-A034-6315C8651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G4-12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Result'!$L$55</c:f>
              <c:strCache>
                <c:ptCount val="1"/>
                <c:pt idx="0">
                  <c:v>#12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Result'!$K$56:$K$70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Result'!$L$56:$L$70</c:f>
              <c:numCache>
                <c:formatCode>0.00</c:formatCode>
                <c:ptCount val="15"/>
                <c:pt idx="0">
                  <c:v>0</c:v>
                </c:pt>
                <c:pt idx="1">
                  <c:v>0.20899999999999999</c:v>
                </c:pt>
                <c:pt idx="2">
                  <c:v>0.53800000000000003</c:v>
                </c:pt>
                <c:pt idx="3">
                  <c:v>0.90600000000000003</c:v>
                </c:pt>
                <c:pt idx="4">
                  <c:v>1.86</c:v>
                </c:pt>
                <c:pt idx="5">
                  <c:v>2.59</c:v>
                </c:pt>
                <c:pt idx="6">
                  <c:v>1.86</c:v>
                </c:pt>
                <c:pt idx="7">
                  <c:v>2.25</c:v>
                </c:pt>
                <c:pt idx="8">
                  <c:v>1.64</c:v>
                </c:pt>
                <c:pt idx="9">
                  <c:v>2.4500000000000002</c:v>
                </c:pt>
                <c:pt idx="10">
                  <c:v>2.3199999999999998</c:v>
                </c:pt>
                <c:pt idx="11">
                  <c:v>3.36</c:v>
                </c:pt>
                <c:pt idx="12">
                  <c:v>1.92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9-4397-87A2-A28C7AE94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G4-13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Result'!$M$55</c:f>
              <c:strCache>
                <c:ptCount val="1"/>
                <c:pt idx="0">
                  <c:v>#13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Result'!$K$56:$K$70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Result'!$M$56:$M$70</c:f>
              <c:numCache>
                <c:formatCode>0.00</c:formatCode>
                <c:ptCount val="15"/>
                <c:pt idx="0">
                  <c:v>0</c:v>
                </c:pt>
                <c:pt idx="1">
                  <c:v>0.17</c:v>
                </c:pt>
                <c:pt idx="2">
                  <c:v>0.373</c:v>
                </c:pt>
                <c:pt idx="3">
                  <c:v>0.61599999999999999</c:v>
                </c:pt>
                <c:pt idx="4">
                  <c:v>1.19</c:v>
                </c:pt>
                <c:pt idx="5">
                  <c:v>1.8</c:v>
                </c:pt>
                <c:pt idx="6">
                  <c:v>1.49</c:v>
                </c:pt>
                <c:pt idx="7">
                  <c:v>1.39</c:v>
                </c:pt>
                <c:pt idx="8">
                  <c:v>1.4</c:v>
                </c:pt>
                <c:pt idx="9">
                  <c:v>1.37</c:v>
                </c:pt>
                <c:pt idx="10">
                  <c:v>1.85</c:v>
                </c:pt>
                <c:pt idx="11">
                  <c:v>2.48</c:v>
                </c:pt>
                <c:pt idx="12">
                  <c:v>2.38</c:v>
                </c:pt>
                <c:pt idx="13">
                  <c:v>0.33400000000000002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C-4E72-9C94-863B108D9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G4-14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Result'!$N$55</c:f>
              <c:strCache>
                <c:ptCount val="1"/>
                <c:pt idx="0">
                  <c:v>#14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Result'!$K$56:$K$70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Result'!$N$56:$N$70</c:f>
              <c:numCache>
                <c:formatCode>0.00</c:formatCode>
                <c:ptCount val="15"/>
                <c:pt idx="0">
                  <c:v>0</c:v>
                </c:pt>
                <c:pt idx="1">
                  <c:v>0.13500000000000001</c:v>
                </c:pt>
                <c:pt idx="2">
                  <c:v>0.36299999999999999</c:v>
                </c:pt>
                <c:pt idx="3">
                  <c:v>0.43099999999999999</c:v>
                </c:pt>
                <c:pt idx="4">
                  <c:v>1</c:v>
                </c:pt>
                <c:pt idx="5">
                  <c:v>1.77</c:v>
                </c:pt>
                <c:pt idx="6">
                  <c:v>1.62</c:v>
                </c:pt>
                <c:pt idx="7">
                  <c:v>1.72</c:v>
                </c:pt>
                <c:pt idx="8">
                  <c:v>2.06</c:v>
                </c:pt>
                <c:pt idx="9">
                  <c:v>1.77</c:v>
                </c:pt>
                <c:pt idx="10">
                  <c:v>2.44</c:v>
                </c:pt>
                <c:pt idx="11">
                  <c:v>3.65</c:v>
                </c:pt>
                <c:pt idx="12">
                  <c:v>0.32100000000000001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76-4204-B96F-8A8D55B70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G5-15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Result'!$L$75</c:f>
              <c:strCache>
                <c:ptCount val="1"/>
                <c:pt idx="0">
                  <c:v>#15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Result'!$K$76:$K$90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Result'!$L$76:$L$90</c:f>
              <c:numCache>
                <c:formatCode>0.00</c:formatCode>
                <c:ptCount val="15"/>
                <c:pt idx="0">
                  <c:v>0</c:v>
                </c:pt>
                <c:pt idx="1">
                  <c:v>0.15</c:v>
                </c:pt>
                <c:pt idx="2">
                  <c:v>0.38700000000000001</c:v>
                </c:pt>
                <c:pt idx="3">
                  <c:v>0.65600000000000003</c:v>
                </c:pt>
                <c:pt idx="4">
                  <c:v>1.1299999999999999</c:v>
                </c:pt>
                <c:pt idx="5">
                  <c:v>2.77</c:v>
                </c:pt>
                <c:pt idx="6">
                  <c:v>2.86</c:v>
                </c:pt>
                <c:pt idx="7">
                  <c:v>2.85</c:v>
                </c:pt>
                <c:pt idx="8">
                  <c:v>2.19</c:v>
                </c:pt>
                <c:pt idx="9">
                  <c:v>1.98</c:v>
                </c:pt>
                <c:pt idx="10">
                  <c:v>2.64</c:v>
                </c:pt>
                <c:pt idx="11">
                  <c:v>5.63</c:v>
                </c:pt>
                <c:pt idx="12">
                  <c:v>7.1</c:v>
                </c:pt>
                <c:pt idx="13">
                  <c:v>1.27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AE-4A52-A641-72F7A48E1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G5-16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Result'!$M$75</c:f>
              <c:strCache>
                <c:ptCount val="1"/>
                <c:pt idx="0">
                  <c:v>#16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Result'!$K$76:$K$90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Result'!$M$76:$M$90</c:f>
              <c:numCache>
                <c:formatCode>0.00</c:formatCode>
                <c:ptCount val="15"/>
                <c:pt idx="0">
                  <c:v>0</c:v>
                </c:pt>
                <c:pt idx="1">
                  <c:v>0.154</c:v>
                </c:pt>
                <c:pt idx="2">
                  <c:v>0.35599999999999998</c:v>
                </c:pt>
                <c:pt idx="3">
                  <c:v>0.75</c:v>
                </c:pt>
                <c:pt idx="4">
                  <c:v>1.1399999999999999</c:v>
                </c:pt>
                <c:pt idx="5">
                  <c:v>2</c:v>
                </c:pt>
                <c:pt idx="6">
                  <c:v>2.2599999999999998</c:v>
                </c:pt>
                <c:pt idx="7">
                  <c:v>2.44</c:v>
                </c:pt>
                <c:pt idx="8">
                  <c:v>2.71</c:v>
                </c:pt>
                <c:pt idx="9">
                  <c:v>2.99</c:v>
                </c:pt>
                <c:pt idx="10">
                  <c:v>4.17</c:v>
                </c:pt>
                <c:pt idx="11">
                  <c:v>6.6</c:v>
                </c:pt>
                <c:pt idx="12">
                  <c:v>7.62</c:v>
                </c:pt>
                <c:pt idx="13">
                  <c:v>1.98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F-42F8-9FF4-0A260EC28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G5-17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Result'!$N$75</c:f>
              <c:strCache>
                <c:ptCount val="1"/>
                <c:pt idx="0">
                  <c:v>#17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Result'!$K$76:$K$90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Result'!$N$76:$N$90</c:f>
              <c:numCache>
                <c:formatCode>0.00</c:formatCode>
                <c:ptCount val="15"/>
                <c:pt idx="0">
                  <c:v>0</c:v>
                </c:pt>
                <c:pt idx="1">
                  <c:v>0.122</c:v>
                </c:pt>
                <c:pt idx="2">
                  <c:v>0.36699999999999999</c:v>
                </c:pt>
                <c:pt idx="3">
                  <c:v>0.75600000000000001</c:v>
                </c:pt>
                <c:pt idx="4">
                  <c:v>1.41</c:v>
                </c:pt>
                <c:pt idx="5">
                  <c:v>2.78</c:v>
                </c:pt>
                <c:pt idx="6">
                  <c:v>2.82</c:v>
                </c:pt>
                <c:pt idx="7">
                  <c:v>2.76</c:v>
                </c:pt>
                <c:pt idx="8">
                  <c:v>3.02</c:v>
                </c:pt>
                <c:pt idx="9">
                  <c:v>2.2400000000000002</c:v>
                </c:pt>
                <c:pt idx="10">
                  <c:v>3.03</c:v>
                </c:pt>
                <c:pt idx="11">
                  <c:v>6.06</c:v>
                </c:pt>
                <c:pt idx="12">
                  <c:v>7.06</c:v>
                </c:pt>
                <c:pt idx="13">
                  <c:v>4.04</c:v>
                </c:pt>
                <c:pt idx="14">
                  <c:v>0.24199999999999999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0-4C93-91EB-C17CA9FD0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G6-18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Result'!$L$95</c:f>
              <c:strCache>
                <c:ptCount val="1"/>
                <c:pt idx="0">
                  <c:v>#18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 Result'!$K$96:$K$110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Result'!$L$96:$L$110</c:f>
              <c:numCache>
                <c:formatCode>0.00</c:formatCode>
                <c:ptCount val="15"/>
                <c:pt idx="0">
                  <c:v>0</c:v>
                </c:pt>
                <c:pt idx="1">
                  <c:v>0.96899999999999997</c:v>
                </c:pt>
                <c:pt idx="2">
                  <c:v>2.2599999999999998</c:v>
                </c:pt>
                <c:pt idx="3">
                  <c:v>3.89</c:v>
                </c:pt>
                <c:pt idx="4">
                  <c:v>6.51</c:v>
                </c:pt>
                <c:pt idx="5">
                  <c:v>8.4600000000000009</c:v>
                </c:pt>
                <c:pt idx="6">
                  <c:v>8.98</c:v>
                </c:pt>
                <c:pt idx="7">
                  <c:v>10.1</c:v>
                </c:pt>
                <c:pt idx="8">
                  <c:v>12.8</c:v>
                </c:pt>
                <c:pt idx="9">
                  <c:v>15.3</c:v>
                </c:pt>
                <c:pt idx="10">
                  <c:v>19.7</c:v>
                </c:pt>
                <c:pt idx="11">
                  <c:v>37.5</c:v>
                </c:pt>
                <c:pt idx="12">
                  <c:v>14.9</c:v>
                </c:pt>
                <c:pt idx="13">
                  <c:v>0.38700000000000001</c:v>
                </c:pt>
                <c:pt idx="14">
                  <c:v>0.14199999999999999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9-4389-B074-43B9B8038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G6-19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Result'!$M$95</c:f>
              <c:strCache>
                <c:ptCount val="1"/>
                <c:pt idx="0">
                  <c:v>#19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 Result'!$K$96:$K$110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Result'!$M$96:$M$110</c:f>
              <c:numCache>
                <c:formatCode>0.00</c:formatCode>
                <c:ptCount val="15"/>
                <c:pt idx="0">
                  <c:v>0</c:v>
                </c:pt>
                <c:pt idx="1">
                  <c:v>0.20899999999999999</c:v>
                </c:pt>
                <c:pt idx="2">
                  <c:v>0.55000000000000004</c:v>
                </c:pt>
                <c:pt idx="3">
                  <c:v>1.33</c:v>
                </c:pt>
                <c:pt idx="4">
                  <c:v>2.5499999999999998</c:v>
                </c:pt>
                <c:pt idx="5">
                  <c:v>3.89</c:v>
                </c:pt>
                <c:pt idx="6">
                  <c:v>4.4400000000000004</c:v>
                </c:pt>
                <c:pt idx="7">
                  <c:v>5.85</c:v>
                </c:pt>
                <c:pt idx="8">
                  <c:v>5.96</c:v>
                </c:pt>
                <c:pt idx="9">
                  <c:v>7.43</c:v>
                </c:pt>
                <c:pt idx="10">
                  <c:v>12.3</c:v>
                </c:pt>
                <c:pt idx="11">
                  <c:v>28.3</c:v>
                </c:pt>
                <c:pt idx="12">
                  <c:v>26.4</c:v>
                </c:pt>
                <c:pt idx="13">
                  <c:v>2.11</c:v>
                </c:pt>
                <c:pt idx="14">
                  <c:v>0.124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9F-4558-9EFA-112BC22CB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G6-20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8427017426167"/>
          <c:y val="0.22726867107968796"/>
          <c:w val="0.79499323157409285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Result'!$N$95</c:f>
              <c:strCache>
                <c:ptCount val="1"/>
                <c:pt idx="0">
                  <c:v>#20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 Result'!$K$96:$K$110</c:f>
              <c:numCache>
                <c:formatCode>General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24</c:v>
                </c:pt>
                <c:pt idx="8">
                  <c:v>72</c:v>
                </c:pt>
                <c:pt idx="9">
                  <c:v>168</c:v>
                </c:pt>
                <c:pt idx="10">
                  <c:v>336</c:v>
                </c:pt>
                <c:pt idx="11">
                  <c:v>504</c:v>
                </c:pt>
                <c:pt idx="12">
                  <c:v>672</c:v>
                </c:pt>
                <c:pt idx="13">
                  <c:v>840</c:v>
                </c:pt>
                <c:pt idx="14">
                  <c:v>1008</c:v>
                </c:pt>
              </c:numCache>
            </c:numRef>
          </c:xVal>
          <c:yVal>
            <c:numRef>
              <c:f>'2. Result'!$N$96:$N$110</c:f>
              <c:numCache>
                <c:formatCode>0.00</c:formatCode>
                <c:ptCount val="15"/>
                <c:pt idx="0">
                  <c:v>0</c:v>
                </c:pt>
                <c:pt idx="1">
                  <c:v>0.36399999999999999</c:v>
                </c:pt>
                <c:pt idx="2">
                  <c:v>1.1100000000000001</c:v>
                </c:pt>
                <c:pt idx="3">
                  <c:v>2.16</c:v>
                </c:pt>
                <c:pt idx="4">
                  <c:v>4.22</c:v>
                </c:pt>
                <c:pt idx="5">
                  <c:v>7.4</c:v>
                </c:pt>
                <c:pt idx="6">
                  <c:v>7.18</c:v>
                </c:pt>
                <c:pt idx="7">
                  <c:v>6.98</c:v>
                </c:pt>
                <c:pt idx="8">
                  <c:v>7.79</c:v>
                </c:pt>
                <c:pt idx="9">
                  <c:v>12.9</c:v>
                </c:pt>
                <c:pt idx="10">
                  <c:v>13.8</c:v>
                </c:pt>
                <c:pt idx="11">
                  <c:v>15.9</c:v>
                </c:pt>
                <c:pt idx="12">
                  <c:v>12.9</c:v>
                </c:pt>
                <c:pt idx="13">
                  <c:v>0.52300000000000002</c:v>
                </c:pt>
                <c:pt idx="14">
                  <c:v>0.16300000000000001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69-4295-AA73-53E22C6E6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3.7490143092914208E-3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Tacrolimus in Blood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77661606527935"/>
          <c:y val="0.22726851851851851"/>
          <c:w val="0.62326729306690531"/>
          <c:h val="0.59917468649752115"/>
        </c:manualLayout>
      </c:layout>
      <c:scatterChart>
        <c:scatterStyle val="lineMarker"/>
        <c:varyColors val="0"/>
        <c:ser>
          <c:idx val="2"/>
          <c:order val="0"/>
          <c:tx>
            <c:strRef>
              <c:f>'2. Result'!$A$33:$B$33</c:f>
              <c:strCache>
                <c:ptCount val="2"/>
                <c:pt idx="0">
                  <c:v>G1</c:v>
                </c:pt>
                <c:pt idx="1">
                  <c:v>Advagraf, 1 mg(1 capsule)/head, PO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plus>
            <c:minus>
              <c:numRef>
                <c:f>'2. Result'!$H$36:$H$75</c:f>
                <c:numCache>
                  <c:formatCode>0.00</c:formatCode>
                  <c:ptCount val="40"/>
                  <c:pt idx="0">
                    <c:v>0</c:v>
                  </c:pt>
                  <c:pt idx="1">
                    <c:v>0.52725033586207104</c:v>
                  </c:pt>
                  <c:pt idx="2">
                    <c:v>0.75288129874502796</c:v>
                  </c:pt>
                  <c:pt idx="3">
                    <c:v>1.4105558006213954</c:v>
                  </c:pt>
                  <c:pt idx="4">
                    <c:v>1.0535887875890346</c:v>
                  </c:pt>
                  <c:pt idx="5">
                    <c:v>0.42562532427789901</c:v>
                  </c:pt>
                  <c:pt idx="6">
                    <c:v>9.2816575387515768E-2</c:v>
                  </c:pt>
                  <c:pt idx="7">
                    <c:v>0.18283941041252574</c:v>
                  </c:pt>
                  <c:pt idx="8">
                    <c:v>0.16209539372439533</c:v>
                  </c:pt>
                  <c:pt idx="9">
                    <c:v>7.8298573848229774E-2</c:v>
                  </c:pt>
                  <c:pt idx="10">
                    <c:v>5.6721542057081999E-2</c:v>
                  </c:pt>
                  <c:pt idx="11">
                    <c:v>0.82179047410719808</c:v>
                  </c:pt>
                  <c:pt idx="12">
                    <c:v>1.6898200101391467</c:v>
                  </c:pt>
                  <c:pt idx="13">
                    <c:v>1.2480548866135652</c:v>
                  </c:pt>
                  <c:pt idx="14">
                    <c:v>0.92245699990116947</c:v>
                  </c:pt>
                  <c:pt idx="15">
                    <c:v>0.57534569318512019</c:v>
                  </c:pt>
                  <c:pt idx="16">
                    <c:v>0.42139806992122453</c:v>
                  </c:pt>
                  <c:pt idx="17">
                    <c:v>0.28955986715473286</c:v>
                  </c:pt>
                  <c:pt idx="18">
                    <c:v>0.1810623741513773</c:v>
                  </c:pt>
                  <c:pt idx="19">
                    <c:v>0.1046454330903487</c:v>
                  </c:pt>
                  <c:pt idx="20">
                    <c:v>5.9320457404395066E-2</c:v>
                  </c:pt>
                  <c:pt idx="21">
                    <c:v>0.86284930124945103</c:v>
                  </c:pt>
                  <c:pt idx="22">
                    <c:v>1.9538061145705654</c:v>
                  </c:pt>
                  <c:pt idx="23">
                    <c:v>2.4175124956588472</c:v>
                  </c:pt>
                  <c:pt idx="24">
                    <c:v>1.8865070677489304</c:v>
                  </c:pt>
                  <c:pt idx="25">
                    <c:v>0.75057555693392142</c:v>
                  </c:pt>
                  <c:pt idx="26">
                    <c:v>0.46468448076804431</c:v>
                  </c:pt>
                  <c:pt idx="27">
                    <c:v>0.35450905019007156</c:v>
                  </c:pt>
                  <c:pt idx="28">
                    <c:v>0.24032946136501868</c:v>
                  </c:pt>
                  <c:pt idx="29">
                    <c:v>0.14712126517491156</c:v>
                  </c:pt>
                  <c:pt idx="30">
                    <c:v>0.10174969287422954</c:v>
                  </c:pt>
                  <c:pt idx="31">
                    <c:v>0.32653483734511418</c:v>
                  </c:pt>
                  <c:pt idx="32">
                    <c:v>0.53667960646926016</c:v>
                  </c:pt>
                  <c:pt idx="33">
                    <c:v>1.2772496493116243</c:v>
                  </c:pt>
                  <c:pt idx="34">
                    <c:v>0.96488341264631539</c:v>
                  </c:pt>
                  <c:pt idx="35">
                    <c:v>1.0306675425826382</c:v>
                  </c:pt>
                  <c:pt idx="36">
                    <c:v>1.0517424827399535</c:v>
                  </c:pt>
                  <c:pt idx="37">
                    <c:v>0.4290462290554084</c:v>
                  </c:pt>
                  <c:pt idx="38">
                    <c:v>0.22707487751840824</c:v>
                  </c:pt>
                  <c:pt idx="39">
                    <c:v>0.19328217714005594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Result'!$B$36:$B$75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Result'!$G$36:$G$75</c:f>
              <c:numCache>
                <c:formatCode>0.00</c:formatCode>
                <c:ptCount val="40"/>
                <c:pt idx="0">
                  <c:v>0</c:v>
                </c:pt>
                <c:pt idx="1">
                  <c:v>0.67225000000000001</c:v>
                </c:pt>
                <c:pt idx="2">
                  <c:v>1.44275</c:v>
                </c:pt>
                <c:pt idx="3">
                  <c:v>2.1545000000000001</c:v>
                </c:pt>
                <c:pt idx="4">
                  <c:v>1.9870000000000001</c:v>
                </c:pt>
                <c:pt idx="5">
                  <c:v>1.16875</c:v>
                </c:pt>
                <c:pt idx="6">
                  <c:v>0.75425000000000009</c:v>
                </c:pt>
                <c:pt idx="7">
                  <c:v>0.57074999999999998</c:v>
                </c:pt>
                <c:pt idx="8">
                  <c:v>0.42124999999999996</c:v>
                </c:pt>
                <c:pt idx="9">
                  <c:v>0.20899999999999996</c:v>
                </c:pt>
                <c:pt idx="10">
                  <c:v>0.27666666666666667</c:v>
                </c:pt>
                <c:pt idx="11">
                  <c:v>1.27125</c:v>
                </c:pt>
                <c:pt idx="12">
                  <c:v>2.4224999999999999</c:v>
                </c:pt>
                <c:pt idx="13">
                  <c:v>1.9445000000000001</c:v>
                </c:pt>
                <c:pt idx="14">
                  <c:v>1.4902500000000001</c:v>
                </c:pt>
                <c:pt idx="15">
                  <c:v>1.0430000000000001</c:v>
                </c:pt>
                <c:pt idx="16">
                  <c:v>0.87950000000000006</c:v>
                </c:pt>
                <c:pt idx="17">
                  <c:v>0.62925000000000009</c:v>
                </c:pt>
                <c:pt idx="18">
                  <c:v>0.44274999999999998</c:v>
                </c:pt>
                <c:pt idx="19">
                  <c:v>0.26100000000000001</c:v>
                </c:pt>
                <c:pt idx="20">
                  <c:v>0.29625000000000001</c:v>
                </c:pt>
                <c:pt idx="21">
                  <c:v>1.54325</c:v>
                </c:pt>
                <c:pt idx="22">
                  <c:v>2.4175000000000004</c:v>
                </c:pt>
                <c:pt idx="23">
                  <c:v>2.4449999999999998</c:v>
                </c:pt>
                <c:pt idx="24">
                  <c:v>1.9592500000000002</c:v>
                </c:pt>
                <c:pt idx="25">
                  <c:v>1.2035</c:v>
                </c:pt>
                <c:pt idx="26">
                  <c:v>0.99349999999999994</c:v>
                </c:pt>
                <c:pt idx="27">
                  <c:v>0.73799999999999999</c:v>
                </c:pt>
                <c:pt idx="28">
                  <c:v>0.56174999999999997</c:v>
                </c:pt>
                <c:pt idx="29">
                  <c:v>0.33500000000000002</c:v>
                </c:pt>
                <c:pt idx="30">
                  <c:v>0.33649999999999997</c:v>
                </c:pt>
                <c:pt idx="31">
                  <c:v>1.2574999999999998</c:v>
                </c:pt>
                <c:pt idx="32">
                  <c:v>2.0674999999999999</c:v>
                </c:pt>
                <c:pt idx="33">
                  <c:v>2.375</c:v>
                </c:pt>
                <c:pt idx="34">
                  <c:v>2.25</c:v>
                </c:pt>
                <c:pt idx="35">
                  <c:v>1.77325</c:v>
                </c:pt>
                <c:pt idx="36">
                  <c:v>1.73325</c:v>
                </c:pt>
                <c:pt idx="37">
                  <c:v>1.1560000000000001</c:v>
                </c:pt>
                <c:pt idx="38">
                  <c:v>0.77249999999999996</c:v>
                </c:pt>
                <c:pt idx="39">
                  <c:v>0.47299999999999998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3-45D3-8BE8-72CF6348D955}"/>
            </c:ext>
          </c:extLst>
        </c:ser>
        <c:ser>
          <c:idx val="0"/>
          <c:order val="1"/>
          <c:tx>
            <c:strRef>
              <c:f>'2. Result'!$A$78:$B$78</c:f>
              <c:strCache>
                <c:ptCount val="2"/>
                <c:pt idx="0">
                  <c:v>G2</c:v>
                </c:pt>
                <c:pt idx="1">
                  <c:v>Advagraf, 3 mg(2 capsule)/head, 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plus>
            <c:minus>
              <c:numRef>
                <c:f>'2. Result'!$H$81:$H$120</c:f>
                <c:numCache>
                  <c:formatCode>0.00</c:formatCode>
                  <c:ptCount val="40"/>
                  <c:pt idx="0">
                    <c:v>0</c:v>
                  </c:pt>
                  <c:pt idx="1">
                    <c:v>6.5316741090371817</c:v>
                  </c:pt>
                  <c:pt idx="2">
                    <c:v>3.4244366933361023</c:v>
                  </c:pt>
                  <c:pt idx="3">
                    <c:v>5.2010543802835443</c:v>
                  </c:pt>
                  <c:pt idx="4">
                    <c:v>5.2706569799219523</c:v>
                  </c:pt>
                  <c:pt idx="5">
                    <c:v>2.6582826536443913</c:v>
                  </c:pt>
                  <c:pt idx="6">
                    <c:v>1.3603767860412785</c:v>
                  </c:pt>
                  <c:pt idx="7">
                    <c:v>0.59298679018451539</c:v>
                  </c:pt>
                  <c:pt idx="8">
                    <c:v>0.4677160819699635</c:v>
                  </c:pt>
                  <c:pt idx="9">
                    <c:v>0.27645056821548869</c:v>
                  </c:pt>
                  <c:pt idx="10">
                    <c:v>0.31805489568102369</c:v>
                  </c:pt>
                  <c:pt idx="11">
                    <c:v>6.8009019009736225</c:v>
                  </c:pt>
                  <c:pt idx="12">
                    <c:v>3.2717375607873471</c:v>
                  </c:pt>
                  <c:pt idx="13">
                    <c:v>5.2335456432518086</c:v>
                  </c:pt>
                  <c:pt idx="14">
                    <c:v>6.9421964583744433</c:v>
                  </c:pt>
                  <c:pt idx="15">
                    <c:v>2.5719383092653421</c:v>
                  </c:pt>
                  <c:pt idx="16">
                    <c:v>1.921761344877835</c:v>
                  </c:pt>
                  <c:pt idx="17">
                    <c:v>1.1735558501125252</c:v>
                  </c:pt>
                  <c:pt idx="18">
                    <c:v>0.84130850465212959</c:v>
                  </c:pt>
                  <c:pt idx="19">
                    <c:v>0.52773628199445732</c:v>
                  </c:pt>
                  <c:pt idx="20">
                    <c:v>0.35292822688661996</c:v>
                  </c:pt>
                  <c:pt idx="21">
                    <c:v>5.1895560182607783</c:v>
                  </c:pt>
                  <c:pt idx="22">
                    <c:v>3.6528117024195628</c:v>
                  </c:pt>
                  <c:pt idx="23">
                    <c:v>6.8327788392912785</c:v>
                  </c:pt>
                  <c:pt idx="24">
                    <c:v>8.5178259158856591</c:v>
                  </c:pt>
                  <c:pt idx="25">
                    <c:v>3.8381809927794364</c:v>
                  </c:pt>
                  <c:pt idx="26">
                    <c:v>1.1432993192219307</c:v>
                  </c:pt>
                  <c:pt idx="27">
                    <c:v>1.0279550898101839</c:v>
                  </c:pt>
                  <c:pt idx="28">
                    <c:v>0.61228397551027181</c:v>
                  </c:pt>
                  <c:pt idx="29">
                    <c:v>0.50179677161177449</c:v>
                  </c:pt>
                  <c:pt idx="30">
                    <c:v>0.61453152889009632</c:v>
                  </c:pt>
                  <c:pt idx="31">
                    <c:v>7.8139874583979143</c:v>
                  </c:pt>
                  <c:pt idx="32">
                    <c:v>5.8607358752975749</c:v>
                  </c:pt>
                  <c:pt idx="33">
                    <c:v>4.2910556199300567</c:v>
                  </c:pt>
                  <c:pt idx="34">
                    <c:v>2.7044823904030109</c:v>
                  </c:pt>
                  <c:pt idx="35">
                    <c:v>2.8654493539408437</c:v>
                  </c:pt>
                  <c:pt idx="36">
                    <c:v>3.4681539277642615</c:v>
                  </c:pt>
                  <c:pt idx="37">
                    <c:v>2.5105826017082165</c:v>
                  </c:pt>
                  <c:pt idx="38">
                    <c:v>2.5475936358323179</c:v>
                  </c:pt>
                  <c:pt idx="39">
                    <c:v>1.0545299110662216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'2. Result'!$B$81:$B$120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12</c:v>
                </c:pt>
                <c:pt idx="9">
                  <c:v>24</c:v>
                </c:pt>
                <c:pt idx="10">
                  <c:v>48</c:v>
                </c:pt>
                <c:pt idx="11">
                  <c:v>48.5</c:v>
                </c:pt>
                <c:pt idx="12">
                  <c:v>49</c:v>
                </c:pt>
                <c:pt idx="13">
                  <c:v>49.5</c:v>
                </c:pt>
                <c:pt idx="14">
                  <c:v>50</c:v>
                </c:pt>
                <c:pt idx="15">
                  <c:v>51</c:v>
                </c:pt>
                <c:pt idx="16">
                  <c:v>54</c:v>
                </c:pt>
                <c:pt idx="17">
                  <c:v>56</c:v>
                </c:pt>
                <c:pt idx="18">
                  <c:v>60</c:v>
                </c:pt>
                <c:pt idx="19">
                  <c:v>72</c:v>
                </c:pt>
                <c:pt idx="20">
                  <c:v>96</c:v>
                </c:pt>
                <c:pt idx="21">
                  <c:v>96.5</c:v>
                </c:pt>
                <c:pt idx="22">
                  <c:v>97</c:v>
                </c:pt>
                <c:pt idx="23">
                  <c:v>97.5</c:v>
                </c:pt>
                <c:pt idx="24">
                  <c:v>98</c:v>
                </c:pt>
                <c:pt idx="25">
                  <c:v>99</c:v>
                </c:pt>
                <c:pt idx="26">
                  <c:v>102</c:v>
                </c:pt>
                <c:pt idx="27">
                  <c:v>104</c:v>
                </c:pt>
                <c:pt idx="28">
                  <c:v>108</c:v>
                </c:pt>
                <c:pt idx="29">
                  <c:v>120</c:v>
                </c:pt>
                <c:pt idx="30">
                  <c:v>144</c:v>
                </c:pt>
                <c:pt idx="31">
                  <c:v>144.5</c:v>
                </c:pt>
                <c:pt idx="32">
                  <c:v>145</c:v>
                </c:pt>
                <c:pt idx="33">
                  <c:v>145.5</c:v>
                </c:pt>
                <c:pt idx="34">
                  <c:v>146</c:v>
                </c:pt>
                <c:pt idx="35">
                  <c:v>147</c:v>
                </c:pt>
                <c:pt idx="36">
                  <c:v>150</c:v>
                </c:pt>
                <c:pt idx="37">
                  <c:v>152</c:v>
                </c:pt>
                <c:pt idx="38">
                  <c:v>156</c:v>
                </c:pt>
                <c:pt idx="39">
                  <c:v>168</c:v>
                </c:pt>
              </c:numCache>
            </c:numRef>
          </c:xVal>
          <c:yVal>
            <c:numRef>
              <c:f>'2. Result'!$G$81:$G$120</c:f>
              <c:numCache>
                <c:formatCode>0.00</c:formatCode>
                <c:ptCount val="40"/>
                <c:pt idx="0">
                  <c:v>0</c:v>
                </c:pt>
                <c:pt idx="1">
                  <c:v>9.2949999999999999</c:v>
                </c:pt>
                <c:pt idx="2">
                  <c:v>10.594999999999999</c:v>
                </c:pt>
                <c:pt idx="3">
                  <c:v>10.095000000000001</c:v>
                </c:pt>
                <c:pt idx="4">
                  <c:v>8.8225000000000016</c:v>
                </c:pt>
                <c:pt idx="5">
                  <c:v>6.49</c:v>
                </c:pt>
                <c:pt idx="6">
                  <c:v>3.9375</c:v>
                </c:pt>
                <c:pt idx="7">
                  <c:v>2.5349999999999997</c:v>
                </c:pt>
                <c:pt idx="8">
                  <c:v>1.8774999999999999</c:v>
                </c:pt>
                <c:pt idx="9">
                  <c:v>0.86525000000000007</c:v>
                </c:pt>
                <c:pt idx="10">
                  <c:v>1.10575</c:v>
                </c:pt>
                <c:pt idx="11">
                  <c:v>11.98</c:v>
                </c:pt>
                <c:pt idx="12">
                  <c:v>12.379999999999999</c:v>
                </c:pt>
                <c:pt idx="13">
                  <c:v>10.85</c:v>
                </c:pt>
                <c:pt idx="14">
                  <c:v>10.532500000000001</c:v>
                </c:pt>
                <c:pt idx="15">
                  <c:v>5.52</c:v>
                </c:pt>
                <c:pt idx="16">
                  <c:v>4.165</c:v>
                </c:pt>
                <c:pt idx="17">
                  <c:v>2.915</c:v>
                </c:pt>
                <c:pt idx="18">
                  <c:v>2.2199999999999998</c:v>
                </c:pt>
                <c:pt idx="19">
                  <c:v>1.2517499999999999</c:v>
                </c:pt>
                <c:pt idx="20">
                  <c:v>1.4575</c:v>
                </c:pt>
                <c:pt idx="21">
                  <c:v>8.8025000000000002</c:v>
                </c:pt>
                <c:pt idx="22">
                  <c:v>10.955</c:v>
                </c:pt>
                <c:pt idx="23">
                  <c:v>11.66</c:v>
                </c:pt>
                <c:pt idx="24">
                  <c:v>11.9625</c:v>
                </c:pt>
                <c:pt idx="25">
                  <c:v>7.0750000000000002</c:v>
                </c:pt>
                <c:pt idx="26">
                  <c:v>4.7</c:v>
                </c:pt>
                <c:pt idx="27">
                  <c:v>3.1825000000000001</c:v>
                </c:pt>
                <c:pt idx="28">
                  <c:v>2.5775000000000006</c:v>
                </c:pt>
                <c:pt idx="29">
                  <c:v>1.5100000000000002</c:v>
                </c:pt>
                <c:pt idx="30">
                  <c:v>1.5865000000000002</c:v>
                </c:pt>
                <c:pt idx="31">
                  <c:v>16.96</c:v>
                </c:pt>
                <c:pt idx="32">
                  <c:v>16.6325</c:v>
                </c:pt>
                <c:pt idx="33">
                  <c:v>10.672499999999999</c:v>
                </c:pt>
                <c:pt idx="34">
                  <c:v>7.2125000000000004</c:v>
                </c:pt>
                <c:pt idx="35">
                  <c:v>5.81</c:v>
                </c:pt>
                <c:pt idx="36">
                  <c:v>5.1325000000000003</c:v>
                </c:pt>
                <c:pt idx="37">
                  <c:v>3.6975000000000002</c:v>
                </c:pt>
                <c:pt idx="38">
                  <c:v>3.2050000000000001</c:v>
                </c:pt>
                <c:pt idx="39">
                  <c:v>1.7149999999999999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3-45D3-8BE8-72CF6348D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853312"/>
        <c:axId val="949847904"/>
      </c:scatterChart>
      <c:valAx>
        <c:axId val="949853312"/>
        <c:scaling>
          <c:orientation val="minMax"/>
          <c:max val="18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Time</a:t>
                </a:r>
                <a:r>
                  <a:rPr lang="en-US" altLang="ko-KR" baseline="0"/>
                  <a:t> (hr)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47904"/>
        <c:crossesAt val="1.0000000000000002E-2"/>
        <c:crossBetween val="midCat"/>
      </c:valAx>
      <c:valAx>
        <c:axId val="94984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Plasma concentration (ng/mL)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5780292327519364E-2"/>
              <c:y val="0.283920848091018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985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3425444348369"/>
          <c:y val="0.15276335119295631"/>
          <c:w val="0.39596574555651637"/>
          <c:h val="0.121540587234543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9.png"/><Relationship Id="rId18" Type="http://schemas.openxmlformats.org/officeDocument/2006/relationships/image" Target="../media/image14.png"/><Relationship Id="rId3" Type="http://schemas.openxmlformats.org/officeDocument/2006/relationships/image" Target="../media/image2.png"/><Relationship Id="rId21" Type="http://schemas.openxmlformats.org/officeDocument/2006/relationships/image" Target="../media/image17.png"/><Relationship Id="rId7" Type="http://schemas.openxmlformats.org/officeDocument/2006/relationships/image" Target="../media/image6.png"/><Relationship Id="rId12" Type="http://schemas.openxmlformats.org/officeDocument/2006/relationships/chart" Target="../charts/chart4.xml"/><Relationship Id="rId17" Type="http://schemas.openxmlformats.org/officeDocument/2006/relationships/image" Target="../media/image13.png"/><Relationship Id="rId2" Type="http://schemas.openxmlformats.org/officeDocument/2006/relationships/image" Target="../media/image1.png"/><Relationship Id="rId16" Type="http://schemas.openxmlformats.org/officeDocument/2006/relationships/image" Target="../media/image12.png"/><Relationship Id="rId20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3.xml"/><Relationship Id="rId24" Type="http://schemas.openxmlformats.org/officeDocument/2006/relationships/image" Target="../media/image20.png"/><Relationship Id="rId5" Type="http://schemas.openxmlformats.org/officeDocument/2006/relationships/image" Target="../media/image4.png"/><Relationship Id="rId15" Type="http://schemas.openxmlformats.org/officeDocument/2006/relationships/image" Target="../media/image11.png"/><Relationship Id="rId23" Type="http://schemas.openxmlformats.org/officeDocument/2006/relationships/image" Target="../media/image19.png"/><Relationship Id="rId10" Type="http://schemas.openxmlformats.org/officeDocument/2006/relationships/chart" Target="../charts/chart2.xml"/><Relationship Id="rId19" Type="http://schemas.openxmlformats.org/officeDocument/2006/relationships/image" Target="../media/image15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0.png"/><Relationship Id="rId22" Type="http://schemas.openxmlformats.org/officeDocument/2006/relationships/image" Target="../media/image1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18" Type="http://schemas.openxmlformats.org/officeDocument/2006/relationships/chart" Target="../charts/chart22.xml"/><Relationship Id="rId3" Type="http://schemas.openxmlformats.org/officeDocument/2006/relationships/chart" Target="../charts/chart7.xml"/><Relationship Id="rId21" Type="http://schemas.openxmlformats.org/officeDocument/2006/relationships/chart" Target="../charts/chart25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20" Type="http://schemas.openxmlformats.org/officeDocument/2006/relationships/chart" Target="../charts/chart24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10" Type="http://schemas.openxmlformats.org/officeDocument/2006/relationships/chart" Target="../charts/chart14.xml"/><Relationship Id="rId19" Type="http://schemas.openxmlformats.org/officeDocument/2006/relationships/chart" Target="../charts/chart23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Relationship Id="rId22" Type="http://schemas.openxmlformats.org/officeDocument/2006/relationships/chart" Target="../charts/chart2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22412</xdr:colOff>
      <xdr:row>42</xdr:row>
      <xdr:rowOff>22412</xdr:rowOff>
    </xdr:from>
    <xdr:to>
      <xdr:col>5</xdr:col>
      <xdr:colOff>1475598</xdr:colOff>
      <xdr:row>60</xdr:row>
      <xdr:rowOff>171875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7686E45-DC63-4667-9423-1DABD9664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17291</xdr:colOff>
      <xdr:row>75</xdr:row>
      <xdr:rowOff>29696</xdr:rowOff>
    </xdr:from>
    <xdr:to>
      <xdr:col>10</xdr:col>
      <xdr:colOff>743521</xdr:colOff>
      <xdr:row>83</xdr:row>
      <xdr:rowOff>43408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45E9AAB-F453-452D-B886-82752634A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9416" y="14145746"/>
          <a:ext cx="2240705" cy="176631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896600</xdr:colOff>
      <xdr:row>75</xdr:row>
      <xdr:rowOff>29696</xdr:rowOff>
    </xdr:from>
    <xdr:to>
      <xdr:col>12</xdr:col>
      <xdr:colOff>110034</xdr:colOff>
      <xdr:row>83</xdr:row>
      <xdr:rowOff>36755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EC13EB5-AD49-444F-89EC-D24671FC9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82959" y="14168368"/>
          <a:ext cx="2237622" cy="17691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263113</xdr:colOff>
      <xdr:row>75</xdr:row>
      <xdr:rowOff>29696</xdr:rowOff>
    </xdr:from>
    <xdr:to>
      <xdr:col>13</xdr:col>
      <xdr:colOff>988641</xdr:colOff>
      <xdr:row>83</xdr:row>
      <xdr:rowOff>36755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A305960E-B1A4-4C60-8C4E-3378346C4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98663" y="14145746"/>
          <a:ext cx="2240003" cy="175965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1141720</xdr:colOff>
      <xdr:row>75</xdr:row>
      <xdr:rowOff>29696</xdr:rowOff>
    </xdr:from>
    <xdr:to>
      <xdr:col>16</xdr:col>
      <xdr:colOff>188467</xdr:colOff>
      <xdr:row>83</xdr:row>
      <xdr:rowOff>36755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26ECA4F5-0CA9-43D3-BAA0-EEB0B4748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364361" y="14168368"/>
          <a:ext cx="2237622" cy="17691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9</xdr:col>
      <xdr:colOff>17291</xdr:colOff>
      <xdr:row>64</xdr:row>
      <xdr:rowOff>21772</xdr:rowOff>
    </xdr:from>
    <xdr:to>
      <xdr:col>10</xdr:col>
      <xdr:colOff>743521</xdr:colOff>
      <xdr:row>72</xdr:row>
      <xdr:rowOff>28833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9150E477-A016-EA71-920A-8B551785C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91557" y="11719663"/>
          <a:ext cx="2238323" cy="17691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896472</xdr:colOff>
      <xdr:row>64</xdr:row>
      <xdr:rowOff>21772</xdr:rowOff>
    </xdr:from>
    <xdr:to>
      <xdr:col>12</xdr:col>
      <xdr:colOff>109587</xdr:colOff>
      <xdr:row>72</xdr:row>
      <xdr:rowOff>28832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FE1CCBC7-CA49-1771-EA34-23511E3DE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82831" y="11719663"/>
          <a:ext cx="2237303" cy="17691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262538</xdr:colOff>
      <xdr:row>64</xdr:row>
      <xdr:rowOff>21772</xdr:rowOff>
    </xdr:from>
    <xdr:to>
      <xdr:col>13</xdr:col>
      <xdr:colOff>988768</xdr:colOff>
      <xdr:row>72</xdr:row>
      <xdr:rowOff>28832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294AA153-83B9-4093-28B1-E921AF6F6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73085" y="11719663"/>
          <a:ext cx="2238324" cy="17691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1141720</xdr:colOff>
      <xdr:row>64</xdr:row>
      <xdr:rowOff>21772</xdr:rowOff>
    </xdr:from>
    <xdr:to>
      <xdr:col>16</xdr:col>
      <xdr:colOff>189169</xdr:colOff>
      <xdr:row>72</xdr:row>
      <xdr:rowOff>13015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64309121-BBCD-39F0-6A6D-02BA98789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364361" y="11719663"/>
          <a:ext cx="2238324" cy="17533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22412</xdr:colOff>
      <xdr:row>22</xdr:row>
      <xdr:rowOff>22412</xdr:rowOff>
    </xdr:from>
    <xdr:to>
      <xdr:col>5</xdr:col>
      <xdr:colOff>1483602</xdr:colOff>
      <xdr:row>40</xdr:row>
      <xdr:rowOff>171875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1AE32D4-5D22-46E9-9B08-556760D3844F}"/>
            </a:ext>
            <a:ext uri="{147F2762-F138-4A5C-976F-8EAC2B608ADB}">
              <a16:predDERef xmlns:a16="http://schemas.microsoft.com/office/drawing/2014/main" pred="{64309121-BBCD-39F0-6A6D-02BA98789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22412</xdr:colOff>
      <xdr:row>22</xdr:row>
      <xdr:rowOff>22412</xdr:rowOff>
    </xdr:from>
    <xdr:to>
      <xdr:col>9</xdr:col>
      <xdr:colOff>1483601</xdr:colOff>
      <xdr:row>40</xdr:row>
      <xdr:rowOff>171875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84AA06D-77D5-4ED3-909C-98E692CA5839}"/>
            </a:ext>
            <a:ext uri="{147F2762-F138-4A5C-976F-8EAC2B608ADB}">
              <a16:predDERef xmlns:a16="http://schemas.microsoft.com/office/drawing/2014/main" pred="{D1AE32D4-5D22-46E9-9B08-556760D38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22412</xdr:colOff>
      <xdr:row>42</xdr:row>
      <xdr:rowOff>22412</xdr:rowOff>
    </xdr:from>
    <xdr:to>
      <xdr:col>9</xdr:col>
      <xdr:colOff>1483601</xdr:colOff>
      <xdr:row>60</xdr:row>
      <xdr:rowOff>171875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65B7E4F7-0777-4EE5-8927-81787A999C89}"/>
            </a:ext>
            <a:ext uri="{147F2762-F138-4A5C-976F-8EAC2B608ADB}">
              <a16:predDERef xmlns:a16="http://schemas.microsoft.com/office/drawing/2014/main" pred="{484AA06D-77D5-4ED3-909C-98E692CA58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12</xdr:col>
      <xdr:colOff>313737</xdr:colOff>
      <xdr:row>86</xdr:row>
      <xdr:rowOff>46292</xdr:rowOff>
    </xdr:from>
    <xdr:to>
      <xdr:col>13</xdr:col>
      <xdr:colOff>963344</xdr:colOff>
      <xdr:row>93</xdr:row>
      <xdr:rowOff>190727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353A244-365A-4E09-BCA3-EF0435B74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063367" y="16421009"/>
          <a:ext cx="2165325" cy="1701566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10</xdr:col>
      <xdr:colOff>892917</xdr:colOff>
      <xdr:row>97</xdr:row>
      <xdr:rowOff>35394</xdr:rowOff>
    </xdr:from>
    <xdr:to>
      <xdr:col>12</xdr:col>
      <xdr:colOff>32131</xdr:colOff>
      <xdr:row>104</xdr:row>
      <xdr:rowOff>179828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754F6C30-986D-4C62-9BFE-86582026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611113" y="18870046"/>
          <a:ext cx="2170648" cy="1701565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12</xdr:col>
      <xdr:colOff>313737</xdr:colOff>
      <xdr:row>97</xdr:row>
      <xdr:rowOff>35394</xdr:rowOff>
    </xdr:from>
    <xdr:to>
      <xdr:col>13</xdr:col>
      <xdr:colOff>963344</xdr:colOff>
      <xdr:row>104</xdr:row>
      <xdr:rowOff>179828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E7A16129-9E5F-43B8-A48B-DA61C89F4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003023" y="18976537"/>
          <a:ext cx="2160000" cy="173647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9</xdr:col>
      <xdr:colOff>29934</xdr:colOff>
      <xdr:row>108</xdr:row>
      <xdr:rowOff>29957</xdr:rowOff>
    </xdr:from>
    <xdr:to>
      <xdr:col>10</xdr:col>
      <xdr:colOff>679541</xdr:colOff>
      <xdr:row>115</xdr:row>
      <xdr:rowOff>174391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25911865-5762-45C9-8253-CA00690E8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188041" y="21474814"/>
          <a:ext cx="2160000" cy="173647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10</xdr:col>
      <xdr:colOff>892917</xdr:colOff>
      <xdr:row>108</xdr:row>
      <xdr:rowOff>29957</xdr:rowOff>
    </xdr:from>
    <xdr:to>
      <xdr:col>12</xdr:col>
      <xdr:colOff>32131</xdr:colOff>
      <xdr:row>115</xdr:row>
      <xdr:rowOff>174391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634E21F-8CD2-45C2-9183-5A9AA1405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561417" y="21474814"/>
          <a:ext cx="2160000" cy="173647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12</xdr:col>
      <xdr:colOff>313737</xdr:colOff>
      <xdr:row>108</xdr:row>
      <xdr:rowOff>29957</xdr:rowOff>
    </xdr:from>
    <xdr:to>
      <xdr:col>13</xdr:col>
      <xdr:colOff>963344</xdr:colOff>
      <xdr:row>115</xdr:row>
      <xdr:rowOff>174391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41A5B65-9A84-4125-A3BD-D62234F0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003023" y="21474814"/>
          <a:ext cx="2160000" cy="173647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9</xdr:col>
      <xdr:colOff>29934</xdr:colOff>
      <xdr:row>119</xdr:row>
      <xdr:rowOff>38119</xdr:rowOff>
    </xdr:from>
    <xdr:to>
      <xdr:col>10</xdr:col>
      <xdr:colOff>679541</xdr:colOff>
      <xdr:row>126</xdr:row>
      <xdr:rowOff>182554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F6127FB-CAB8-4186-8F77-168A46698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188041" y="23986690"/>
          <a:ext cx="2160000" cy="17364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892917</xdr:colOff>
      <xdr:row>119</xdr:row>
      <xdr:rowOff>38119</xdr:rowOff>
    </xdr:from>
    <xdr:to>
      <xdr:col>12</xdr:col>
      <xdr:colOff>32131</xdr:colOff>
      <xdr:row>126</xdr:row>
      <xdr:rowOff>182554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31FBF8D4-E8E0-48CC-953B-33A8EAC58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561417" y="23986690"/>
          <a:ext cx="2160000" cy="17364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313737</xdr:colOff>
      <xdr:row>119</xdr:row>
      <xdr:rowOff>38119</xdr:rowOff>
    </xdr:from>
    <xdr:to>
      <xdr:col>13</xdr:col>
      <xdr:colOff>963344</xdr:colOff>
      <xdr:row>126</xdr:row>
      <xdr:rowOff>182554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8FAB50BA-BC22-4AB2-83FD-EB3090A89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003023" y="23986690"/>
          <a:ext cx="2160000" cy="17364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13</xdr:col>
      <xdr:colOff>1287781</xdr:colOff>
      <xdr:row>86</xdr:row>
      <xdr:rowOff>13607</xdr:rowOff>
    </xdr:from>
    <xdr:to>
      <xdr:col>14</xdr:col>
      <xdr:colOff>299358</xdr:colOff>
      <xdr:row>115</xdr:row>
      <xdr:rowOff>136071</xdr:rowOff>
    </xdr:to>
    <xdr:sp macro="" textlink="">
      <xdr:nvSpPr>
        <xdr:cNvPr id="24" name="오른쪽 중괄호 23">
          <a:extLst>
            <a:ext uri="{FF2B5EF4-FFF2-40B4-BE49-F238E27FC236}">
              <a16:creationId xmlns:a16="http://schemas.microsoft.com/office/drawing/2014/main" id="{7A9A132B-B5D8-04BB-AB07-9965D1CF71D4}"/>
            </a:ext>
          </a:extLst>
        </xdr:cNvPr>
        <xdr:cNvSpPr/>
      </xdr:nvSpPr>
      <xdr:spPr>
        <a:xfrm>
          <a:off x="20487460" y="16451036"/>
          <a:ext cx="521969" cy="6721928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802821</xdr:colOff>
      <xdr:row>98</xdr:row>
      <xdr:rowOff>108857</xdr:rowOff>
    </xdr:from>
    <xdr:to>
      <xdr:col>21</xdr:col>
      <xdr:colOff>324971</xdr:colOff>
      <xdr:row>108</xdr:row>
      <xdr:rowOff>179294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DB575C2-5BAC-9EA3-E557-078FEC388064}"/>
            </a:ext>
          </a:extLst>
        </xdr:cNvPr>
        <xdr:cNvSpPr txBox="1"/>
      </xdr:nvSpPr>
      <xdr:spPr>
        <a:xfrm>
          <a:off x="21556115" y="19394181"/>
          <a:ext cx="5405238" cy="230040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400">
              <a:solidFill>
                <a:srgbClr val="0000FF"/>
              </a:solidFill>
            </a:rPr>
            <a:t>G3~G5</a:t>
          </a:r>
          <a:r>
            <a:rPr lang="en-US" altLang="ko-KR" sz="1400" baseline="0">
              <a:solidFill>
                <a:srgbClr val="0000FF"/>
              </a:solidFill>
            </a:rPr>
            <a:t> : Cmax </a:t>
          </a:r>
          <a:r>
            <a:rPr lang="ko-KR" altLang="en-US" sz="1400" baseline="0">
              <a:solidFill>
                <a:srgbClr val="0000FF"/>
              </a:solidFill>
            </a:rPr>
            <a:t>이후 충분한 </a:t>
          </a:r>
          <a:r>
            <a:rPr lang="en-US" altLang="ko-KR" sz="1400" baseline="0">
              <a:solidFill>
                <a:srgbClr val="0000FF"/>
              </a:solidFill>
            </a:rPr>
            <a:t>(3 points </a:t>
          </a:r>
          <a:r>
            <a:rPr lang="ko-KR" altLang="en-US" sz="1400" baseline="0">
              <a:solidFill>
                <a:srgbClr val="0000FF"/>
              </a:solidFill>
            </a:rPr>
            <a:t>이상</a:t>
          </a:r>
          <a:r>
            <a:rPr lang="en-US" altLang="ko-KR" sz="1400" baseline="0">
              <a:solidFill>
                <a:srgbClr val="0000FF"/>
              </a:solidFill>
            </a:rPr>
            <a:t>) elimination pattern</a:t>
          </a:r>
          <a:r>
            <a:rPr lang="ko-KR" altLang="en-US" sz="1400" baseline="0">
              <a:solidFill>
                <a:srgbClr val="0000FF"/>
              </a:solidFill>
            </a:rPr>
            <a:t>이 나타나지 않아 </a:t>
          </a:r>
          <a:r>
            <a:rPr lang="en-US" altLang="ko-KR" sz="1400" baseline="0">
              <a:solidFill>
                <a:srgbClr val="0000FF"/>
              </a:solidFill>
            </a:rPr>
            <a:t>G6</a:t>
          </a:r>
          <a:r>
            <a:rPr lang="ko-KR" altLang="en-US" sz="1400" baseline="0">
              <a:solidFill>
                <a:srgbClr val="0000FF"/>
              </a:solidFill>
            </a:rPr>
            <a:t>을 참고하여 직접 </a:t>
          </a:r>
          <a:r>
            <a:rPr lang="en-US" altLang="ko-KR" sz="1400" baseline="0">
              <a:solidFill>
                <a:srgbClr val="0000FF"/>
              </a:solidFill>
            </a:rPr>
            <a:t>elimination </a:t>
          </a:r>
          <a:r>
            <a:rPr lang="ko-KR" altLang="en-US" sz="1400" baseline="0">
              <a:solidFill>
                <a:srgbClr val="0000FF"/>
              </a:solidFill>
            </a:rPr>
            <a:t>구간을 지정하여 산출하였습니다</a:t>
          </a:r>
          <a:r>
            <a:rPr lang="en-US" altLang="ko-KR" sz="1400" baseline="0">
              <a:solidFill>
                <a:srgbClr val="0000FF"/>
              </a:solidFill>
            </a:rPr>
            <a:t>. G6</a:t>
          </a:r>
          <a:r>
            <a:rPr lang="ko-KR" altLang="en-US" sz="1400" baseline="0">
              <a:solidFill>
                <a:srgbClr val="0000FF"/>
              </a:solidFill>
            </a:rPr>
            <a:t>과 비교하여 비슷한 기울기를 나타내는 경우</a:t>
          </a:r>
          <a:r>
            <a:rPr lang="en-US" altLang="ko-KR" sz="1400" baseline="0">
              <a:solidFill>
                <a:srgbClr val="0000FF"/>
              </a:solidFill>
            </a:rPr>
            <a:t> AUCinf </a:t>
          </a:r>
          <a:r>
            <a:rPr lang="ko-KR" altLang="en-US" sz="1400" baseline="0">
              <a:solidFill>
                <a:srgbClr val="0000FF"/>
              </a:solidFill>
            </a:rPr>
            <a:t>및 </a:t>
          </a:r>
          <a:r>
            <a:rPr lang="en-US" altLang="ko-KR" sz="1400" baseline="0">
              <a:solidFill>
                <a:srgbClr val="0000FF"/>
              </a:solidFill>
            </a:rPr>
            <a:t>T 1/2</a:t>
          </a:r>
          <a:r>
            <a:rPr lang="ko-KR" altLang="en-US" sz="1400" baseline="0">
              <a:solidFill>
                <a:srgbClr val="0000FF"/>
              </a:solidFill>
            </a:rPr>
            <a:t>값을 채택하였으며</a:t>
          </a:r>
          <a:r>
            <a:rPr lang="en-US" altLang="ko-KR" sz="1400" baseline="0">
              <a:solidFill>
                <a:srgbClr val="0000FF"/>
              </a:solidFill>
            </a:rPr>
            <a:t>, </a:t>
          </a:r>
          <a:r>
            <a:rPr lang="ko-KR" altLang="en-US" sz="1400" baseline="0">
              <a:solidFill>
                <a:srgbClr val="0000FF"/>
              </a:solidFill>
            </a:rPr>
            <a:t>편차가 심한 데이터는 산출결과가 있으나 </a:t>
          </a:r>
          <a:r>
            <a:rPr lang="en-US" altLang="ko-KR" sz="1400" baseline="0">
              <a:solidFill>
                <a:srgbClr val="0000FF"/>
              </a:solidFill>
            </a:rPr>
            <a:t>N/A</a:t>
          </a:r>
          <a:r>
            <a:rPr lang="ko-KR" altLang="en-US" sz="1400" baseline="0">
              <a:solidFill>
                <a:srgbClr val="0000FF"/>
              </a:solidFill>
            </a:rPr>
            <a:t>처리하였습니다</a:t>
          </a:r>
          <a:r>
            <a:rPr lang="en-US" altLang="ko-KR" sz="1400" baseline="0">
              <a:solidFill>
                <a:srgbClr val="0000FF"/>
              </a:solidFill>
            </a:rPr>
            <a:t>.</a:t>
          </a:r>
        </a:p>
        <a:p>
          <a:r>
            <a:rPr lang="en-US" altLang="ko-KR" sz="1400" baseline="0">
              <a:solidFill>
                <a:srgbClr val="0000FF"/>
              </a:solidFill>
            </a:rPr>
            <a:t>G6</a:t>
          </a:r>
          <a:r>
            <a:rPr lang="ko-KR" altLang="en-US" sz="1400" baseline="0">
              <a:solidFill>
                <a:srgbClr val="0000FF"/>
              </a:solidFill>
            </a:rPr>
            <a:t>의 경우</a:t>
          </a:r>
          <a:r>
            <a:rPr lang="en-US" altLang="ko-KR" sz="1400" baseline="0">
              <a:solidFill>
                <a:srgbClr val="0000FF"/>
              </a:solidFill>
            </a:rPr>
            <a:t>, WinNonlin </a:t>
          </a:r>
          <a:r>
            <a:rPr lang="ko-KR" altLang="en-US" sz="1400" baseline="0">
              <a:solidFill>
                <a:srgbClr val="0000FF"/>
              </a:solidFill>
            </a:rPr>
            <a:t>프로그램을 통해 자동으로 설정된 </a:t>
          </a:r>
          <a:r>
            <a:rPr lang="en-US" altLang="ko-KR" sz="1400" baseline="0">
              <a:solidFill>
                <a:srgbClr val="0000FF"/>
              </a:solidFill>
            </a:rPr>
            <a:t>elimination phase </a:t>
          </a:r>
          <a:r>
            <a:rPr lang="ko-KR" altLang="en-US" sz="1400" baseline="0">
              <a:solidFill>
                <a:srgbClr val="0000FF"/>
              </a:solidFill>
            </a:rPr>
            <a:t>입니다</a:t>
          </a:r>
          <a:r>
            <a:rPr lang="en-US" altLang="ko-KR" sz="1400" baseline="0">
              <a:solidFill>
                <a:srgbClr val="FF0000"/>
              </a:solidFill>
            </a:rPr>
            <a:t>.</a:t>
          </a:r>
          <a:endParaRPr lang="ko-KR" altLang="en-US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9</xdr:col>
      <xdr:colOff>29934</xdr:colOff>
      <xdr:row>97</xdr:row>
      <xdr:rowOff>35394</xdr:rowOff>
    </xdr:from>
    <xdr:to>
      <xdr:col>10</xdr:col>
      <xdr:colOff>681416</xdr:colOff>
      <xdr:row>104</xdr:row>
      <xdr:rowOff>220522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F5FE67C5-88A9-45B0-BDC6-CCCC76646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232412" y="18870046"/>
          <a:ext cx="2167200" cy="174225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9</xdr:col>
      <xdr:colOff>29934</xdr:colOff>
      <xdr:row>86</xdr:row>
      <xdr:rowOff>46292</xdr:rowOff>
    </xdr:from>
    <xdr:to>
      <xdr:col>10</xdr:col>
      <xdr:colOff>681416</xdr:colOff>
      <xdr:row>93</xdr:row>
      <xdr:rowOff>231420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55C3DA58-356C-426B-8F5E-70506D522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3232412" y="16421009"/>
          <a:ext cx="2167200" cy="174225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10</xdr:col>
      <xdr:colOff>892917</xdr:colOff>
      <xdr:row>86</xdr:row>
      <xdr:rowOff>46292</xdr:rowOff>
    </xdr:from>
    <xdr:to>
      <xdr:col>12</xdr:col>
      <xdr:colOff>28683</xdr:colOff>
      <xdr:row>93</xdr:row>
      <xdr:rowOff>231420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F40D368B-933F-46E3-BCFB-6FEC9B54C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611113" y="16421009"/>
          <a:ext cx="2167200" cy="174225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231322</xdr:colOff>
      <xdr:row>121</xdr:row>
      <xdr:rowOff>163284</xdr:rowOff>
    </xdr:from>
    <xdr:to>
      <xdr:col>4</xdr:col>
      <xdr:colOff>896894</xdr:colOff>
      <xdr:row>139</xdr:row>
      <xdr:rowOff>67819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F0A2AD9-FF84-44C8-BFDA-C35FF8FD9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142</xdr:row>
      <xdr:rowOff>0</xdr:rowOff>
    </xdr:from>
    <xdr:to>
      <xdr:col>3</xdr:col>
      <xdr:colOff>394607</xdr:colOff>
      <xdr:row>157</xdr:row>
      <xdr:rowOff>22500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185DF2E-0E1B-4EB0-AA72-392D0AEDD35E}"/>
            </a:ext>
            <a:ext uri="{147F2762-F138-4A5C-976F-8EAC2B608ADB}">
              <a16:predDERef xmlns:a16="http://schemas.microsoft.com/office/drawing/2014/main" pred="{EF0A2AD9-FF84-44C8-BFDA-C35FF8FD9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435428</xdr:colOff>
      <xdr:row>142</xdr:row>
      <xdr:rowOff>0</xdr:rowOff>
    </xdr:from>
    <xdr:to>
      <xdr:col>6</xdr:col>
      <xdr:colOff>830528</xdr:colOff>
      <xdr:row>157</xdr:row>
      <xdr:rowOff>22500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3B7B3DB-2DD4-4040-996F-7B60A2FB4FC8}"/>
            </a:ext>
            <a:ext uri="{147F2762-F138-4A5C-976F-8EAC2B608ADB}">
              <a16:predDERef xmlns:a16="http://schemas.microsoft.com/office/drawing/2014/main" pred="{5185DF2E-0E1B-4EB0-AA72-392D0AEDD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157</xdr:row>
      <xdr:rowOff>68035</xdr:rowOff>
    </xdr:from>
    <xdr:to>
      <xdr:col>3</xdr:col>
      <xdr:colOff>395100</xdr:colOff>
      <xdr:row>172</xdr:row>
      <xdr:rowOff>90535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C40C400-6C68-4AFD-80EE-2D7EA0125213}"/>
            </a:ext>
            <a:ext uri="{147F2762-F138-4A5C-976F-8EAC2B608ADB}">
              <a16:predDERef xmlns:a16="http://schemas.microsoft.com/office/drawing/2014/main" pred="{B3B7B3DB-2DD4-4040-996F-7B60A2FB4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172</xdr:row>
      <xdr:rowOff>136071</xdr:rowOff>
    </xdr:from>
    <xdr:to>
      <xdr:col>3</xdr:col>
      <xdr:colOff>394606</xdr:colOff>
      <xdr:row>187</xdr:row>
      <xdr:rowOff>158571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9401D4E-02D4-4B4C-98BE-F6BE6F3F75E6}"/>
            </a:ext>
            <a:ext uri="{147F2762-F138-4A5C-976F-8EAC2B608ADB}">
              <a16:predDERef xmlns:a16="http://schemas.microsoft.com/office/drawing/2014/main" pred="{AC40C400-6C68-4AFD-80EE-2D7EA0125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435427</xdr:colOff>
      <xdr:row>172</xdr:row>
      <xdr:rowOff>136071</xdr:rowOff>
    </xdr:from>
    <xdr:to>
      <xdr:col>6</xdr:col>
      <xdr:colOff>830527</xdr:colOff>
      <xdr:row>187</xdr:row>
      <xdr:rowOff>158571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CC6A555-3B27-4395-8D4B-6137610D8C0A}"/>
            </a:ext>
            <a:ext uri="{147F2762-F138-4A5C-976F-8EAC2B608ADB}">
              <a16:predDERef xmlns:a16="http://schemas.microsoft.com/office/drawing/2014/main" pred="{E9401D4E-02D4-4B4C-98BE-F6BE6F3F7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188</xdr:row>
      <xdr:rowOff>13607</xdr:rowOff>
    </xdr:from>
    <xdr:to>
      <xdr:col>3</xdr:col>
      <xdr:colOff>395100</xdr:colOff>
      <xdr:row>203</xdr:row>
      <xdr:rowOff>36107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36B9FF9-099D-4352-A66E-0EC3205533A8}"/>
            </a:ext>
            <a:ext uri="{147F2762-F138-4A5C-976F-8EAC2B608ADB}">
              <a16:predDERef xmlns:a16="http://schemas.microsoft.com/office/drawing/2014/main" pred="{8CC6A555-3B27-4395-8D4B-6137610D8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435429</xdr:colOff>
      <xdr:row>157</xdr:row>
      <xdr:rowOff>68035</xdr:rowOff>
    </xdr:from>
    <xdr:to>
      <xdr:col>6</xdr:col>
      <xdr:colOff>830529</xdr:colOff>
      <xdr:row>172</xdr:row>
      <xdr:rowOff>90535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EC7650F-A46B-4018-B201-A3E2264F2F82}"/>
            </a:ext>
            <a:ext uri="{147F2762-F138-4A5C-976F-8EAC2B608ADB}">
              <a16:predDERef xmlns:a16="http://schemas.microsoft.com/office/drawing/2014/main" pred="{136B9FF9-099D-4352-A66E-0EC320553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437130</xdr:colOff>
      <xdr:row>188</xdr:row>
      <xdr:rowOff>13607</xdr:rowOff>
    </xdr:from>
    <xdr:to>
      <xdr:col>6</xdr:col>
      <xdr:colOff>832230</xdr:colOff>
      <xdr:row>203</xdr:row>
      <xdr:rowOff>36107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5BCDC3D-0A22-493B-977F-762F5601606F}"/>
            </a:ext>
            <a:ext uri="{147F2762-F138-4A5C-976F-8EAC2B608ADB}">
              <a16:predDERef xmlns:a16="http://schemas.microsoft.com/office/drawing/2014/main" pred="{8EC7650F-A46B-4018-B201-A3E2264F2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142</xdr:row>
      <xdr:rowOff>0</xdr:rowOff>
    </xdr:from>
    <xdr:to>
      <xdr:col>12</xdr:col>
      <xdr:colOff>395100</xdr:colOff>
      <xdr:row>157</xdr:row>
      <xdr:rowOff>22500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EF183037-C9E6-4D4E-91BD-78210235A798}"/>
            </a:ext>
            <a:ext uri="{147F2762-F138-4A5C-976F-8EAC2B608ADB}">
              <a16:predDERef xmlns:a16="http://schemas.microsoft.com/office/drawing/2014/main" pred="{05BCDC3D-0A22-493B-977F-762F56016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435429</xdr:colOff>
      <xdr:row>142</xdr:row>
      <xdr:rowOff>0</xdr:rowOff>
    </xdr:from>
    <xdr:to>
      <xdr:col>15</xdr:col>
      <xdr:colOff>830529</xdr:colOff>
      <xdr:row>157</xdr:row>
      <xdr:rowOff>22500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66037823-2C88-4F37-9143-36DA355449FB}"/>
            </a:ext>
            <a:ext uri="{147F2762-F138-4A5C-976F-8EAC2B608ADB}">
              <a16:predDERef xmlns:a16="http://schemas.microsoft.com/office/drawing/2014/main" pred="{EF183037-C9E6-4D4E-91BD-78210235A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870858</xdr:colOff>
      <xdr:row>142</xdr:row>
      <xdr:rowOff>0</xdr:rowOff>
    </xdr:from>
    <xdr:to>
      <xdr:col>19</xdr:col>
      <xdr:colOff>803315</xdr:colOff>
      <xdr:row>157</xdr:row>
      <xdr:rowOff>22500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F524BE6E-1874-4CB9-B6AA-500B7734BA93}"/>
            </a:ext>
            <a:ext uri="{147F2762-F138-4A5C-976F-8EAC2B608ADB}">
              <a16:predDERef xmlns:a16="http://schemas.microsoft.com/office/drawing/2014/main" pred="{66037823-2C88-4F37-9143-36DA35544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157</xdr:row>
      <xdr:rowOff>68036</xdr:rowOff>
    </xdr:from>
    <xdr:to>
      <xdr:col>12</xdr:col>
      <xdr:colOff>395100</xdr:colOff>
      <xdr:row>172</xdr:row>
      <xdr:rowOff>90536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ABA8D24-E967-4A68-B5DD-254811A393A5}"/>
            </a:ext>
            <a:ext uri="{147F2762-F138-4A5C-976F-8EAC2B608ADB}">
              <a16:predDERef xmlns:a16="http://schemas.microsoft.com/office/drawing/2014/main" pred="{F524BE6E-1874-4CB9-B6AA-500B7734B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435429</xdr:colOff>
      <xdr:row>157</xdr:row>
      <xdr:rowOff>68036</xdr:rowOff>
    </xdr:from>
    <xdr:to>
      <xdr:col>15</xdr:col>
      <xdr:colOff>830529</xdr:colOff>
      <xdr:row>172</xdr:row>
      <xdr:rowOff>90536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BF0FC0FE-40AC-4FE3-907D-8C84FBF2C952}"/>
            </a:ext>
            <a:ext uri="{147F2762-F138-4A5C-976F-8EAC2B608ADB}">
              <a16:predDERef xmlns:a16="http://schemas.microsoft.com/office/drawing/2014/main" pred="{0ABA8D24-E967-4A68-B5DD-254811A39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870858</xdr:colOff>
      <xdr:row>157</xdr:row>
      <xdr:rowOff>68036</xdr:rowOff>
    </xdr:from>
    <xdr:to>
      <xdr:col>19</xdr:col>
      <xdr:colOff>803315</xdr:colOff>
      <xdr:row>172</xdr:row>
      <xdr:rowOff>90536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8D01D0C-17F1-49A3-B7D2-460E5B8EE6FC}"/>
            </a:ext>
            <a:ext uri="{147F2762-F138-4A5C-976F-8EAC2B608ADB}">
              <a16:predDERef xmlns:a16="http://schemas.microsoft.com/office/drawing/2014/main" pred="{BF0FC0FE-40AC-4FE3-907D-8C84FBF2C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172</xdr:row>
      <xdr:rowOff>149679</xdr:rowOff>
    </xdr:from>
    <xdr:to>
      <xdr:col>12</xdr:col>
      <xdr:colOff>395100</xdr:colOff>
      <xdr:row>187</xdr:row>
      <xdr:rowOff>172179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BA76914C-E33A-4BEC-83A2-AED2EA252667}"/>
            </a:ext>
            <a:ext uri="{147F2762-F138-4A5C-976F-8EAC2B608ADB}">
              <a16:predDERef xmlns:a16="http://schemas.microsoft.com/office/drawing/2014/main" pred="{08D01D0C-17F1-49A3-B7D2-460E5B8EE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438150</xdr:colOff>
      <xdr:row>172</xdr:row>
      <xdr:rowOff>146958</xdr:rowOff>
    </xdr:from>
    <xdr:to>
      <xdr:col>15</xdr:col>
      <xdr:colOff>833250</xdr:colOff>
      <xdr:row>187</xdr:row>
      <xdr:rowOff>169458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F8FB0FE3-524D-4995-8B1E-F132F377346C}"/>
            </a:ext>
            <a:ext uri="{147F2762-F138-4A5C-976F-8EAC2B608ADB}">
              <a16:predDERef xmlns:a16="http://schemas.microsoft.com/office/drawing/2014/main" pred="{BA76914C-E33A-4BEC-83A2-AED2EA252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873579</xdr:colOff>
      <xdr:row>172</xdr:row>
      <xdr:rowOff>152400</xdr:rowOff>
    </xdr:from>
    <xdr:to>
      <xdr:col>19</xdr:col>
      <xdr:colOff>806036</xdr:colOff>
      <xdr:row>187</xdr:row>
      <xdr:rowOff>174900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9E06E07F-F233-4345-8581-CA361CBB1561}"/>
            </a:ext>
            <a:ext uri="{147F2762-F138-4A5C-976F-8EAC2B608ADB}">
              <a16:predDERef xmlns:a16="http://schemas.microsoft.com/office/drawing/2014/main" pred="{F8FB0FE3-524D-4995-8B1E-F132F3773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0</xdr:colOff>
      <xdr:row>188</xdr:row>
      <xdr:rowOff>40821</xdr:rowOff>
    </xdr:from>
    <xdr:to>
      <xdr:col>12</xdr:col>
      <xdr:colOff>395100</xdr:colOff>
      <xdr:row>203</xdr:row>
      <xdr:rowOff>63321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385591C0-78E0-4D7A-98CE-883D5531A407}"/>
            </a:ext>
            <a:ext uri="{147F2762-F138-4A5C-976F-8EAC2B608ADB}">
              <a16:predDERef xmlns:a16="http://schemas.microsoft.com/office/drawing/2014/main" pred="{9E06E07F-F233-4345-8581-CA361CBB1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439615</xdr:colOff>
      <xdr:row>188</xdr:row>
      <xdr:rowOff>43961</xdr:rowOff>
    </xdr:from>
    <xdr:to>
      <xdr:col>15</xdr:col>
      <xdr:colOff>834715</xdr:colOff>
      <xdr:row>203</xdr:row>
      <xdr:rowOff>66461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3CF5706A-7071-41B1-BD06-CA327B26936A}"/>
            </a:ext>
            <a:ext uri="{147F2762-F138-4A5C-976F-8EAC2B608ADB}">
              <a16:predDERef xmlns:a16="http://schemas.microsoft.com/office/drawing/2014/main" pred="{385591C0-78E0-4D7A-98CE-883D5531A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</xdr:col>
      <xdr:colOff>871904</xdr:colOff>
      <xdr:row>188</xdr:row>
      <xdr:rowOff>36635</xdr:rowOff>
    </xdr:from>
    <xdr:to>
      <xdr:col>19</xdr:col>
      <xdr:colOff>804361</xdr:colOff>
      <xdr:row>203</xdr:row>
      <xdr:rowOff>59135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BB8C871B-A4B3-4380-A482-3C6791B78155}"/>
            </a:ext>
            <a:ext uri="{147F2762-F138-4A5C-976F-8EAC2B608ADB}">
              <a16:predDERef xmlns:a16="http://schemas.microsoft.com/office/drawing/2014/main" pred="{3CF5706A-7071-41B1-BD06-CA327B269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</xdr:col>
      <xdr:colOff>1008529</xdr:colOff>
      <xdr:row>121</xdr:row>
      <xdr:rowOff>156883</xdr:rowOff>
    </xdr:from>
    <xdr:to>
      <xdr:col>9</xdr:col>
      <xdr:colOff>1203454</xdr:colOff>
      <xdr:row>139</xdr:row>
      <xdr:rowOff>61418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3FB9C908-EE11-4321-802F-4DF2A4DD940E}"/>
            </a:ext>
            <a:ext uri="{147F2762-F138-4A5C-976F-8EAC2B608ADB}">
              <a16:predDERef xmlns:a16="http://schemas.microsoft.com/office/drawing/2014/main" pred="{BB8C871B-A4B3-4380-A482-3C6791B78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</xdr:col>
      <xdr:colOff>176893</xdr:colOff>
      <xdr:row>144</xdr:row>
      <xdr:rowOff>0</xdr:rowOff>
    </xdr:from>
    <xdr:to>
      <xdr:col>3</xdr:col>
      <xdr:colOff>340180</xdr:colOff>
      <xdr:row>146</xdr:row>
      <xdr:rowOff>9525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B68940D-F703-4201-B8D0-D7FEAD37EDB4}"/>
            </a:ext>
          </a:extLst>
        </xdr:cNvPr>
        <xdr:cNvSpPr txBox="1"/>
      </xdr:nvSpPr>
      <xdr:spPr>
        <a:xfrm>
          <a:off x="2843893" y="31261050"/>
          <a:ext cx="1496787" cy="39052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900" b="1">
              <a:solidFill>
                <a:sysClr val="windowText" lastClr="000000"/>
              </a:solidFill>
            </a:rPr>
            <a:t>0</a:t>
          </a:r>
          <a:r>
            <a:rPr lang="en-US" altLang="ko-KR" sz="900" b="1" baseline="0">
              <a:solidFill>
                <a:sysClr val="windowText" lastClr="000000"/>
              </a:solidFill>
            </a:rPr>
            <a:t> day </a:t>
          </a:r>
          <a:r>
            <a:rPr lang="en-US" altLang="ko-KR" sz="900" b="1">
              <a:solidFill>
                <a:sysClr val="windowText" lastClr="000000"/>
              </a:solidFill>
            </a:rPr>
            <a:t>5</a:t>
          </a:r>
          <a:r>
            <a:rPr lang="ko-KR" altLang="en-US" sz="900" b="1">
              <a:solidFill>
                <a:sysClr val="windowText" lastClr="000000"/>
              </a:solidFill>
            </a:rPr>
            <a:t>시간째 설사 확인</a:t>
          </a:r>
          <a:endParaRPr lang="en-US" altLang="ko-KR" sz="900" b="1">
            <a:solidFill>
              <a:sysClr val="windowText" lastClr="000000"/>
            </a:solidFill>
          </a:endParaRPr>
        </a:p>
        <a:p>
          <a:pPr algn="l"/>
          <a:r>
            <a:rPr lang="en-US" altLang="ko-KR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 day 5</a:t>
          </a:r>
          <a:r>
            <a:rPr lang="ko-KR" altLang="en-US" sz="9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시간째 설사 확인</a:t>
          </a:r>
          <a:endParaRPr lang="ko-KR" altLang="ko-KR" sz="900" b="1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605518</xdr:colOff>
      <xdr:row>144</xdr:row>
      <xdr:rowOff>95251</xdr:rowOff>
    </xdr:from>
    <xdr:to>
      <xdr:col>6</xdr:col>
      <xdr:colOff>768805</xdr:colOff>
      <xdr:row>145</xdr:row>
      <xdr:rowOff>152401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CB1DFEC-3F61-4325-A944-A1357B313797}"/>
            </a:ext>
          </a:extLst>
        </xdr:cNvPr>
        <xdr:cNvSpPr txBox="1"/>
      </xdr:nvSpPr>
      <xdr:spPr>
        <a:xfrm>
          <a:off x="7273018" y="31356301"/>
          <a:ext cx="1496787" cy="2476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900" b="1" baseline="0">
              <a:solidFill>
                <a:sysClr val="windowText" lastClr="000000"/>
              </a:solidFill>
            </a:rPr>
            <a:t>4 day 8</a:t>
          </a:r>
          <a:r>
            <a:rPr lang="ko-KR" altLang="en-US" sz="900" b="1">
              <a:solidFill>
                <a:sysClr val="windowText" lastClr="000000"/>
              </a:solidFill>
            </a:rPr>
            <a:t>시간째 연변 확인</a:t>
          </a:r>
          <a:endParaRPr lang="en-US" altLang="ko-KR" sz="9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176893</xdr:colOff>
      <xdr:row>175</xdr:row>
      <xdr:rowOff>95251</xdr:rowOff>
    </xdr:from>
    <xdr:to>
      <xdr:col>3</xdr:col>
      <xdr:colOff>340180</xdr:colOff>
      <xdr:row>176</xdr:row>
      <xdr:rowOff>152401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A62838B-9A3A-445E-B9F6-4C5740682A77}"/>
            </a:ext>
          </a:extLst>
        </xdr:cNvPr>
        <xdr:cNvSpPr txBox="1"/>
      </xdr:nvSpPr>
      <xdr:spPr>
        <a:xfrm>
          <a:off x="2843893" y="37261801"/>
          <a:ext cx="1496787" cy="24765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900" b="1" baseline="0">
              <a:solidFill>
                <a:sysClr val="windowText" lastClr="000000"/>
              </a:solidFill>
            </a:rPr>
            <a:t>4 day 8</a:t>
          </a:r>
          <a:r>
            <a:rPr lang="ko-KR" altLang="en-US" sz="900" b="1">
              <a:solidFill>
                <a:sysClr val="windowText" lastClr="000000"/>
              </a:solidFill>
            </a:rPr>
            <a:t>시간째 연변 확인</a:t>
          </a:r>
          <a:endParaRPr lang="en-US" altLang="ko-KR" sz="9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17</xdr:col>
      <xdr:colOff>380999</xdr:colOff>
      <xdr:row>44</xdr:row>
      <xdr:rowOff>190500</xdr:rowOff>
    </xdr:from>
    <xdr:ext cx="1864036" cy="44704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3E80630-0ABF-F9E2-A6CB-6E2006C63DDF}"/>
            </a:ext>
          </a:extLst>
        </xdr:cNvPr>
        <xdr:cNvSpPr txBox="1"/>
      </xdr:nvSpPr>
      <xdr:spPr>
        <a:xfrm>
          <a:off x="21308785" y="9919607"/>
          <a:ext cx="1864036" cy="44704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600" b="1">
              <a:solidFill>
                <a:sysClr val="windowText" lastClr="000000"/>
              </a:solidFill>
            </a:rPr>
            <a:t>2</a:t>
          </a:r>
          <a:r>
            <a:rPr lang="ko-KR" altLang="en-US" sz="1600" b="1">
              <a:solidFill>
                <a:sysClr val="windowText" lastClr="000000"/>
              </a:solidFill>
            </a:rPr>
            <a:t>차 시료 분석 결과</a:t>
          </a:r>
        </a:p>
      </xdr:txBody>
    </xdr:sp>
    <xdr:clientData/>
  </xdr:oneCellAnchor>
  <xdr:twoCellAnchor>
    <xdr:from>
      <xdr:col>16</xdr:col>
      <xdr:colOff>81643</xdr:colOff>
      <xdr:row>45</xdr:row>
      <xdr:rowOff>196309</xdr:rowOff>
    </xdr:from>
    <xdr:to>
      <xdr:col>17</xdr:col>
      <xdr:colOff>380999</xdr:colOff>
      <xdr:row>46</xdr:row>
      <xdr:rowOff>163285</xdr:rowOff>
    </xdr:to>
    <xdr:cxnSp macro="">
      <xdr:nvCxnSpPr>
        <xdr:cNvPr id="30" name="직선 화살표 연결선 29">
          <a:extLst>
            <a:ext uri="{FF2B5EF4-FFF2-40B4-BE49-F238E27FC236}">
              <a16:creationId xmlns:a16="http://schemas.microsoft.com/office/drawing/2014/main" id="{09099794-D491-E9D2-AB09-2669CCA48C9D}"/>
            </a:ext>
          </a:extLst>
        </xdr:cNvPr>
        <xdr:cNvCxnSpPr>
          <a:stCxn id="28" idx="1"/>
        </xdr:cNvCxnSpPr>
      </xdr:nvCxnSpPr>
      <xdr:spPr>
        <a:xfrm flipH="1">
          <a:off x="20546786" y="10143130"/>
          <a:ext cx="761999" cy="18469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7</xdr:col>
      <xdr:colOff>31101</xdr:colOff>
      <xdr:row>58</xdr:row>
      <xdr:rowOff>161925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B4F4250-D909-8FBF-0789-3B037B6C4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43950"/>
          <a:ext cx="4345926" cy="2695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KRIBB\PK%20&#51032;&#47280;\KRICT\FBN1264_mous_PK_080105_PKSolutions_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it"/>
      <sheetName val="Data Setup"/>
      <sheetName val="Data Analysis"/>
      <sheetName val="Curve Fit"/>
      <sheetName val="Curve Areas"/>
      <sheetName val="Single Dose PK"/>
      <sheetName val="Multiple Dose PK"/>
      <sheetName val="Report"/>
      <sheetName val="Test Data"/>
      <sheetName val="dbReportSelection"/>
      <sheetName val="Module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2D08-A5AC-4875-8CB8-2804482B6887}">
  <sheetPr>
    <tabColor theme="5"/>
  </sheetPr>
  <dimension ref="A1:J75"/>
  <sheetViews>
    <sheetView zoomScale="85" zoomScaleNormal="85" workbookViewId="0">
      <selection activeCell="J19" sqref="J19"/>
    </sheetView>
  </sheetViews>
  <sheetFormatPr defaultColWidth="9" defaultRowHeight="14.25"/>
  <cols>
    <col min="1" max="1" width="3.5" style="27" customWidth="1"/>
    <col min="2" max="2" width="26.5" style="27" bestFit="1" customWidth="1"/>
    <col min="3" max="3" width="24.375" style="27" bestFit="1" customWidth="1"/>
    <col min="4" max="4" width="9.125" style="27" customWidth="1"/>
    <col min="5" max="5" width="11.25" style="27" customWidth="1"/>
    <col min="6" max="6" width="8.875" style="27" customWidth="1"/>
    <col min="7" max="7" width="9" style="27"/>
    <col min="8" max="8" width="32.375" style="27" customWidth="1"/>
    <col min="9" max="10" width="11.25" style="27" customWidth="1"/>
    <col min="11" max="16384" width="9" style="27"/>
  </cols>
  <sheetData>
    <row r="1" spans="1:10" ht="37.5" customHeight="1">
      <c r="A1" s="183" t="s">
        <v>0</v>
      </c>
      <c r="B1" s="183"/>
      <c r="C1" s="183"/>
      <c r="D1" s="183"/>
      <c r="E1" s="183"/>
      <c r="F1" s="183"/>
      <c r="G1" s="183"/>
      <c r="H1" s="183"/>
      <c r="J1" s="28"/>
    </row>
    <row r="2" spans="1:10" ht="16.5" customHeight="1">
      <c r="A2" s="1"/>
      <c r="B2" s="1"/>
      <c r="C2" s="1"/>
      <c r="D2" s="1"/>
      <c r="E2" s="1"/>
      <c r="F2" s="1"/>
      <c r="G2" s="2"/>
      <c r="H2" s="2"/>
      <c r="I2" s="2"/>
      <c r="J2" s="1"/>
    </row>
    <row r="3" spans="1:10" ht="16.5" customHeight="1">
      <c r="A3" s="1"/>
      <c r="B3" s="1"/>
      <c r="C3" s="1"/>
      <c r="D3" s="1"/>
      <c r="E3" s="1"/>
      <c r="F3" s="1"/>
      <c r="G3" s="2"/>
      <c r="H3" s="2"/>
      <c r="I3" s="2"/>
      <c r="J3" s="1"/>
    </row>
    <row r="4" spans="1:10" s="15" customFormat="1" ht="16.5" customHeight="1">
      <c r="A4" s="6" t="s">
        <v>1</v>
      </c>
      <c r="B4" s="3"/>
      <c r="C4" s="3"/>
      <c r="D4" s="3"/>
      <c r="E4" s="3"/>
      <c r="F4" s="3"/>
      <c r="G4" s="3"/>
      <c r="H4" s="3"/>
      <c r="I4" s="3"/>
      <c r="J4" s="3"/>
    </row>
    <row r="5" spans="1:10" s="15" customFormat="1" ht="16.5" customHeight="1">
      <c r="A5" s="216" t="s">
        <v>2</v>
      </c>
      <c r="B5" s="216"/>
      <c r="C5" s="216"/>
      <c r="D5" s="216"/>
      <c r="E5" s="216"/>
      <c r="F5" s="216"/>
      <c r="G5" s="216"/>
      <c r="H5" s="216"/>
      <c r="I5" s="216"/>
      <c r="J5" s="216"/>
    </row>
    <row r="6" spans="1:10" s="15" customFormat="1" ht="16.5" customHeight="1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s="15" customFormat="1" ht="16.5" customHeight="1">
      <c r="A7" s="6" t="s">
        <v>3</v>
      </c>
      <c r="B7" s="3"/>
      <c r="C7" s="3"/>
      <c r="D7" s="3"/>
      <c r="E7" s="3"/>
      <c r="F7" s="3"/>
      <c r="G7" s="3"/>
      <c r="H7" s="3"/>
      <c r="I7" s="3"/>
      <c r="J7" s="3"/>
    </row>
    <row r="8" spans="1:10" s="15" customFormat="1" ht="16.5" customHeight="1">
      <c r="A8" s="6"/>
      <c r="B8" s="3"/>
      <c r="C8" s="3"/>
      <c r="D8" s="3"/>
      <c r="E8" s="3"/>
      <c r="F8" s="3"/>
      <c r="G8" s="3"/>
      <c r="H8" s="3"/>
      <c r="I8" s="3"/>
      <c r="J8" s="3"/>
    </row>
    <row r="9" spans="1:10" s="15" customFormat="1" ht="16.5" customHeight="1">
      <c r="A9" s="217" t="s">
        <v>4</v>
      </c>
      <c r="B9" s="217"/>
      <c r="C9" s="217" t="s">
        <v>5</v>
      </c>
      <c r="D9" s="217" t="s">
        <v>6</v>
      </c>
      <c r="E9" s="217" t="s">
        <v>7</v>
      </c>
      <c r="F9" s="217" t="s">
        <v>8</v>
      </c>
      <c r="G9" s="217"/>
      <c r="H9" s="217"/>
      <c r="I9" s="3"/>
      <c r="J9" s="3"/>
    </row>
    <row r="10" spans="1:10" s="15" customFormat="1" ht="30" customHeight="1">
      <c r="A10" s="217"/>
      <c r="B10" s="217"/>
      <c r="C10" s="217"/>
      <c r="D10" s="217"/>
      <c r="E10" s="217"/>
      <c r="F10" s="218" t="s">
        <v>9</v>
      </c>
      <c r="G10" s="219"/>
      <c r="H10" s="7" t="s">
        <v>10</v>
      </c>
      <c r="I10" s="3"/>
      <c r="J10" s="3"/>
    </row>
    <row r="11" spans="1:10" s="15" customFormat="1" ht="15">
      <c r="A11" s="7" t="s">
        <v>11</v>
      </c>
      <c r="B11" s="215" t="s">
        <v>12</v>
      </c>
      <c r="C11" s="217" t="s">
        <v>13</v>
      </c>
      <c r="D11" s="217" t="s">
        <v>14</v>
      </c>
      <c r="E11" s="217" t="s">
        <v>15</v>
      </c>
      <c r="F11" s="215">
        <v>1</v>
      </c>
      <c r="G11" s="215"/>
      <c r="H11" s="221" t="s">
        <v>16</v>
      </c>
      <c r="I11" s="1"/>
      <c r="J11" s="1"/>
    </row>
    <row r="12" spans="1:10" s="15" customFormat="1" ht="15">
      <c r="A12" s="7" t="s">
        <v>17</v>
      </c>
      <c r="B12" s="217"/>
      <c r="C12" s="217"/>
      <c r="D12" s="217"/>
      <c r="E12" s="217"/>
      <c r="F12" s="215">
        <v>3</v>
      </c>
      <c r="G12" s="215"/>
      <c r="H12" s="222"/>
      <c r="I12" s="1"/>
      <c r="J12" s="1"/>
    </row>
    <row r="13" spans="1:10" s="15" customFormat="1" ht="15">
      <c r="A13" s="7" t="s">
        <v>18</v>
      </c>
      <c r="B13" s="217" t="s">
        <v>19</v>
      </c>
      <c r="C13" s="217"/>
      <c r="D13" s="217"/>
      <c r="E13" s="217" t="s">
        <v>20</v>
      </c>
      <c r="F13" s="215">
        <v>3.5</v>
      </c>
      <c r="G13" s="215"/>
      <c r="H13" s="221" t="s">
        <v>21</v>
      </c>
      <c r="I13" s="1"/>
      <c r="J13" s="1"/>
    </row>
    <row r="14" spans="1:10" s="15" customFormat="1" ht="15">
      <c r="A14" s="7" t="s">
        <v>22</v>
      </c>
      <c r="B14" s="217"/>
      <c r="C14" s="217"/>
      <c r="D14" s="217"/>
      <c r="E14" s="217"/>
      <c r="F14" s="215">
        <v>7</v>
      </c>
      <c r="G14" s="215"/>
      <c r="H14" s="223"/>
      <c r="I14" s="1"/>
      <c r="J14" s="1"/>
    </row>
    <row r="15" spans="1:10" s="15" customFormat="1" ht="15">
      <c r="A15" s="7" t="s">
        <v>23</v>
      </c>
      <c r="B15" s="217"/>
      <c r="C15" s="217"/>
      <c r="D15" s="217"/>
      <c r="E15" s="217"/>
      <c r="F15" s="215">
        <v>14</v>
      </c>
      <c r="G15" s="215"/>
      <c r="H15" s="223"/>
      <c r="I15" s="1"/>
      <c r="J15" s="1"/>
    </row>
    <row r="16" spans="1:10" s="15" customFormat="1" ht="15">
      <c r="A16" s="7" t="s">
        <v>24</v>
      </c>
      <c r="B16" s="217"/>
      <c r="C16" s="217"/>
      <c r="D16" s="217"/>
      <c r="E16" s="217"/>
      <c r="F16" s="215">
        <v>28</v>
      </c>
      <c r="G16" s="215"/>
      <c r="H16" s="222"/>
      <c r="I16" s="1"/>
      <c r="J16" s="1"/>
    </row>
    <row r="17" spans="1:10" s="15" customFormat="1" ht="15">
      <c r="A17" s="3"/>
      <c r="B17" s="3"/>
      <c r="C17" s="3"/>
      <c r="D17" s="3"/>
      <c r="E17" s="3"/>
      <c r="F17" s="3"/>
      <c r="G17" s="3"/>
      <c r="H17" s="3"/>
      <c r="I17" s="1"/>
      <c r="J17" s="1"/>
    </row>
    <row r="18" spans="1:10" s="15" customFormat="1" ht="16.5" customHeight="1">
      <c r="A18" s="6" t="s">
        <v>25</v>
      </c>
      <c r="B18" s="3"/>
      <c r="C18" s="3"/>
      <c r="D18" s="3"/>
      <c r="E18" s="3"/>
      <c r="F18" s="3"/>
      <c r="G18" s="3"/>
      <c r="H18" s="3"/>
      <c r="I18" s="5"/>
      <c r="J18" s="5"/>
    </row>
    <row r="19" spans="1:10" s="15" customFormat="1" ht="15">
      <c r="A19" s="220"/>
      <c r="B19" s="220"/>
      <c r="C19" s="220"/>
      <c r="D19" s="220"/>
      <c r="E19" s="220"/>
      <c r="F19" s="220"/>
      <c r="G19" s="220"/>
      <c r="H19" s="220"/>
      <c r="I19" s="5"/>
      <c r="J19" s="5"/>
    </row>
    <row r="20" spans="1:10" s="15" customFormat="1" ht="54.75" customHeight="1">
      <c r="A20" s="220" t="s">
        <v>26</v>
      </c>
      <c r="B20" s="220"/>
      <c r="C20" s="220"/>
      <c r="D20" s="220"/>
      <c r="E20" s="220"/>
      <c r="F20" s="220"/>
      <c r="G20" s="220"/>
      <c r="H20" s="220"/>
      <c r="I20" s="5"/>
      <c r="J20" s="5"/>
    </row>
    <row r="21" spans="1:10" s="15" customFormat="1" ht="17.25" customHeight="1">
      <c r="A21" s="6" t="s">
        <v>27</v>
      </c>
      <c r="B21" s="3"/>
      <c r="C21" s="3"/>
      <c r="D21" s="3"/>
      <c r="E21" s="3"/>
      <c r="F21" s="3"/>
      <c r="G21" s="3"/>
      <c r="H21" s="3"/>
      <c r="I21" s="5"/>
      <c r="J21" s="5"/>
    </row>
    <row r="22" spans="1:10" s="15" customFormat="1" ht="16.5" customHeight="1">
      <c r="A22" s="220"/>
      <c r="B22" s="220"/>
      <c r="C22" s="220"/>
      <c r="D22" s="220"/>
      <c r="E22" s="220"/>
      <c r="F22" s="220"/>
      <c r="G22" s="220"/>
      <c r="H22" s="220"/>
      <c r="I22" s="5"/>
      <c r="J22" s="5"/>
    </row>
    <row r="23" spans="1:10" s="15" customFormat="1" ht="60" customHeight="1">
      <c r="A23" s="220" t="s">
        <v>28</v>
      </c>
      <c r="B23" s="220"/>
      <c r="C23" s="220"/>
      <c r="D23" s="220"/>
      <c r="E23" s="220"/>
      <c r="F23" s="220"/>
      <c r="G23" s="220"/>
      <c r="H23" s="220"/>
      <c r="I23" s="5"/>
      <c r="J23" s="5"/>
    </row>
    <row r="24" spans="1:10" s="15" customFormat="1" ht="16.5" customHeight="1">
      <c r="A24" s="6" t="s">
        <v>29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s="15" customFormat="1" ht="16.5" customHeight="1">
      <c r="A25" s="220"/>
      <c r="B25" s="220"/>
      <c r="C25" s="220"/>
      <c r="D25" s="220"/>
      <c r="E25" s="220"/>
      <c r="F25" s="220"/>
      <c r="G25" s="220"/>
      <c r="H25" s="220"/>
      <c r="I25" s="3"/>
      <c r="J25" s="3"/>
    </row>
    <row r="26" spans="1:10" s="15" customFormat="1" ht="61.5" customHeight="1">
      <c r="A26" s="220" t="s">
        <v>30</v>
      </c>
      <c r="B26" s="220"/>
      <c r="C26" s="220"/>
      <c r="D26" s="220"/>
      <c r="E26" s="220"/>
      <c r="F26" s="220"/>
      <c r="G26" s="220"/>
      <c r="H26" s="220"/>
      <c r="I26" s="5"/>
      <c r="J26" s="5"/>
    </row>
    <row r="27" spans="1:10" s="15" customFormat="1" ht="16.5" customHeight="1">
      <c r="A27" s="29" t="s">
        <v>31</v>
      </c>
      <c r="B27" s="29"/>
      <c r="C27" s="29"/>
      <c r="D27" s="27"/>
      <c r="E27" s="27"/>
      <c r="F27" s="27"/>
      <c r="G27" s="30"/>
      <c r="H27" s="30" t="s">
        <v>32</v>
      </c>
      <c r="I27" s="5"/>
      <c r="J27" s="5"/>
    </row>
    <row r="28" spans="1:10" s="15" customFormat="1" ht="16.5" customHeight="1">
      <c r="A28" s="27"/>
      <c r="B28" s="27"/>
      <c r="C28" s="27"/>
      <c r="D28" s="27"/>
      <c r="E28" s="27"/>
      <c r="F28" s="27"/>
      <c r="G28" s="27"/>
      <c r="H28" s="27"/>
      <c r="I28" s="3"/>
      <c r="J28" s="3"/>
    </row>
    <row r="29" spans="1:10" s="15" customFormat="1" ht="45" customHeight="1">
      <c r="A29" s="27"/>
      <c r="B29" s="27"/>
      <c r="C29" s="27"/>
      <c r="D29" s="27"/>
      <c r="E29" s="27"/>
      <c r="F29" s="27"/>
      <c r="G29" s="27"/>
      <c r="H29" s="27"/>
      <c r="I29" s="5"/>
      <c r="J29" s="5"/>
    </row>
    <row r="30" spans="1:10" s="15" customFormat="1" ht="16.5" customHeight="1">
      <c r="A30" s="27"/>
      <c r="B30" s="27"/>
      <c r="C30" s="27"/>
      <c r="D30" s="27"/>
      <c r="E30" s="27"/>
      <c r="F30" s="27"/>
      <c r="G30" s="27"/>
      <c r="H30" s="27"/>
      <c r="I30" s="5"/>
      <c r="J30" s="5"/>
    </row>
    <row r="31" spans="1:10" s="15" customFormat="1" ht="16.5" customHeight="1">
      <c r="A31" s="27"/>
      <c r="B31" s="27"/>
      <c r="C31" s="27"/>
      <c r="D31" s="27"/>
      <c r="E31" s="27"/>
      <c r="F31" s="27"/>
      <c r="G31" s="27"/>
      <c r="H31" s="27"/>
      <c r="I31" s="3"/>
      <c r="J31" s="3"/>
    </row>
    <row r="32" spans="1:10" s="15" customFormat="1" ht="16.5" customHeight="1">
      <c r="A32" s="27"/>
      <c r="B32" s="27"/>
      <c r="C32" s="27"/>
      <c r="D32" s="27"/>
      <c r="E32" s="27"/>
      <c r="F32" s="27"/>
      <c r="G32" s="27"/>
      <c r="H32" s="27"/>
      <c r="I32" s="5"/>
      <c r="J32" s="5"/>
    </row>
    <row r="33" spans="1:10" s="15" customFormat="1" ht="16.5" customHeight="1">
      <c r="A33" s="27"/>
      <c r="B33" s="27"/>
      <c r="C33" s="27"/>
      <c r="D33" s="27"/>
      <c r="E33" s="27"/>
      <c r="F33" s="27"/>
      <c r="G33" s="27"/>
      <c r="H33" s="27"/>
      <c r="I33" s="4"/>
      <c r="J33" s="4"/>
    </row>
    <row r="34" spans="1:10" ht="16.5" customHeight="1"/>
    <row r="35" spans="1:10" ht="15.95" customHeight="1"/>
    <row r="36" spans="1:10" ht="15.95" customHeight="1"/>
    <row r="37" spans="1:10" ht="15.95" customHeight="1"/>
    <row r="38" spans="1:10" ht="15.95" customHeight="1"/>
    <row r="39" spans="1:10" ht="15.95" customHeight="1"/>
    <row r="40" spans="1:10" ht="15.95" customHeight="1"/>
    <row r="41" spans="1:10" ht="15.95" customHeight="1"/>
    <row r="42" spans="1:10" ht="15.95" customHeight="1"/>
    <row r="43" spans="1:10" ht="15.95" customHeight="1"/>
    <row r="44" spans="1:10" ht="15.95" customHeight="1"/>
    <row r="45" spans="1:10" ht="15.95" customHeight="1"/>
    <row r="46" spans="1:10" ht="15.95" customHeight="1"/>
    <row r="47" spans="1:10" ht="15.95" customHeight="1"/>
    <row r="48" spans="1:10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</sheetData>
  <mergeCells count="28">
    <mergeCell ref="A23:H23"/>
    <mergeCell ref="A25:H25"/>
    <mergeCell ref="A26:H26"/>
    <mergeCell ref="B11:B12"/>
    <mergeCell ref="A19:H19"/>
    <mergeCell ref="A20:H20"/>
    <mergeCell ref="A22:H22"/>
    <mergeCell ref="F12:G12"/>
    <mergeCell ref="F11:G11"/>
    <mergeCell ref="B13:B16"/>
    <mergeCell ref="C11:C16"/>
    <mergeCell ref="D11:D16"/>
    <mergeCell ref="E11:E12"/>
    <mergeCell ref="H11:H12"/>
    <mergeCell ref="H13:H16"/>
    <mergeCell ref="E13:E16"/>
    <mergeCell ref="F16:G16"/>
    <mergeCell ref="F15:G15"/>
    <mergeCell ref="F14:G14"/>
    <mergeCell ref="A1:H1"/>
    <mergeCell ref="A5:J5"/>
    <mergeCell ref="A9:B10"/>
    <mergeCell ref="C9:C10"/>
    <mergeCell ref="D9:D10"/>
    <mergeCell ref="E9:E10"/>
    <mergeCell ref="F9:H9"/>
    <mergeCell ref="F10:G10"/>
    <mergeCell ref="F13:G13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O129"/>
  <sheetViews>
    <sheetView topLeftCell="E31" zoomScale="70" zoomScaleNormal="70" zoomScaleSheetLayoutView="70" workbookViewId="0">
      <selection activeCell="O35" sqref="O35"/>
    </sheetView>
  </sheetViews>
  <sheetFormatPr defaultColWidth="11" defaultRowHeight="14.25"/>
  <cols>
    <col min="1" max="1" width="13.75" style="27" customWidth="1"/>
    <col min="2" max="2" width="20.25" style="27" bestFit="1" customWidth="1"/>
    <col min="3" max="14" width="19.875" style="27" customWidth="1"/>
    <col min="15" max="16384" width="11" style="27"/>
  </cols>
  <sheetData>
    <row r="1" spans="1:15">
      <c r="B1" s="200" t="s">
        <v>33</v>
      </c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</row>
    <row r="2" spans="1:15"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</row>
    <row r="3" spans="1:15"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</row>
    <row r="4" spans="1:15"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</row>
    <row r="5" spans="1:15"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</row>
    <row r="7" spans="1:15" ht="37.5" customHeight="1">
      <c r="A7" s="183" t="s">
        <v>34</v>
      </c>
      <c r="B7" s="183"/>
      <c r="C7" s="183"/>
      <c r="D7" s="183"/>
      <c r="E7" s="183"/>
      <c r="F7" s="183"/>
      <c r="G7" s="183"/>
      <c r="H7" s="183"/>
      <c r="I7" s="183"/>
      <c r="J7" s="183"/>
    </row>
    <row r="8" spans="1:15" s="15" customFormat="1" ht="17.25" customHeight="1">
      <c r="A8" s="9" t="s">
        <v>35</v>
      </c>
      <c r="B8" s="8"/>
      <c r="C8" s="8"/>
      <c r="D8" s="8"/>
      <c r="E8" s="8"/>
      <c r="F8" s="8"/>
      <c r="G8" s="8"/>
      <c r="H8" s="8"/>
      <c r="I8" s="8"/>
      <c r="J8" s="8"/>
    </row>
    <row r="9" spans="1:15" s="15" customFormat="1" ht="17.25" customHeight="1">
      <c r="A9" s="186"/>
      <c r="B9" s="186"/>
      <c r="C9" s="189" t="s">
        <v>11</v>
      </c>
      <c r="D9" s="189"/>
      <c r="E9" s="190" t="s">
        <v>17</v>
      </c>
      <c r="F9" s="190"/>
      <c r="G9" s="191" t="s">
        <v>18</v>
      </c>
      <c r="H9" s="191"/>
      <c r="I9" s="194" t="s">
        <v>22</v>
      </c>
      <c r="J9" s="194"/>
      <c r="K9" s="213" t="s">
        <v>23</v>
      </c>
      <c r="L9" s="213"/>
      <c r="M9" s="177" t="s">
        <v>24</v>
      </c>
      <c r="N9" s="177"/>
      <c r="O9" s="8"/>
    </row>
    <row r="10" spans="1:15" s="15" customFormat="1" ht="17.25" customHeight="1">
      <c r="A10" s="186"/>
      <c r="B10" s="186"/>
      <c r="C10" s="184" t="s">
        <v>36</v>
      </c>
      <c r="D10" s="185"/>
      <c r="E10" s="187" t="s">
        <v>37</v>
      </c>
      <c r="F10" s="188"/>
      <c r="G10" s="192" t="s">
        <v>38</v>
      </c>
      <c r="H10" s="193"/>
      <c r="I10" s="195" t="s">
        <v>39</v>
      </c>
      <c r="J10" s="196"/>
      <c r="K10" s="208" t="s">
        <v>40</v>
      </c>
      <c r="L10" s="210"/>
      <c r="M10" s="178" t="s">
        <v>41</v>
      </c>
      <c r="N10" s="179"/>
      <c r="O10" s="8"/>
    </row>
    <row r="11" spans="1:15" s="15" customFormat="1" ht="17.25" customHeight="1">
      <c r="A11" s="186"/>
      <c r="B11" s="186"/>
      <c r="C11" s="80" t="s">
        <v>15</v>
      </c>
      <c r="D11" s="80" t="s">
        <v>42</v>
      </c>
      <c r="E11" s="80" t="s">
        <v>15</v>
      </c>
      <c r="F11" s="80" t="s">
        <v>42</v>
      </c>
      <c r="G11" s="80" t="s">
        <v>15</v>
      </c>
      <c r="H11" s="10" t="s">
        <v>43</v>
      </c>
      <c r="I11" s="80" t="s">
        <v>15</v>
      </c>
      <c r="J11" s="10" t="s">
        <v>43</v>
      </c>
      <c r="K11" s="80" t="s">
        <v>15</v>
      </c>
      <c r="L11" s="10" t="s">
        <v>43</v>
      </c>
      <c r="M11" s="80" t="s">
        <v>15</v>
      </c>
      <c r="N11" s="10" t="s">
        <v>43</v>
      </c>
      <c r="O11" s="8"/>
    </row>
    <row r="12" spans="1:15" s="15" customFormat="1" ht="17.25" customHeight="1">
      <c r="A12" s="10" t="s">
        <v>44</v>
      </c>
      <c r="B12" s="10" t="s">
        <v>45</v>
      </c>
      <c r="C12" s="14" t="s">
        <v>46</v>
      </c>
      <c r="D12" s="18" t="s">
        <v>47</v>
      </c>
      <c r="E12" s="14" t="s">
        <v>46</v>
      </c>
      <c r="F12" s="21" t="s">
        <v>47</v>
      </c>
      <c r="G12" s="14" t="s">
        <v>46</v>
      </c>
      <c r="H12" s="21" t="s">
        <v>47</v>
      </c>
      <c r="I12" s="14" t="s">
        <v>46</v>
      </c>
      <c r="J12" s="21" t="s">
        <v>47</v>
      </c>
      <c r="K12" s="14" t="s">
        <v>46</v>
      </c>
      <c r="L12" s="21" t="s">
        <v>47</v>
      </c>
      <c r="M12" s="14" t="s">
        <v>46</v>
      </c>
      <c r="N12" s="21" t="s">
        <v>47</v>
      </c>
      <c r="O12" s="8"/>
    </row>
    <row r="13" spans="1:15" s="15" customFormat="1" ht="17.25" customHeight="1">
      <c r="A13" s="81" t="s">
        <v>48</v>
      </c>
      <c r="B13" s="82" t="s">
        <v>49</v>
      </c>
      <c r="C13" s="83">
        <v>73.375</v>
      </c>
      <c r="D13" s="84">
        <v>27.857898341404006</v>
      </c>
      <c r="E13" s="83">
        <v>97.125</v>
      </c>
      <c r="F13" s="84">
        <v>67.413370335564736</v>
      </c>
      <c r="G13" s="83">
        <v>560</v>
      </c>
      <c r="H13" s="84">
        <v>96.994845223857126</v>
      </c>
      <c r="I13" s="83">
        <v>504</v>
      </c>
      <c r="J13" s="84">
        <v>0</v>
      </c>
      <c r="K13" s="83">
        <v>672</v>
      </c>
      <c r="L13" s="84">
        <v>0</v>
      </c>
      <c r="M13" s="83">
        <v>504</v>
      </c>
      <c r="N13" s="84">
        <v>0</v>
      </c>
      <c r="O13" s="8"/>
    </row>
    <row r="14" spans="1:15" s="15" customFormat="1" ht="17.25" customHeight="1">
      <c r="A14" s="12" t="s">
        <v>50</v>
      </c>
      <c r="B14" s="11" t="s">
        <v>51</v>
      </c>
      <c r="C14" s="16">
        <v>3.9574999999999996</v>
      </c>
      <c r="D14" s="19">
        <v>1.7486065881152353</v>
      </c>
      <c r="E14" s="16">
        <v>21.05</v>
      </c>
      <c r="F14" s="19">
        <v>5.9016946718718009</v>
      </c>
      <c r="G14" s="16">
        <v>1.095</v>
      </c>
      <c r="H14" s="19">
        <v>0.68782337849189179</v>
      </c>
      <c r="I14" s="16">
        <v>3.1633333333333336</v>
      </c>
      <c r="J14" s="19">
        <v>0.60928920336186077</v>
      </c>
      <c r="K14" s="16">
        <v>7.2599999999999989</v>
      </c>
      <c r="L14" s="19">
        <v>0.31240998703626649</v>
      </c>
      <c r="M14" s="16">
        <v>27.233333333333334</v>
      </c>
      <c r="N14" s="19">
        <v>10.83943417957474</v>
      </c>
      <c r="O14" s="8"/>
    </row>
    <row r="15" spans="1:15" s="15" customFormat="1" ht="17.25" customHeight="1">
      <c r="A15" s="12" t="s">
        <v>52</v>
      </c>
      <c r="B15" s="11" t="s">
        <v>53</v>
      </c>
      <c r="C15" s="16">
        <v>92.538937500000003</v>
      </c>
      <c r="D15" s="19">
        <v>21.845602716732014</v>
      </c>
      <c r="E15" s="16">
        <v>436.40418750000003</v>
      </c>
      <c r="F15" s="19">
        <v>134.60665859665812</v>
      </c>
      <c r="G15" s="16">
        <v>482.04070999999999</v>
      </c>
      <c r="H15" s="19">
        <v>276.00754315139164</v>
      </c>
      <c r="I15" s="16">
        <v>1557.4808333333333</v>
      </c>
      <c r="J15" s="19">
        <v>87.898572330518121</v>
      </c>
      <c r="K15" s="16">
        <v>3746.0827333333341</v>
      </c>
      <c r="L15" s="19">
        <v>444.99026917439818</v>
      </c>
      <c r="M15" s="16">
        <v>12896.737099999998</v>
      </c>
      <c r="N15" s="19">
        <v>2884.3445737444245</v>
      </c>
      <c r="O15" s="8"/>
    </row>
    <row r="16" spans="1:15" s="15" customFormat="1" ht="17.25" customHeight="1">
      <c r="A16" s="12" t="s">
        <v>54</v>
      </c>
      <c r="B16" s="11" t="s">
        <v>53</v>
      </c>
      <c r="C16" s="16">
        <v>99.8989665</v>
      </c>
      <c r="D16" s="19">
        <v>24.02180186622105</v>
      </c>
      <c r="E16" s="16">
        <v>471.87022250000001</v>
      </c>
      <c r="F16" s="19">
        <v>151.47696966365683</v>
      </c>
      <c r="G16" s="16">
        <v>551.86102000000005</v>
      </c>
      <c r="H16" s="19" t="s">
        <v>55</v>
      </c>
      <c r="I16" s="16">
        <v>1532.1342500000001</v>
      </c>
      <c r="J16" s="19">
        <v>0.78283791745158837</v>
      </c>
      <c r="K16" s="16">
        <v>3877.7154000000005</v>
      </c>
      <c r="L16" s="19">
        <v>453.16299704737594</v>
      </c>
      <c r="M16" s="16">
        <v>12906.922133333333</v>
      </c>
      <c r="N16" s="19">
        <v>2882.9794462148056</v>
      </c>
      <c r="O16" s="8"/>
    </row>
    <row r="17" spans="1:15" s="15" customFormat="1" ht="17.25" customHeight="1">
      <c r="A17" s="14" t="s">
        <v>56</v>
      </c>
      <c r="B17" s="79" t="s">
        <v>49</v>
      </c>
      <c r="C17" s="17">
        <v>11.138077375</v>
      </c>
      <c r="D17" s="20">
        <v>3.2525863652408207</v>
      </c>
      <c r="E17" s="17">
        <v>15.003596999999999</v>
      </c>
      <c r="F17" s="20">
        <v>2.0725987665452124</v>
      </c>
      <c r="G17" s="17">
        <v>66.828188999999995</v>
      </c>
      <c r="H17" s="20" t="s">
        <v>55</v>
      </c>
      <c r="I17" s="17">
        <v>53.600492000000003</v>
      </c>
      <c r="J17" s="20">
        <v>8.0606382962918257</v>
      </c>
      <c r="K17" s="17">
        <v>74.369793000000001</v>
      </c>
      <c r="L17" s="20">
        <v>10.447258708956575</v>
      </c>
      <c r="M17" s="17">
        <v>48.924626999999994</v>
      </c>
      <c r="N17" s="20">
        <v>5.0133356907433422</v>
      </c>
      <c r="O17" s="8"/>
    </row>
    <row r="18" spans="1:15" s="15" customFormat="1" ht="17.25" customHeight="1">
      <c r="A18" s="22" t="s">
        <v>57</v>
      </c>
      <c r="B18" s="22"/>
      <c r="C18" s="23"/>
      <c r="D18" s="24"/>
      <c r="E18" s="23"/>
      <c r="F18" s="24"/>
      <c r="G18" s="8"/>
      <c r="H18" s="8"/>
      <c r="I18" s="172"/>
      <c r="J18" s="173"/>
      <c r="K18" s="172"/>
      <c r="L18" s="173"/>
      <c r="M18" s="172"/>
      <c r="N18" s="8"/>
      <c r="O18" s="8"/>
    </row>
    <row r="19" spans="1:15" s="15" customFormat="1" ht="17.25" customHeight="1">
      <c r="A19" s="25"/>
      <c r="B19" s="26"/>
      <c r="C19" s="26"/>
      <c r="D19" s="26"/>
      <c r="E19" s="26"/>
      <c r="F19" s="26"/>
      <c r="G19" s="8"/>
      <c r="H19" s="8"/>
      <c r="I19" s="172"/>
      <c r="J19" s="174"/>
      <c r="K19" s="172"/>
      <c r="L19" s="174"/>
      <c r="M19" s="172"/>
      <c r="N19" s="8"/>
      <c r="O19" s="8"/>
    </row>
    <row r="20" spans="1:15" s="15" customFormat="1" ht="17.25" customHeight="1">
      <c r="A20" s="13"/>
      <c r="B20" s="13"/>
      <c r="C20" s="13"/>
      <c r="D20" s="13"/>
      <c r="E20" s="13"/>
      <c r="G20" s="8"/>
      <c r="H20" s="8"/>
      <c r="I20" s="8"/>
      <c r="J20" s="8"/>
    </row>
    <row r="21" spans="1:15" s="15" customFormat="1" ht="15.75">
      <c r="A21" s="9" t="s">
        <v>58</v>
      </c>
      <c r="B21" s="13"/>
      <c r="C21" s="13"/>
      <c r="D21" s="13"/>
    </row>
    <row r="22" spans="1:15" s="15" customFormat="1" ht="15" customHeight="1">
      <c r="C22" s="180" t="s">
        <v>59</v>
      </c>
      <c r="D22" s="181"/>
      <c r="E22" s="181"/>
      <c r="F22" s="182"/>
      <c r="G22" s="180" t="s">
        <v>60</v>
      </c>
      <c r="H22" s="181"/>
      <c r="I22" s="181"/>
      <c r="J22" s="182"/>
    </row>
    <row r="23" spans="1:15" s="15" customFormat="1" ht="15" customHeight="1">
      <c r="C23" s="31"/>
      <c r="D23" s="32"/>
      <c r="E23" s="32"/>
      <c r="F23" s="33"/>
      <c r="G23" s="31"/>
      <c r="H23" s="32"/>
      <c r="I23" s="32"/>
      <c r="J23" s="33"/>
    </row>
    <row r="24" spans="1:15" ht="15" customHeight="1">
      <c r="C24" s="34"/>
      <c r="D24" s="35"/>
      <c r="E24" s="35"/>
      <c r="F24" s="36"/>
      <c r="G24" s="34"/>
      <c r="H24" s="35"/>
      <c r="I24" s="35"/>
      <c r="J24" s="36"/>
    </row>
    <row r="25" spans="1:15" ht="15" customHeight="1">
      <c r="C25" s="34"/>
      <c r="D25" s="35"/>
      <c r="E25" s="35"/>
      <c r="F25" s="36"/>
      <c r="G25" s="34"/>
      <c r="H25" s="35"/>
      <c r="I25" s="35"/>
      <c r="J25" s="36"/>
    </row>
    <row r="26" spans="1:15" ht="15" customHeight="1">
      <c r="C26" s="34"/>
      <c r="D26" s="35"/>
      <c r="E26" s="35"/>
      <c r="F26" s="36"/>
      <c r="G26" s="34"/>
      <c r="H26" s="35"/>
      <c r="I26" s="35"/>
      <c r="J26" s="36"/>
    </row>
    <row r="27" spans="1:15" ht="15" customHeight="1">
      <c r="C27" s="34"/>
      <c r="D27" s="35"/>
      <c r="E27" s="35"/>
      <c r="F27" s="36"/>
      <c r="G27" s="34"/>
      <c r="H27" s="35"/>
      <c r="I27" s="35"/>
      <c r="J27" s="36"/>
    </row>
    <row r="28" spans="1:15" ht="15" customHeight="1">
      <c r="C28" s="34"/>
      <c r="D28" s="35"/>
      <c r="E28" s="35"/>
      <c r="F28" s="36"/>
      <c r="G28" s="34"/>
      <c r="H28" s="35"/>
      <c r="I28" s="35"/>
      <c r="J28" s="36"/>
    </row>
    <row r="29" spans="1:15" ht="15" customHeight="1">
      <c r="C29" s="34"/>
      <c r="D29" s="35"/>
      <c r="E29" s="35"/>
      <c r="F29" s="36"/>
      <c r="G29" s="34"/>
      <c r="H29" s="35"/>
      <c r="I29" s="35"/>
      <c r="J29" s="36"/>
    </row>
    <row r="30" spans="1:15" ht="15" customHeight="1">
      <c r="C30" s="34"/>
      <c r="D30" s="35"/>
      <c r="E30" s="35"/>
      <c r="F30" s="36"/>
      <c r="G30" s="34"/>
      <c r="H30" s="35"/>
      <c r="I30" s="35"/>
      <c r="J30" s="36"/>
    </row>
    <row r="31" spans="1:15" ht="15" customHeight="1">
      <c r="C31" s="34"/>
      <c r="D31" s="35"/>
      <c r="E31" s="35"/>
      <c r="F31" s="36"/>
      <c r="G31" s="34"/>
      <c r="H31" s="35"/>
      <c r="I31" s="35"/>
      <c r="J31" s="36"/>
    </row>
    <row r="32" spans="1:15" ht="15" customHeight="1">
      <c r="C32" s="34"/>
      <c r="D32" s="35"/>
      <c r="E32" s="35"/>
      <c r="F32" s="36"/>
      <c r="G32" s="34"/>
      <c r="H32" s="35"/>
      <c r="I32" s="35"/>
      <c r="J32" s="36"/>
    </row>
    <row r="33" spans="3:10" ht="15" customHeight="1">
      <c r="C33" s="34"/>
      <c r="D33" s="35"/>
      <c r="E33" s="35"/>
      <c r="F33" s="36"/>
      <c r="G33" s="34"/>
      <c r="H33" s="35"/>
      <c r="I33" s="35"/>
      <c r="J33" s="36"/>
    </row>
    <row r="34" spans="3:10" ht="15" customHeight="1">
      <c r="C34" s="34"/>
      <c r="D34" s="35"/>
      <c r="E34" s="35"/>
      <c r="F34" s="36"/>
      <c r="G34" s="34"/>
      <c r="H34" s="35"/>
      <c r="I34" s="35"/>
      <c r="J34" s="36"/>
    </row>
    <row r="35" spans="3:10" ht="15" customHeight="1">
      <c r="C35" s="34"/>
      <c r="D35" s="35"/>
      <c r="E35" s="35"/>
      <c r="F35" s="36"/>
      <c r="G35" s="34"/>
      <c r="H35" s="35"/>
      <c r="I35" s="35"/>
      <c r="J35" s="36"/>
    </row>
    <row r="36" spans="3:10" ht="15" customHeight="1">
      <c r="C36" s="34"/>
      <c r="D36" s="35"/>
      <c r="E36" s="35"/>
      <c r="F36" s="36"/>
      <c r="G36" s="34"/>
      <c r="H36" s="35"/>
      <c r="I36" s="35"/>
      <c r="J36" s="36"/>
    </row>
    <row r="37" spans="3:10" ht="15" customHeight="1">
      <c r="C37" s="34"/>
      <c r="D37" s="35"/>
      <c r="E37" s="35"/>
      <c r="F37" s="36"/>
      <c r="G37" s="34"/>
      <c r="H37" s="35"/>
      <c r="I37" s="35"/>
      <c r="J37" s="36"/>
    </row>
    <row r="38" spans="3:10" ht="15" customHeight="1">
      <c r="C38" s="34"/>
      <c r="D38" s="35"/>
      <c r="E38" s="35"/>
      <c r="F38" s="36"/>
      <c r="G38" s="34"/>
      <c r="H38" s="35"/>
      <c r="I38" s="35"/>
      <c r="J38" s="36"/>
    </row>
    <row r="39" spans="3:10" ht="15" customHeight="1">
      <c r="C39" s="34"/>
      <c r="D39" s="35"/>
      <c r="E39" s="35"/>
      <c r="F39" s="36"/>
      <c r="G39" s="34"/>
      <c r="H39" s="35"/>
      <c r="I39" s="35"/>
      <c r="J39" s="36"/>
    </row>
    <row r="40" spans="3:10" ht="15" customHeight="1">
      <c r="C40" s="34"/>
      <c r="D40" s="35"/>
      <c r="E40" s="35"/>
      <c r="F40" s="36"/>
      <c r="G40" s="34"/>
      <c r="H40" s="35"/>
      <c r="I40" s="35"/>
      <c r="J40" s="36"/>
    </row>
    <row r="41" spans="3:10" ht="15" customHeight="1">
      <c r="C41" s="37"/>
      <c r="D41" s="38"/>
      <c r="E41" s="38"/>
      <c r="F41" s="39"/>
      <c r="G41" s="37"/>
      <c r="H41" s="38"/>
      <c r="I41" s="38"/>
      <c r="J41" s="39"/>
    </row>
    <row r="42" spans="3:10" s="15" customFormat="1" ht="15" customHeight="1">
      <c r="C42" s="180" t="s">
        <v>59</v>
      </c>
      <c r="D42" s="181"/>
      <c r="E42" s="181"/>
      <c r="F42" s="182"/>
      <c r="G42" s="180" t="s">
        <v>59</v>
      </c>
      <c r="H42" s="181"/>
      <c r="I42" s="181"/>
      <c r="J42" s="182"/>
    </row>
    <row r="43" spans="3:10" s="15" customFormat="1" ht="15" customHeight="1">
      <c r="C43" s="31"/>
      <c r="D43" s="32"/>
      <c r="E43" s="32"/>
      <c r="F43" s="33"/>
      <c r="G43" s="31"/>
      <c r="H43" s="32"/>
      <c r="I43" s="32"/>
      <c r="J43" s="33"/>
    </row>
    <row r="44" spans="3:10" ht="15" customHeight="1">
      <c r="C44" s="34"/>
      <c r="D44" s="35"/>
      <c r="E44" s="35"/>
      <c r="F44" s="36"/>
      <c r="G44" s="34"/>
      <c r="H44" s="35"/>
      <c r="I44" s="35"/>
      <c r="J44" s="36"/>
    </row>
    <row r="45" spans="3:10" ht="15" customHeight="1">
      <c r="C45" s="34"/>
      <c r="D45" s="35"/>
      <c r="E45" s="35"/>
      <c r="F45" s="36"/>
      <c r="G45" s="34"/>
      <c r="H45" s="35"/>
      <c r="I45" s="35"/>
      <c r="J45" s="36"/>
    </row>
    <row r="46" spans="3:10" ht="15" customHeight="1">
      <c r="C46" s="34"/>
      <c r="D46" s="35"/>
      <c r="E46" s="35"/>
      <c r="F46" s="36"/>
      <c r="G46" s="34"/>
      <c r="H46" s="35"/>
      <c r="I46" s="35"/>
      <c r="J46" s="36"/>
    </row>
    <row r="47" spans="3:10" ht="15" customHeight="1">
      <c r="C47" s="34"/>
      <c r="D47" s="35"/>
      <c r="E47" s="35"/>
      <c r="F47" s="36"/>
      <c r="G47" s="34"/>
      <c r="H47" s="35"/>
      <c r="I47" s="35"/>
      <c r="J47" s="36"/>
    </row>
    <row r="48" spans="3:10" ht="15" customHeight="1">
      <c r="C48" s="34"/>
      <c r="D48" s="35"/>
      <c r="E48" s="35"/>
      <c r="F48" s="36"/>
      <c r="G48" s="34"/>
      <c r="H48" s="35"/>
      <c r="I48" s="35"/>
      <c r="J48" s="36"/>
    </row>
    <row r="49" spans="3:10" ht="15" customHeight="1">
      <c r="C49" s="34"/>
      <c r="D49" s="35"/>
      <c r="E49" s="35"/>
      <c r="F49" s="36"/>
      <c r="G49" s="34"/>
      <c r="H49" s="35"/>
      <c r="I49" s="35"/>
      <c r="J49" s="36"/>
    </row>
    <row r="50" spans="3:10" ht="15" customHeight="1">
      <c r="C50" s="34"/>
      <c r="D50" s="35"/>
      <c r="E50" s="35"/>
      <c r="F50" s="36"/>
      <c r="G50" s="34"/>
      <c r="H50" s="35"/>
      <c r="I50" s="35"/>
      <c r="J50" s="36"/>
    </row>
    <row r="51" spans="3:10" ht="15" customHeight="1">
      <c r="C51" s="34"/>
      <c r="D51" s="35"/>
      <c r="E51" s="35"/>
      <c r="F51" s="36"/>
      <c r="G51" s="34"/>
      <c r="H51" s="35"/>
      <c r="I51" s="35"/>
      <c r="J51" s="36"/>
    </row>
    <row r="52" spans="3:10" ht="15" customHeight="1">
      <c r="C52" s="34"/>
      <c r="D52" s="35"/>
      <c r="E52" s="35"/>
      <c r="F52" s="36"/>
      <c r="G52" s="34"/>
      <c r="H52" s="35"/>
      <c r="I52" s="35"/>
      <c r="J52" s="36"/>
    </row>
    <row r="53" spans="3:10" ht="15" customHeight="1">
      <c r="C53" s="34"/>
      <c r="D53" s="35"/>
      <c r="E53" s="35"/>
      <c r="F53" s="36"/>
      <c r="G53" s="34"/>
      <c r="H53" s="35"/>
      <c r="I53" s="35"/>
      <c r="J53" s="36"/>
    </row>
    <row r="54" spans="3:10" ht="15" customHeight="1">
      <c r="C54" s="34"/>
      <c r="D54" s="35"/>
      <c r="E54" s="35"/>
      <c r="F54" s="36"/>
      <c r="G54" s="34"/>
      <c r="H54" s="35"/>
      <c r="I54" s="35"/>
      <c r="J54" s="36"/>
    </row>
    <row r="55" spans="3:10" ht="15" customHeight="1">
      <c r="C55" s="34"/>
      <c r="D55" s="35"/>
      <c r="E55" s="35"/>
      <c r="F55" s="36"/>
      <c r="G55" s="34"/>
      <c r="H55" s="35"/>
      <c r="I55" s="35"/>
      <c r="J55" s="36"/>
    </row>
    <row r="56" spans="3:10" ht="15" customHeight="1">
      <c r="C56" s="34"/>
      <c r="D56" s="35"/>
      <c r="E56" s="35"/>
      <c r="F56" s="36"/>
      <c r="G56" s="34"/>
      <c r="H56" s="35"/>
      <c r="I56" s="35"/>
      <c r="J56" s="36"/>
    </row>
    <row r="57" spans="3:10" ht="15" customHeight="1">
      <c r="C57" s="34"/>
      <c r="D57" s="35"/>
      <c r="E57" s="35"/>
      <c r="F57" s="36"/>
      <c r="G57" s="34"/>
      <c r="H57" s="35"/>
      <c r="I57" s="35"/>
      <c r="J57" s="36"/>
    </row>
    <row r="58" spans="3:10" ht="15" customHeight="1">
      <c r="C58" s="34"/>
      <c r="D58" s="35"/>
      <c r="E58" s="35"/>
      <c r="F58" s="36"/>
      <c r="G58" s="34"/>
      <c r="H58" s="35"/>
      <c r="I58" s="35"/>
      <c r="J58" s="36"/>
    </row>
    <row r="59" spans="3:10" ht="15" customHeight="1">
      <c r="C59" s="34"/>
      <c r="D59" s="35"/>
      <c r="E59" s="35"/>
      <c r="F59" s="36"/>
      <c r="G59" s="34"/>
      <c r="H59" s="35"/>
      <c r="I59" s="35"/>
      <c r="J59" s="36"/>
    </row>
    <row r="60" spans="3:10" ht="15" customHeight="1">
      <c r="C60" s="34"/>
      <c r="D60" s="35"/>
      <c r="E60" s="35"/>
      <c r="F60" s="36"/>
      <c r="G60" s="34"/>
      <c r="H60" s="35"/>
      <c r="I60" s="35"/>
      <c r="J60" s="36"/>
    </row>
    <row r="61" spans="3:10" ht="15" customHeight="1">
      <c r="C61" s="37"/>
      <c r="D61" s="38"/>
      <c r="E61" s="38"/>
      <c r="F61" s="39"/>
      <c r="G61" s="37"/>
      <c r="H61" s="38"/>
      <c r="I61" s="38"/>
      <c r="J61" s="39"/>
    </row>
    <row r="65" spans="1:8" ht="17.25" customHeight="1">
      <c r="A65" s="197"/>
      <c r="B65" s="197"/>
      <c r="C65" s="184" t="s">
        <v>11</v>
      </c>
      <c r="D65" s="198"/>
      <c r="E65" s="198"/>
      <c r="F65" s="198"/>
      <c r="G65" s="198"/>
      <c r="H65" s="185"/>
    </row>
    <row r="66" spans="1:8" ht="17.25" customHeight="1">
      <c r="A66" s="197"/>
      <c r="B66" s="197"/>
      <c r="C66" s="184" t="s">
        <v>61</v>
      </c>
      <c r="D66" s="198"/>
      <c r="E66" s="198"/>
      <c r="F66" s="198"/>
      <c r="G66" s="198"/>
      <c r="H66" s="185"/>
    </row>
    <row r="67" spans="1:8" ht="17.25" customHeight="1">
      <c r="A67" s="145" t="s">
        <v>44</v>
      </c>
      <c r="B67" s="145" t="s">
        <v>45</v>
      </c>
      <c r="C67" s="146" t="s">
        <v>62</v>
      </c>
      <c r="D67" s="146" t="s">
        <v>63</v>
      </c>
      <c r="E67" s="146" t="s">
        <v>64</v>
      </c>
      <c r="F67" s="146" t="s">
        <v>65</v>
      </c>
      <c r="G67" s="147" t="s">
        <v>46</v>
      </c>
      <c r="H67" s="147" t="s">
        <v>47</v>
      </c>
    </row>
    <row r="68" spans="1:8" ht="17.25" customHeight="1">
      <c r="A68" s="81" t="s">
        <v>48</v>
      </c>
      <c r="B68" s="82" t="s">
        <v>49</v>
      </c>
      <c r="C68" s="85">
        <v>97.5</v>
      </c>
      <c r="D68" s="84">
        <v>49</v>
      </c>
      <c r="E68" s="85">
        <v>97.5</v>
      </c>
      <c r="F68" s="115">
        <v>49.5</v>
      </c>
      <c r="G68" s="115">
        <f>AVERAGE(C68:F68)</f>
        <v>73.375</v>
      </c>
      <c r="H68" s="84">
        <f>STDEV(C68:F68)</f>
        <v>27.857898341404006</v>
      </c>
    </row>
    <row r="69" spans="1:8" ht="17.25" customHeight="1">
      <c r="A69" s="12" t="s">
        <v>50</v>
      </c>
      <c r="B69" s="11" t="s">
        <v>51</v>
      </c>
      <c r="C69" s="75">
        <v>6</v>
      </c>
      <c r="D69" s="19">
        <v>4.5599999999999996</v>
      </c>
      <c r="E69" s="75">
        <v>1.88</v>
      </c>
      <c r="F69" s="116">
        <v>3.39</v>
      </c>
      <c r="G69" s="116">
        <f t="shared" ref="G69:G72" si="0">AVERAGE(C69:F69)</f>
        <v>3.9574999999999996</v>
      </c>
      <c r="H69" s="19">
        <f t="shared" ref="H69:H72" si="1">STDEV(C69:F69)</f>
        <v>1.7486065881152353</v>
      </c>
    </row>
    <row r="70" spans="1:8" ht="17.25" customHeight="1">
      <c r="A70" s="12" t="s">
        <v>52</v>
      </c>
      <c r="B70" s="11" t="s">
        <v>53</v>
      </c>
      <c r="C70" s="75">
        <v>119.84699999999999</v>
      </c>
      <c r="D70" s="19">
        <v>67.258750000000006</v>
      </c>
      <c r="E70" s="75">
        <v>86.791250000000005</v>
      </c>
      <c r="F70" s="116">
        <v>96.258750000000006</v>
      </c>
      <c r="G70" s="116">
        <f t="shared" ref="G70:G71" si="2">AVERAGE(C70:F70)</f>
        <v>92.538937500000003</v>
      </c>
      <c r="H70" s="19">
        <f t="shared" ref="H70:H71" si="3">STDEV(C70:F70)</f>
        <v>21.845602716732014</v>
      </c>
    </row>
    <row r="71" spans="1:8" ht="17.25" customHeight="1">
      <c r="A71" s="12" t="s">
        <v>54</v>
      </c>
      <c r="B71" s="11" t="s">
        <v>53</v>
      </c>
      <c r="C71" s="75">
        <v>129.62153000000001</v>
      </c>
      <c r="D71" s="19">
        <v>72.538400999999993</v>
      </c>
      <c r="E71" s="75">
        <v>91.778225000000006</v>
      </c>
      <c r="F71" s="116">
        <v>105.65770999999999</v>
      </c>
      <c r="G71" s="116">
        <f t="shared" si="2"/>
        <v>99.8989665</v>
      </c>
      <c r="H71" s="19">
        <f t="shared" si="3"/>
        <v>24.02180186622105</v>
      </c>
    </row>
    <row r="72" spans="1:8" ht="17.25" customHeight="1">
      <c r="A72" s="14" t="s">
        <v>56</v>
      </c>
      <c r="B72" s="79" t="s">
        <v>49</v>
      </c>
      <c r="C72" s="76">
        <v>8.9030074999999993</v>
      </c>
      <c r="D72" s="20">
        <v>9.9988399000000001</v>
      </c>
      <c r="E72" s="76">
        <v>9.6826541000000006</v>
      </c>
      <c r="F72" s="117">
        <v>15.967808</v>
      </c>
      <c r="G72" s="117">
        <f t="shared" si="0"/>
        <v>11.138077375</v>
      </c>
      <c r="H72" s="20">
        <f t="shared" si="1"/>
        <v>3.2525863652408207</v>
      </c>
    </row>
    <row r="73" spans="1:8" ht="17.25" customHeight="1">
      <c r="A73" s="12" t="s">
        <v>66</v>
      </c>
      <c r="B73" s="11" t="s">
        <v>67</v>
      </c>
      <c r="C73" s="75">
        <v>6</v>
      </c>
      <c r="D73" s="19">
        <v>4.5599999999999996</v>
      </c>
      <c r="E73" s="75">
        <v>1.88</v>
      </c>
      <c r="F73" s="116">
        <v>3.39</v>
      </c>
      <c r="G73" s="116">
        <f t="shared" ref="G73:G74" si="4">AVERAGE(C73:F73)</f>
        <v>3.9574999999999996</v>
      </c>
      <c r="H73" s="19">
        <f t="shared" ref="H73:H74" si="5">STDEV(C73:F73)</f>
        <v>1.7486065881152353</v>
      </c>
    </row>
    <row r="74" spans="1:8" ht="17.25" customHeight="1">
      <c r="A74" s="14" t="s">
        <v>68</v>
      </c>
      <c r="B74" s="79" t="s">
        <v>69</v>
      </c>
      <c r="C74" s="76">
        <v>119.84699999999999</v>
      </c>
      <c r="D74" s="20">
        <v>67.258750000000006</v>
      </c>
      <c r="E74" s="20">
        <v>86.791250000000005</v>
      </c>
      <c r="F74" s="20">
        <v>96.258750000000006</v>
      </c>
      <c r="G74" s="117">
        <f t="shared" si="4"/>
        <v>92.538937500000003</v>
      </c>
      <c r="H74" s="20">
        <f t="shared" si="5"/>
        <v>21.845602716732014</v>
      </c>
    </row>
    <row r="75" spans="1:8" ht="18.75" customHeight="1"/>
    <row r="76" spans="1:8" ht="17.25" customHeight="1">
      <c r="A76" s="214"/>
      <c r="B76" s="214"/>
      <c r="C76" s="187" t="s">
        <v>17</v>
      </c>
      <c r="D76" s="199"/>
      <c r="E76" s="199"/>
      <c r="F76" s="199"/>
      <c r="G76" s="199"/>
      <c r="H76" s="188"/>
    </row>
    <row r="77" spans="1:8" ht="17.25" customHeight="1">
      <c r="A77" s="214"/>
      <c r="B77" s="214"/>
      <c r="C77" s="187" t="s">
        <v>70</v>
      </c>
      <c r="D77" s="199"/>
      <c r="E77" s="199"/>
      <c r="F77" s="199"/>
      <c r="G77" s="199"/>
      <c r="H77" s="188"/>
    </row>
    <row r="78" spans="1:8" ht="17.25" customHeight="1">
      <c r="A78" s="143" t="s">
        <v>44</v>
      </c>
      <c r="B78" s="143" t="s">
        <v>45</v>
      </c>
      <c r="C78" s="144" t="s">
        <v>71</v>
      </c>
      <c r="D78" s="144" t="s">
        <v>72</v>
      </c>
      <c r="E78" s="144" t="s">
        <v>73</v>
      </c>
      <c r="F78" s="144" t="s">
        <v>74</v>
      </c>
      <c r="G78" s="144" t="s">
        <v>46</v>
      </c>
      <c r="H78" s="144" t="s">
        <v>47</v>
      </c>
    </row>
    <row r="79" spans="1:8" ht="17.25" customHeight="1">
      <c r="A79" s="81" t="s">
        <v>48</v>
      </c>
      <c r="B79" s="82" t="s">
        <v>49</v>
      </c>
      <c r="C79" s="85">
        <v>98</v>
      </c>
      <c r="D79" s="84">
        <v>1.5</v>
      </c>
      <c r="E79" s="84">
        <v>144.5</v>
      </c>
      <c r="F79" s="84">
        <v>144.5</v>
      </c>
      <c r="G79" s="115">
        <f>AVERAGE(C79:F79)</f>
        <v>97.125</v>
      </c>
      <c r="H79" s="84">
        <f>STDEV(C79:F79)</f>
        <v>67.413370335564736</v>
      </c>
    </row>
    <row r="80" spans="1:8" ht="17.25" customHeight="1">
      <c r="A80" s="12" t="s">
        <v>75</v>
      </c>
      <c r="B80" s="11" t="s">
        <v>51</v>
      </c>
      <c r="C80" s="75">
        <v>24.1</v>
      </c>
      <c r="D80" s="19">
        <v>17.600000000000001</v>
      </c>
      <c r="E80" s="19">
        <v>27.7</v>
      </c>
      <c r="F80" s="19">
        <v>14.8</v>
      </c>
      <c r="G80" s="116">
        <f t="shared" ref="G80:G85" si="6">AVERAGE(C80:F80)</f>
        <v>21.05</v>
      </c>
      <c r="H80" s="19">
        <f t="shared" ref="H80:H85" si="7">STDEV(C80:F80)</f>
        <v>5.9016946718718009</v>
      </c>
    </row>
    <row r="81" spans="1:8" ht="17.25" customHeight="1">
      <c r="A81" s="12" t="s">
        <v>52</v>
      </c>
      <c r="B81" s="11" t="s">
        <v>53</v>
      </c>
      <c r="C81" s="75">
        <v>621.08100000000002</v>
      </c>
      <c r="D81" s="19">
        <v>447.27</v>
      </c>
      <c r="E81" s="75">
        <v>316.10725000000002</v>
      </c>
      <c r="F81" s="116">
        <v>361.1585</v>
      </c>
      <c r="G81" s="116">
        <f t="shared" si="6"/>
        <v>436.40418750000003</v>
      </c>
      <c r="H81" s="19">
        <f t="shared" si="7"/>
        <v>134.60665859665812</v>
      </c>
    </row>
    <row r="82" spans="1:8" ht="17.25" customHeight="1">
      <c r="A82" s="12" t="s">
        <v>54</v>
      </c>
      <c r="B82" s="11" t="s">
        <v>53</v>
      </c>
      <c r="C82" s="75">
        <v>680.46874000000003</v>
      </c>
      <c r="D82" s="19">
        <v>482.71174000000002</v>
      </c>
      <c r="E82" s="75">
        <v>338.40181000000001</v>
      </c>
      <c r="F82" s="116">
        <v>385.89859999999999</v>
      </c>
      <c r="G82" s="116">
        <f t="shared" si="6"/>
        <v>471.87022250000001</v>
      </c>
      <c r="H82" s="19">
        <f t="shared" si="7"/>
        <v>151.47696966365683</v>
      </c>
    </row>
    <row r="83" spans="1:8" ht="17.25" customHeight="1">
      <c r="A83" s="14" t="s">
        <v>56</v>
      </c>
      <c r="B83" s="79" t="s">
        <v>49</v>
      </c>
      <c r="C83" s="76">
        <v>12.550134999999999</v>
      </c>
      <c r="D83" s="20">
        <v>17.422940000000001</v>
      </c>
      <c r="E83" s="20">
        <v>14.308716</v>
      </c>
      <c r="F83" s="20">
        <v>15.732597</v>
      </c>
      <c r="G83" s="117">
        <f t="shared" si="6"/>
        <v>15.003596999999999</v>
      </c>
      <c r="H83" s="20">
        <f t="shared" si="7"/>
        <v>2.0725987665452124</v>
      </c>
    </row>
    <row r="84" spans="1:8" ht="17.25" customHeight="1">
      <c r="A84" s="12" t="s">
        <v>66</v>
      </c>
      <c r="B84" s="11" t="s">
        <v>67</v>
      </c>
      <c r="C84" s="75">
        <v>8.0333333000000007</v>
      </c>
      <c r="D84" s="19">
        <v>5.8666666999999997</v>
      </c>
      <c r="E84" s="75">
        <v>9.2333333</v>
      </c>
      <c r="F84" s="116">
        <v>4.9333333000000001</v>
      </c>
      <c r="G84" s="116">
        <f t="shared" si="6"/>
        <v>7.0166666500000003</v>
      </c>
      <c r="H84" s="19">
        <f t="shared" si="7"/>
        <v>1.9672315442999799</v>
      </c>
    </row>
    <row r="85" spans="1:8" ht="17.25" customHeight="1">
      <c r="A85" s="14" t="s">
        <v>68</v>
      </c>
      <c r="B85" s="79" t="s">
        <v>69</v>
      </c>
      <c r="C85" s="76">
        <v>207.02699999999999</v>
      </c>
      <c r="D85" s="20">
        <v>149.09</v>
      </c>
      <c r="E85" s="20">
        <v>105.36908</v>
      </c>
      <c r="F85" s="20">
        <v>120.38617000000001</v>
      </c>
      <c r="G85" s="117">
        <f t="shared" si="6"/>
        <v>145.4680625</v>
      </c>
      <c r="H85" s="20">
        <f t="shared" si="7"/>
        <v>44.868886570761788</v>
      </c>
    </row>
    <row r="87" spans="1:8" ht="15.75">
      <c r="A87" s="211"/>
      <c r="B87" s="211"/>
      <c r="C87" s="192" t="s">
        <v>76</v>
      </c>
      <c r="D87" s="212"/>
      <c r="E87" s="212"/>
      <c r="F87" s="212"/>
      <c r="G87" s="193"/>
    </row>
    <row r="88" spans="1:8" ht="15.75" customHeight="1">
      <c r="A88" s="211"/>
      <c r="B88" s="211"/>
      <c r="C88" s="192" t="s">
        <v>77</v>
      </c>
      <c r="D88" s="212"/>
      <c r="E88" s="212"/>
      <c r="F88" s="212"/>
      <c r="G88" s="193"/>
    </row>
    <row r="89" spans="1:8" ht="15.75">
      <c r="A89" s="156" t="s">
        <v>44</v>
      </c>
      <c r="B89" s="156" t="s">
        <v>45</v>
      </c>
      <c r="C89" s="157" t="s">
        <v>78</v>
      </c>
      <c r="D89" s="157" t="s">
        <v>79</v>
      </c>
      <c r="E89" s="157" t="s">
        <v>80</v>
      </c>
      <c r="F89" s="158" t="s">
        <v>46</v>
      </c>
      <c r="G89" s="158" t="s">
        <v>47</v>
      </c>
    </row>
    <row r="90" spans="1:8" ht="18.75">
      <c r="A90" s="81" t="s">
        <v>48</v>
      </c>
      <c r="B90" s="82" t="s">
        <v>49</v>
      </c>
      <c r="C90" s="85">
        <v>504</v>
      </c>
      <c r="D90" s="84">
        <v>504</v>
      </c>
      <c r="E90" s="85">
        <v>672</v>
      </c>
      <c r="F90" s="115">
        <f t="shared" ref="F90:F96" si="8">AVERAGE(C90:E90)</f>
        <v>560</v>
      </c>
      <c r="G90" s="84">
        <f t="shared" ref="G90:G96" si="9">STDEV(C90:E90)</f>
        <v>96.994845223857126</v>
      </c>
    </row>
    <row r="91" spans="1:8" ht="18.75">
      <c r="A91" s="12" t="s">
        <v>50</v>
      </c>
      <c r="B91" s="11" t="s">
        <v>51</v>
      </c>
      <c r="C91" s="75">
        <v>1.85</v>
      </c>
      <c r="D91" s="19">
        <v>0.504</v>
      </c>
      <c r="E91" s="75">
        <v>0.93100000000000005</v>
      </c>
      <c r="F91" s="116">
        <f t="shared" si="8"/>
        <v>1.095</v>
      </c>
      <c r="G91" s="19">
        <f t="shared" si="9"/>
        <v>0.68782337849189179</v>
      </c>
    </row>
    <row r="92" spans="1:8" ht="18.75">
      <c r="A92" s="12" t="s">
        <v>52</v>
      </c>
      <c r="B92" s="11" t="s">
        <v>53</v>
      </c>
      <c r="C92" s="75">
        <v>726.98937999999998</v>
      </c>
      <c r="D92" s="19">
        <v>182.98699999999999</v>
      </c>
      <c r="E92" s="75">
        <v>536.14575000000002</v>
      </c>
      <c r="F92" s="116">
        <f t="shared" si="8"/>
        <v>482.04070999999999</v>
      </c>
      <c r="G92" s="19">
        <f t="shared" si="9"/>
        <v>276.00754315139164</v>
      </c>
    </row>
    <row r="93" spans="1:8" ht="18.75">
      <c r="A93" s="12" t="s">
        <v>54</v>
      </c>
      <c r="B93" s="11" t="s">
        <v>53</v>
      </c>
      <c r="C93" s="75" t="s">
        <v>81</v>
      </c>
      <c r="D93" s="19" t="s">
        <v>81</v>
      </c>
      <c r="E93" s="75">
        <v>551.86102000000005</v>
      </c>
      <c r="F93" s="116">
        <f t="shared" si="8"/>
        <v>551.86102000000005</v>
      </c>
      <c r="G93" s="19" t="s">
        <v>81</v>
      </c>
    </row>
    <row r="94" spans="1:8" ht="18.75">
      <c r="A94" s="14" t="s">
        <v>56</v>
      </c>
      <c r="B94" s="79" t="s">
        <v>49</v>
      </c>
      <c r="C94" s="76" t="s">
        <v>81</v>
      </c>
      <c r="D94" s="20" t="s">
        <v>81</v>
      </c>
      <c r="E94" s="76">
        <v>66.828188999999995</v>
      </c>
      <c r="F94" s="117">
        <f t="shared" si="8"/>
        <v>66.828188999999995</v>
      </c>
      <c r="G94" s="20" t="s">
        <v>81</v>
      </c>
    </row>
    <row r="95" spans="1:8" ht="18.75">
      <c r="A95" s="12" t="s">
        <v>66</v>
      </c>
      <c r="B95" s="11" t="s">
        <v>67</v>
      </c>
      <c r="C95" s="75">
        <v>0.52857142999999995</v>
      </c>
      <c r="D95" s="19">
        <v>0.14399999999999999</v>
      </c>
      <c r="E95" s="75">
        <v>0.26600000000000001</v>
      </c>
      <c r="F95" s="116">
        <f t="shared" si="8"/>
        <v>0.31285714333333331</v>
      </c>
      <c r="G95" s="19">
        <f t="shared" si="9"/>
        <v>0.19652096606744435</v>
      </c>
    </row>
    <row r="96" spans="1:8" ht="18.75">
      <c r="A96" s="14" t="s">
        <v>68</v>
      </c>
      <c r="B96" s="79" t="s">
        <v>69</v>
      </c>
      <c r="C96" s="76">
        <v>207.71125000000001</v>
      </c>
      <c r="D96" s="20">
        <v>52.281999999999996</v>
      </c>
      <c r="E96" s="76">
        <v>153.18450000000001</v>
      </c>
      <c r="F96" s="117">
        <f t="shared" si="8"/>
        <v>137.72591666666668</v>
      </c>
      <c r="G96" s="20">
        <f t="shared" si="9"/>
        <v>78.859297409346951</v>
      </c>
    </row>
    <row r="98" spans="1:7" ht="15.75">
      <c r="A98" s="205"/>
      <c r="B98" s="205"/>
      <c r="C98" s="195" t="s">
        <v>82</v>
      </c>
      <c r="D98" s="206"/>
      <c r="E98" s="206"/>
      <c r="F98" s="206"/>
      <c r="G98" s="196"/>
    </row>
    <row r="99" spans="1:7" ht="15.75">
      <c r="A99" s="205"/>
      <c r="B99" s="205"/>
      <c r="C99" s="195" t="s">
        <v>39</v>
      </c>
      <c r="D99" s="206"/>
      <c r="E99" s="206"/>
      <c r="F99" s="206"/>
      <c r="G99" s="196"/>
    </row>
    <row r="100" spans="1:7" ht="15.75">
      <c r="A100" s="161" t="s">
        <v>44</v>
      </c>
      <c r="B100" s="161" t="s">
        <v>45</v>
      </c>
      <c r="C100" s="162" t="s">
        <v>83</v>
      </c>
      <c r="D100" s="162" t="s">
        <v>84</v>
      </c>
      <c r="E100" s="162" t="s">
        <v>85</v>
      </c>
      <c r="F100" s="163" t="s">
        <v>46</v>
      </c>
      <c r="G100" s="163" t="s">
        <v>47</v>
      </c>
    </row>
    <row r="101" spans="1:7" ht="18.75">
      <c r="A101" s="81" t="s">
        <v>48</v>
      </c>
      <c r="B101" s="82" t="s">
        <v>49</v>
      </c>
      <c r="C101" s="85">
        <v>504</v>
      </c>
      <c r="D101" s="84">
        <v>504</v>
      </c>
      <c r="E101" s="85">
        <v>504</v>
      </c>
      <c r="F101" s="115">
        <f t="shared" ref="F101:F105" si="10">AVERAGE(C101:E101)</f>
        <v>504</v>
      </c>
      <c r="G101" s="84">
        <f t="shared" ref="G101:G105" si="11">STDEV(C101:E101)</f>
        <v>0</v>
      </c>
    </row>
    <row r="102" spans="1:7" ht="18.75">
      <c r="A102" s="12" t="s">
        <v>50</v>
      </c>
      <c r="B102" s="11" t="s">
        <v>51</v>
      </c>
      <c r="C102" s="75">
        <v>3.36</v>
      </c>
      <c r="D102" s="19">
        <v>2.48</v>
      </c>
      <c r="E102" s="75">
        <v>3.65</v>
      </c>
      <c r="F102" s="116">
        <f t="shared" si="10"/>
        <v>3.1633333333333336</v>
      </c>
      <c r="G102" s="19">
        <f t="shared" si="11"/>
        <v>0.60928920336186077</v>
      </c>
    </row>
    <row r="103" spans="1:7" ht="18.75">
      <c r="A103" s="12" t="s">
        <v>52</v>
      </c>
      <c r="B103" s="11" t="s">
        <v>53</v>
      </c>
      <c r="C103" s="75">
        <v>1658.9314999999999</v>
      </c>
      <c r="D103" s="19">
        <v>1504.1134</v>
      </c>
      <c r="E103" s="75">
        <v>1509.3976</v>
      </c>
      <c r="F103" s="116">
        <f t="shared" si="10"/>
        <v>1557.4808333333333</v>
      </c>
      <c r="G103" s="19">
        <f t="shared" si="11"/>
        <v>87.898572330518121</v>
      </c>
    </row>
    <row r="104" spans="1:7" ht="18.75">
      <c r="A104" s="12" t="s">
        <v>54</v>
      </c>
      <c r="B104" s="11" t="s">
        <v>53</v>
      </c>
      <c r="C104" s="19" t="s">
        <v>81</v>
      </c>
      <c r="D104" s="19">
        <v>1532.6877999999999</v>
      </c>
      <c r="E104" s="19">
        <v>1531.5807</v>
      </c>
      <c r="F104" s="116">
        <f t="shared" si="10"/>
        <v>1532.1342500000001</v>
      </c>
      <c r="G104" s="19">
        <f t="shared" si="11"/>
        <v>0.78283791745158837</v>
      </c>
    </row>
    <row r="105" spans="1:7" ht="18.75">
      <c r="A105" s="14" t="s">
        <v>56</v>
      </c>
      <c r="B105" s="79" t="s">
        <v>49</v>
      </c>
      <c r="C105" s="20" t="s">
        <v>81</v>
      </c>
      <c r="D105" s="20">
        <v>59.300224</v>
      </c>
      <c r="E105" s="20">
        <v>47.900759999999998</v>
      </c>
      <c r="F105" s="117">
        <f t="shared" si="10"/>
        <v>53.600492000000003</v>
      </c>
      <c r="G105" s="20">
        <f t="shared" si="11"/>
        <v>8.0606382962918257</v>
      </c>
    </row>
    <row r="106" spans="1:7" ht="18.75">
      <c r="A106" s="12" t="s">
        <v>66</v>
      </c>
      <c r="B106" s="11" t="s">
        <v>67</v>
      </c>
      <c r="C106" s="75">
        <v>0.48</v>
      </c>
      <c r="D106" s="19">
        <v>0.35428570999999998</v>
      </c>
      <c r="E106" s="75">
        <v>0.52142856999999998</v>
      </c>
      <c r="F106" s="116">
        <f t="shared" ref="F106:F107" si="12">AVERAGE(C106:E106)</f>
        <v>0.45190475999999996</v>
      </c>
      <c r="G106" s="19">
        <f>STDEV(C106:E106)</f>
        <v>8.7041316598717278E-2</v>
      </c>
    </row>
    <row r="107" spans="1:7" ht="18.75">
      <c r="A107" s="14" t="s">
        <v>68</v>
      </c>
      <c r="B107" s="79" t="s">
        <v>69</v>
      </c>
      <c r="C107" s="76">
        <v>236.99020999999999</v>
      </c>
      <c r="D107" s="20">
        <v>214.87334000000001</v>
      </c>
      <c r="E107" s="76">
        <v>215.62823</v>
      </c>
      <c r="F107" s="117">
        <f t="shared" si="12"/>
        <v>222.49726000000001</v>
      </c>
      <c r="G107" s="20">
        <f>STDEV(C107:E107)</f>
        <v>12.556936907737482</v>
      </c>
    </row>
    <row r="109" spans="1:7" ht="15.75">
      <c r="A109" s="207"/>
      <c r="B109" s="207"/>
      <c r="C109" s="208" t="s">
        <v>86</v>
      </c>
      <c r="D109" s="209"/>
      <c r="E109" s="209"/>
      <c r="F109" s="209"/>
      <c r="G109" s="210"/>
    </row>
    <row r="110" spans="1:7" ht="15.75">
      <c r="A110" s="207"/>
      <c r="B110" s="207"/>
      <c r="C110" s="208" t="s">
        <v>40</v>
      </c>
      <c r="D110" s="209"/>
      <c r="E110" s="209"/>
      <c r="F110" s="209"/>
      <c r="G110" s="210"/>
    </row>
    <row r="111" spans="1:7" ht="15.75">
      <c r="A111" s="164" t="s">
        <v>44</v>
      </c>
      <c r="B111" s="164" t="s">
        <v>45</v>
      </c>
      <c r="C111" s="165" t="s">
        <v>87</v>
      </c>
      <c r="D111" s="165" t="s">
        <v>88</v>
      </c>
      <c r="E111" s="165" t="s">
        <v>89</v>
      </c>
      <c r="F111" s="166" t="s">
        <v>46</v>
      </c>
      <c r="G111" s="166" t="s">
        <v>47</v>
      </c>
    </row>
    <row r="112" spans="1:7" ht="18.75">
      <c r="A112" s="81" t="s">
        <v>48</v>
      </c>
      <c r="B112" s="82" t="s">
        <v>49</v>
      </c>
      <c r="C112" s="85">
        <v>672</v>
      </c>
      <c r="D112" s="84">
        <v>672</v>
      </c>
      <c r="E112" s="85">
        <v>672</v>
      </c>
      <c r="F112" s="115">
        <f t="shared" ref="F112:F116" si="13">AVERAGE(C112:E112)</f>
        <v>672</v>
      </c>
      <c r="G112" s="84">
        <f t="shared" ref="G112:G116" si="14">STDEV(C112:E112)</f>
        <v>0</v>
      </c>
    </row>
    <row r="113" spans="1:7" ht="18.75">
      <c r="A113" s="12" t="s">
        <v>50</v>
      </c>
      <c r="B113" s="11" t="s">
        <v>51</v>
      </c>
      <c r="C113" s="75">
        <v>7.1</v>
      </c>
      <c r="D113" s="19">
        <v>7.62</v>
      </c>
      <c r="E113" s="75">
        <v>7.06</v>
      </c>
      <c r="F113" s="116">
        <f t="shared" si="13"/>
        <v>7.2599999999999989</v>
      </c>
      <c r="G113" s="19">
        <f t="shared" si="14"/>
        <v>0.31240998703626649</v>
      </c>
    </row>
    <row r="114" spans="1:7" ht="18.75">
      <c r="A114" s="12" t="s">
        <v>52</v>
      </c>
      <c r="B114" s="11" t="s">
        <v>53</v>
      </c>
      <c r="C114" s="75">
        <v>3235.4126000000001</v>
      </c>
      <c r="D114" s="19">
        <v>3952.1395000000002</v>
      </c>
      <c r="E114" s="75">
        <v>4050.6961000000001</v>
      </c>
      <c r="F114" s="116">
        <f t="shared" si="13"/>
        <v>3746.0827333333341</v>
      </c>
      <c r="G114" s="19">
        <f t="shared" si="14"/>
        <v>444.99026917439818</v>
      </c>
    </row>
    <row r="115" spans="1:7" ht="18.75">
      <c r="A115" s="12" t="s">
        <v>54</v>
      </c>
      <c r="B115" s="11" t="s">
        <v>53</v>
      </c>
      <c r="C115" s="75">
        <v>3359.3814000000002</v>
      </c>
      <c r="D115" s="19">
        <v>4198.9638000000004</v>
      </c>
      <c r="E115" s="19">
        <v>4074.8009999999999</v>
      </c>
      <c r="F115" s="116">
        <f t="shared" si="13"/>
        <v>3877.7154000000005</v>
      </c>
      <c r="G115" s="19">
        <f t="shared" si="14"/>
        <v>453.16299704737594</v>
      </c>
    </row>
    <row r="116" spans="1:7" ht="18.75">
      <c r="A116" s="14" t="s">
        <v>56</v>
      </c>
      <c r="B116" s="79" t="s">
        <v>49</v>
      </c>
      <c r="C116" s="76">
        <v>67.660347000000002</v>
      </c>
      <c r="D116" s="20">
        <v>86.406837999999993</v>
      </c>
      <c r="E116" s="20">
        <v>69.042193999999995</v>
      </c>
      <c r="F116" s="117">
        <f t="shared" si="13"/>
        <v>74.369793000000001</v>
      </c>
      <c r="G116" s="20">
        <f t="shared" si="14"/>
        <v>10.447258708956575</v>
      </c>
    </row>
    <row r="117" spans="1:7" ht="18.75">
      <c r="A117" s="12" t="s">
        <v>66</v>
      </c>
      <c r="B117" s="11" t="s">
        <v>67</v>
      </c>
      <c r="C117" s="75">
        <v>0.50714285999999997</v>
      </c>
      <c r="D117" s="19">
        <v>0.54428571000000003</v>
      </c>
      <c r="E117" s="75">
        <v>0.50428571</v>
      </c>
      <c r="F117" s="116">
        <f t="shared" ref="F117:F118" si="15">AVERAGE(C117:E117)</f>
        <v>0.51857142666666667</v>
      </c>
      <c r="G117" s="19">
        <f>STDEV(C117:E117)</f>
        <v>2.2314997244921059E-2</v>
      </c>
    </row>
    <row r="118" spans="1:7" ht="18.75">
      <c r="A118" s="14" t="s">
        <v>68</v>
      </c>
      <c r="B118" s="79" t="s">
        <v>69</v>
      </c>
      <c r="C118" s="76">
        <v>231.1009</v>
      </c>
      <c r="D118" s="20">
        <v>282.29568</v>
      </c>
      <c r="E118" s="76">
        <v>289.33544000000001</v>
      </c>
      <c r="F118" s="117">
        <f t="shared" si="15"/>
        <v>267.57733999999999</v>
      </c>
      <c r="G118" s="20">
        <f>STDEV(C118:E118)</f>
        <v>31.785021024369328</v>
      </c>
    </row>
    <row r="120" spans="1:7" ht="15.75">
      <c r="A120" s="186"/>
      <c r="B120" s="186"/>
      <c r="C120" s="202" t="s">
        <v>90</v>
      </c>
      <c r="D120" s="203"/>
      <c r="E120" s="203"/>
      <c r="F120" s="203"/>
      <c r="G120" s="204"/>
    </row>
    <row r="121" spans="1:7" ht="15.75">
      <c r="A121" s="186"/>
      <c r="B121" s="186"/>
      <c r="C121" s="202" t="s">
        <v>41</v>
      </c>
      <c r="D121" s="203"/>
      <c r="E121" s="203"/>
      <c r="F121" s="203"/>
      <c r="G121" s="204"/>
    </row>
    <row r="122" spans="1:7" ht="15.75">
      <c r="A122" s="10" t="s">
        <v>44</v>
      </c>
      <c r="B122" s="10" t="s">
        <v>45</v>
      </c>
      <c r="C122" s="14" t="s">
        <v>91</v>
      </c>
      <c r="D122" s="14" t="s">
        <v>92</v>
      </c>
      <c r="E122" s="14" t="s">
        <v>93</v>
      </c>
      <c r="F122" s="12" t="s">
        <v>46</v>
      </c>
      <c r="G122" s="12" t="s">
        <v>47</v>
      </c>
    </row>
    <row r="123" spans="1:7" ht="18.75">
      <c r="A123" s="81" t="s">
        <v>48</v>
      </c>
      <c r="B123" s="82" t="s">
        <v>49</v>
      </c>
      <c r="C123" s="85">
        <v>504</v>
      </c>
      <c r="D123" s="84">
        <v>504</v>
      </c>
      <c r="E123" s="85">
        <v>504</v>
      </c>
      <c r="F123" s="115">
        <f t="shared" ref="F123:F127" si="16">AVERAGE(C123:E123)</f>
        <v>504</v>
      </c>
      <c r="G123" s="84">
        <f t="shared" ref="G123:G127" si="17">STDEV(C123:E123)</f>
        <v>0</v>
      </c>
    </row>
    <row r="124" spans="1:7" ht="18.75">
      <c r="A124" s="12" t="s">
        <v>50</v>
      </c>
      <c r="B124" s="11" t="s">
        <v>51</v>
      </c>
      <c r="C124" s="75">
        <v>37.5</v>
      </c>
      <c r="D124" s="19">
        <v>28.3</v>
      </c>
      <c r="E124" s="75">
        <v>15.9</v>
      </c>
      <c r="F124" s="116">
        <f t="shared" si="16"/>
        <v>27.233333333333334</v>
      </c>
      <c r="G124" s="19">
        <f t="shared" si="17"/>
        <v>10.83943417957474</v>
      </c>
    </row>
    <row r="125" spans="1:7" ht="18.75">
      <c r="A125" s="12" t="s">
        <v>52</v>
      </c>
      <c r="B125" s="11" t="s">
        <v>53</v>
      </c>
      <c r="C125" s="75">
        <v>15575.061</v>
      </c>
      <c r="D125" s="19">
        <v>13272.037</v>
      </c>
      <c r="E125" s="75">
        <v>9843.1133000000009</v>
      </c>
      <c r="F125" s="116">
        <f t="shared" si="16"/>
        <v>12896.737099999998</v>
      </c>
      <c r="G125" s="19">
        <f t="shared" si="17"/>
        <v>2884.3445737444245</v>
      </c>
    </row>
    <row r="126" spans="1:7" ht="18.75">
      <c r="A126" s="12" t="s">
        <v>54</v>
      </c>
      <c r="B126" s="11" t="s">
        <v>53</v>
      </c>
      <c r="C126" s="19">
        <v>15585.315000000001</v>
      </c>
      <c r="D126" s="19">
        <v>13279.808999999999</v>
      </c>
      <c r="E126" s="19">
        <v>9855.6424000000006</v>
      </c>
      <c r="F126" s="116">
        <f t="shared" si="16"/>
        <v>12906.922133333333</v>
      </c>
      <c r="G126" s="19">
        <f t="shared" si="17"/>
        <v>2882.9794462148056</v>
      </c>
    </row>
    <row r="127" spans="1:7" ht="18.75">
      <c r="A127" s="14" t="s">
        <v>56</v>
      </c>
      <c r="B127" s="79" t="s">
        <v>49</v>
      </c>
      <c r="C127" s="20">
        <v>50.050068000000003</v>
      </c>
      <c r="D127" s="20">
        <v>43.444226999999998</v>
      </c>
      <c r="E127" s="20">
        <v>53.279586000000002</v>
      </c>
      <c r="F127" s="117">
        <f t="shared" si="16"/>
        <v>48.924626999999994</v>
      </c>
      <c r="G127" s="20">
        <f t="shared" si="17"/>
        <v>5.0133356907433422</v>
      </c>
    </row>
    <row r="128" spans="1:7" ht="18.75">
      <c r="A128" s="12" t="s">
        <v>66</v>
      </c>
      <c r="B128" s="11" t="s">
        <v>67</v>
      </c>
      <c r="C128" s="75">
        <v>1.3392857</v>
      </c>
      <c r="D128" s="19">
        <v>1.0107143000000001</v>
      </c>
      <c r="E128" s="75">
        <v>0.56785713999999998</v>
      </c>
      <c r="F128" s="116">
        <f>AVERAGE(C128:E128)</f>
        <v>0.97261904666666676</v>
      </c>
      <c r="G128" s="19">
        <f>STDEV(C128:E128)</f>
        <v>0.38712264470167146</v>
      </c>
    </row>
    <row r="129" spans="1:7" ht="18.75">
      <c r="A129" s="14" t="s">
        <v>68</v>
      </c>
      <c r="B129" s="79" t="s">
        <v>69</v>
      </c>
      <c r="C129" s="76">
        <v>556.25219000000004</v>
      </c>
      <c r="D129" s="20">
        <v>474.00132000000002</v>
      </c>
      <c r="E129" s="76">
        <v>351.53976</v>
      </c>
      <c r="F129" s="117">
        <f>AVERAGE(C129:E129)</f>
        <v>460.59775666666673</v>
      </c>
      <c r="G129" s="20">
        <f>STDEV(C129:E129)</f>
        <v>103.01231179645055</v>
      </c>
    </row>
  </sheetData>
  <mergeCells count="37">
    <mergeCell ref="B1:N5"/>
    <mergeCell ref="A120:B121"/>
    <mergeCell ref="C120:G120"/>
    <mergeCell ref="C121:G121"/>
    <mergeCell ref="A98:B99"/>
    <mergeCell ref="C98:G98"/>
    <mergeCell ref="C99:G99"/>
    <mergeCell ref="A109:B110"/>
    <mergeCell ref="C109:G109"/>
    <mergeCell ref="C110:G110"/>
    <mergeCell ref="A87:B88"/>
    <mergeCell ref="C88:G88"/>
    <mergeCell ref="C87:G87"/>
    <mergeCell ref="K9:L9"/>
    <mergeCell ref="K10:L10"/>
    <mergeCell ref="A76:B77"/>
    <mergeCell ref="A65:B66"/>
    <mergeCell ref="C66:H66"/>
    <mergeCell ref="C65:H65"/>
    <mergeCell ref="C77:H77"/>
    <mergeCell ref="C76:H76"/>
    <mergeCell ref="M9:N9"/>
    <mergeCell ref="M10:N10"/>
    <mergeCell ref="C42:F42"/>
    <mergeCell ref="G42:J42"/>
    <mergeCell ref="A7:J7"/>
    <mergeCell ref="G22:J22"/>
    <mergeCell ref="C22:F22"/>
    <mergeCell ref="C10:D10"/>
    <mergeCell ref="A9:B11"/>
    <mergeCell ref="E10:F10"/>
    <mergeCell ref="C9:D9"/>
    <mergeCell ref="E9:F9"/>
    <mergeCell ref="G9:H9"/>
    <mergeCell ref="G10:H10"/>
    <mergeCell ref="I9:J9"/>
    <mergeCell ref="I10:J10"/>
  </mergeCells>
  <phoneticPr fontId="18" type="noConversion"/>
  <pageMargins left="0.7" right="0.7" top="0.75" bottom="0.75" header="0.3" footer="0.3"/>
  <pageSetup paperSize="9" scale="4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20D-41F2-49A6-8F6C-F3F166B92D72}">
  <dimension ref="A2:M42"/>
  <sheetViews>
    <sheetView tabSelected="1" workbookViewId="0"/>
  </sheetViews>
  <sheetFormatPr defaultRowHeight="16.5"/>
  <sheetData>
    <row r="2" spans="1:13" ht="20.25">
      <c r="B2" s="307" t="s">
        <v>94</v>
      </c>
      <c r="C2" s="308"/>
      <c r="D2" s="308"/>
      <c r="E2" s="308"/>
      <c r="F2" s="308"/>
      <c r="G2" s="309"/>
    </row>
    <row r="3" spans="1:13" ht="20.25">
      <c r="B3" s="310"/>
      <c r="C3" s="310"/>
      <c r="D3" s="310"/>
      <c r="E3" s="310"/>
      <c r="F3" s="310"/>
      <c r="G3" s="310"/>
    </row>
    <row r="4" spans="1:13" ht="20.25">
      <c r="A4" s="311"/>
      <c r="B4" s="312" t="s">
        <v>95</v>
      </c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</row>
    <row r="5" spans="1:13">
      <c r="B5" s="313" t="s">
        <v>96</v>
      </c>
      <c r="C5" s="314" t="s">
        <v>97</v>
      </c>
      <c r="D5" s="315" t="s">
        <v>98</v>
      </c>
      <c r="E5" s="316" t="s">
        <v>99</v>
      </c>
      <c r="F5" s="316" t="s">
        <v>100</v>
      </c>
      <c r="G5" s="317" t="s">
        <v>101</v>
      </c>
    </row>
    <row r="6" spans="1:13">
      <c r="B6" s="318"/>
      <c r="C6" s="319"/>
      <c r="D6" s="319"/>
      <c r="E6" s="320" t="s">
        <v>102</v>
      </c>
      <c r="F6" s="320" t="s">
        <v>103</v>
      </c>
      <c r="G6" s="321" t="s">
        <v>104</v>
      </c>
    </row>
    <row r="7" spans="1:13">
      <c r="B7" s="322" t="s">
        <v>105</v>
      </c>
      <c r="C7" s="323">
        <v>1</v>
      </c>
      <c r="D7" s="323" t="s">
        <v>106</v>
      </c>
      <c r="E7" s="324">
        <v>10.1</v>
      </c>
      <c r="F7" s="324">
        <v>9.8000000000000007</v>
      </c>
      <c r="G7" s="325">
        <v>8.5</v>
      </c>
    </row>
    <row r="8" spans="1:13">
      <c r="B8" s="326"/>
      <c r="C8" s="327">
        <v>2</v>
      </c>
      <c r="D8" s="327" t="s">
        <v>106</v>
      </c>
      <c r="E8" s="328">
        <v>11</v>
      </c>
      <c r="F8" s="328">
        <v>11</v>
      </c>
      <c r="G8" s="329">
        <v>9.6999999999999993</v>
      </c>
    </row>
    <row r="9" spans="1:13">
      <c r="B9" s="326"/>
      <c r="C9" s="327">
        <v>3</v>
      </c>
      <c r="D9" s="327" t="s">
        <v>106</v>
      </c>
      <c r="E9" s="328">
        <v>10.6</v>
      </c>
      <c r="F9" s="328">
        <v>10.4</v>
      </c>
      <c r="G9" s="329">
        <v>9.3000000000000007</v>
      </c>
    </row>
    <row r="10" spans="1:13">
      <c r="B10" s="326"/>
      <c r="C10" s="327">
        <v>4</v>
      </c>
      <c r="D10" s="327" t="s">
        <v>106</v>
      </c>
      <c r="E10" s="328">
        <v>11.6</v>
      </c>
      <c r="F10" s="328">
        <v>11.6</v>
      </c>
      <c r="G10" s="329">
        <v>10.199999999999999</v>
      </c>
    </row>
    <row r="11" spans="1:13">
      <c r="B11" s="326"/>
      <c r="C11" s="330" t="s">
        <v>107</v>
      </c>
      <c r="D11" s="330"/>
      <c r="E11" s="331">
        <f>AVERAGE(E7:E10)</f>
        <v>10.825000000000001</v>
      </c>
      <c r="F11" s="331">
        <f>AVERAGE(F7:F10)</f>
        <v>10.700000000000001</v>
      </c>
      <c r="G11" s="332">
        <f>AVERAGE(G7:G10)</f>
        <v>9.4250000000000007</v>
      </c>
    </row>
    <row r="12" spans="1:13">
      <c r="B12" s="333"/>
      <c r="C12" s="334" t="s">
        <v>108</v>
      </c>
      <c r="D12" s="334"/>
      <c r="E12" s="335">
        <f>STDEV(E7:E10)</f>
        <v>0.63442887702247608</v>
      </c>
      <c r="F12" s="335">
        <f>STDEV(F7:F10)</f>
        <v>0.77459666924148285</v>
      </c>
      <c r="G12" s="336">
        <f>STDEV(G7:G10)</f>
        <v>0.71821538088050774</v>
      </c>
    </row>
    <row r="13" spans="1:13">
      <c r="B13" s="322" t="s">
        <v>109</v>
      </c>
      <c r="C13" s="337">
        <v>5</v>
      </c>
      <c r="D13" s="327" t="s">
        <v>106</v>
      </c>
      <c r="E13" s="328">
        <v>10.3</v>
      </c>
      <c r="F13" s="328">
        <v>9.8000000000000007</v>
      </c>
      <c r="G13" s="329">
        <v>8.6</v>
      </c>
    </row>
    <row r="14" spans="1:13">
      <c r="B14" s="326"/>
      <c r="C14" s="327">
        <v>6</v>
      </c>
      <c r="D14" s="327" t="s">
        <v>106</v>
      </c>
      <c r="E14" s="328">
        <v>10.3</v>
      </c>
      <c r="F14" s="328">
        <v>9.6</v>
      </c>
      <c r="G14" s="329">
        <v>8.4</v>
      </c>
    </row>
    <row r="15" spans="1:13">
      <c r="B15" s="326"/>
      <c r="C15" s="337">
        <v>7</v>
      </c>
      <c r="D15" s="327" t="s">
        <v>106</v>
      </c>
      <c r="E15" s="328">
        <v>10.6</v>
      </c>
      <c r="F15" s="328">
        <v>10.6</v>
      </c>
      <c r="G15" s="329">
        <v>9.5</v>
      </c>
    </row>
    <row r="16" spans="1:13">
      <c r="B16" s="326"/>
      <c r="C16" s="327">
        <v>8</v>
      </c>
      <c r="D16" s="327" t="s">
        <v>106</v>
      </c>
      <c r="E16" s="328">
        <v>12.2</v>
      </c>
      <c r="F16" s="328">
        <v>12.5</v>
      </c>
      <c r="G16" s="329">
        <v>11.2</v>
      </c>
    </row>
    <row r="17" spans="1:13">
      <c r="B17" s="326"/>
      <c r="C17" s="330" t="s">
        <v>107</v>
      </c>
      <c r="D17" s="330"/>
      <c r="E17" s="331">
        <f>AVERAGE(E13:E16)</f>
        <v>10.850000000000001</v>
      </c>
      <c r="F17" s="331">
        <f>AVERAGE(F13:F16)</f>
        <v>10.625</v>
      </c>
      <c r="G17" s="332">
        <f>AVERAGE(G13:G16)</f>
        <v>9.4250000000000007</v>
      </c>
    </row>
    <row r="18" spans="1:13">
      <c r="B18" s="333"/>
      <c r="C18" s="334" t="s">
        <v>108</v>
      </c>
      <c r="D18" s="334"/>
      <c r="E18" s="335">
        <f>STDEV(E13:E16)</f>
        <v>0.91104335791442925</v>
      </c>
      <c r="F18" s="335">
        <f>STDEV(F13:F16)</f>
        <v>1.3225606476327154</v>
      </c>
      <c r="G18" s="336">
        <f>STDEV(G13:G16)</f>
        <v>1.2763881332363773</v>
      </c>
    </row>
    <row r="20" spans="1:13" ht="20.25">
      <c r="A20" s="338"/>
      <c r="B20" s="312" t="s">
        <v>110</v>
      </c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38"/>
    </row>
    <row r="21" spans="1:13">
      <c r="B21" s="313" t="s">
        <v>96</v>
      </c>
      <c r="C21" s="339" t="s">
        <v>97</v>
      </c>
      <c r="D21" s="315" t="s">
        <v>98</v>
      </c>
      <c r="E21" s="316" t="s">
        <v>99</v>
      </c>
      <c r="F21" s="316" t="s">
        <v>100</v>
      </c>
      <c r="G21" s="316" t="s">
        <v>101</v>
      </c>
      <c r="H21" s="316" t="s">
        <v>111</v>
      </c>
      <c r="I21" s="316" t="s">
        <v>112</v>
      </c>
      <c r="J21" s="316" t="s">
        <v>113</v>
      </c>
      <c r="K21" s="316" t="s">
        <v>114</v>
      </c>
      <c r="L21" s="317" t="s">
        <v>115</v>
      </c>
    </row>
    <row r="22" spans="1:13">
      <c r="B22" s="318"/>
      <c r="C22" s="340"/>
      <c r="D22" s="319"/>
      <c r="E22" s="320" t="s">
        <v>102</v>
      </c>
      <c r="F22" s="320" t="s">
        <v>103</v>
      </c>
      <c r="G22" s="320" t="s">
        <v>104</v>
      </c>
      <c r="H22" s="320" t="s">
        <v>116</v>
      </c>
      <c r="I22" s="320" t="s">
        <v>117</v>
      </c>
      <c r="J22" s="320" t="s">
        <v>118</v>
      </c>
      <c r="K22" s="320" t="s">
        <v>119</v>
      </c>
      <c r="L22" s="321" t="s">
        <v>120</v>
      </c>
    </row>
    <row r="23" spans="1:13">
      <c r="B23" s="322" t="s">
        <v>121</v>
      </c>
      <c r="C23" s="341">
        <v>9</v>
      </c>
      <c r="D23" s="323" t="s">
        <v>106</v>
      </c>
      <c r="E23" s="324">
        <v>9.8000000000000007</v>
      </c>
      <c r="F23" s="324">
        <v>9.6</v>
      </c>
      <c r="G23" s="324">
        <v>9.4</v>
      </c>
      <c r="H23" s="324">
        <v>9.5</v>
      </c>
      <c r="I23" s="324">
        <v>9.5</v>
      </c>
      <c r="J23" s="324">
        <v>9.1999999999999993</v>
      </c>
      <c r="K23" s="324">
        <v>9.4</v>
      </c>
      <c r="L23" s="325">
        <v>9.6999999999999993</v>
      </c>
    </row>
    <row r="24" spans="1:13">
      <c r="B24" s="326"/>
      <c r="C24" s="342">
        <v>10</v>
      </c>
      <c r="D24" s="327" t="s">
        <v>106</v>
      </c>
      <c r="E24" s="328">
        <v>12.2</v>
      </c>
      <c r="F24" s="328">
        <v>12.3</v>
      </c>
      <c r="G24" s="328">
        <v>11</v>
      </c>
      <c r="H24" s="328">
        <v>10.8</v>
      </c>
      <c r="I24" s="328">
        <v>10.6</v>
      </c>
      <c r="J24" s="328">
        <v>10.8</v>
      </c>
      <c r="K24" s="328">
        <v>10.9</v>
      </c>
      <c r="L24" s="329">
        <v>10.3</v>
      </c>
    </row>
    <row r="25" spans="1:13">
      <c r="B25" s="326"/>
      <c r="C25" s="342">
        <v>11</v>
      </c>
      <c r="D25" s="327" t="s">
        <v>106</v>
      </c>
      <c r="E25" s="328">
        <v>11.2</v>
      </c>
      <c r="F25" s="328">
        <v>11.5</v>
      </c>
      <c r="G25" s="328">
        <v>10.4</v>
      </c>
      <c r="H25" s="328">
        <v>10.3</v>
      </c>
      <c r="I25" s="328">
        <v>10.8</v>
      </c>
      <c r="J25" s="328">
        <v>10.7</v>
      </c>
      <c r="K25" s="328">
        <v>10.9</v>
      </c>
      <c r="L25" s="329">
        <v>11</v>
      </c>
    </row>
    <row r="26" spans="1:13">
      <c r="B26" s="326"/>
      <c r="C26" s="343" t="s">
        <v>107</v>
      </c>
      <c r="D26" s="330"/>
      <c r="E26" s="331">
        <f>AVERAGE(E23:E25)</f>
        <v>11.066666666666668</v>
      </c>
      <c r="F26" s="331">
        <f>AVERAGE(F23:F25)</f>
        <v>11.133333333333333</v>
      </c>
      <c r="G26" s="331">
        <f>AVERAGE(G23:G25)</f>
        <v>10.266666666666666</v>
      </c>
      <c r="H26" s="331">
        <f t="shared" ref="H26:L26" si="0">AVERAGE(H23:H25)</f>
        <v>10.200000000000001</v>
      </c>
      <c r="I26" s="331">
        <f t="shared" si="0"/>
        <v>10.3</v>
      </c>
      <c r="J26" s="331">
        <f t="shared" si="0"/>
        <v>10.233333333333333</v>
      </c>
      <c r="K26" s="331">
        <f t="shared" si="0"/>
        <v>10.4</v>
      </c>
      <c r="L26" s="332">
        <f t="shared" si="0"/>
        <v>10.333333333333334</v>
      </c>
    </row>
    <row r="27" spans="1:13">
      <c r="B27" s="333"/>
      <c r="C27" s="343" t="s">
        <v>108</v>
      </c>
      <c r="D27" s="330"/>
      <c r="E27" s="331">
        <f>STDEV(E23:E25)</f>
        <v>1.2055427546683408</v>
      </c>
      <c r="F27" s="331">
        <f>STDEV(F23:F25)</f>
        <v>1.3868429375143296</v>
      </c>
      <c r="G27" s="331">
        <f>STDEV(G23:G25)</f>
        <v>0.80829037686547589</v>
      </c>
      <c r="H27" s="331">
        <f t="shared" ref="H27:L27" si="1">STDEV(H23:H25)</f>
        <v>0.65574385243020039</v>
      </c>
      <c r="I27" s="331">
        <f t="shared" si="1"/>
        <v>0.70000000000000018</v>
      </c>
      <c r="J27" s="331">
        <f t="shared" si="1"/>
        <v>0.89628864398325059</v>
      </c>
      <c r="K27" s="331">
        <f t="shared" si="1"/>
        <v>0.8660254037844386</v>
      </c>
      <c r="L27" s="332">
        <f t="shared" si="1"/>
        <v>0.65064070986477152</v>
      </c>
    </row>
    <row r="28" spans="1:13">
      <c r="B28" s="326" t="s">
        <v>122</v>
      </c>
      <c r="C28" s="344">
        <v>12</v>
      </c>
      <c r="D28" s="323" t="s">
        <v>106</v>
      </c>
      <c r="E28" s="324">
        <v>9.6999999999999993</v>
      </c>
      <c r="F28" s="324">
        <v>9.6999999999999993</v>
      </c>
      <c r="G28" s="324">
        <v>9.4</v>
      </c>
      <c r="H28" s="324">
        <v>9.4</v>
      </c>
      <c r="I28" s="324">
        <v>9.8000000000000007</v>
      </c>
      <c r="J28" s="324">
        <v>9.4</v>
      </c>
      <c r="K28" s="324">
        <v>9.5</v>
      </c>
      <c r="L28" s="325">
        <v>9.6</v>
      </c>
    </row>
    <row r="29" spans="1:13">
      <c r="B29" s="326"/>
      <c r="C29" s="342">
        <v>13</v>
      </c>
      <c r="D29" s="327" t="s">
        <v>106</v>
      </c>
      <c r="E29" s="328">
        <v>11.8</v>
      </c>
      <c r="F29" s="328">
        <v>12.2</v>
      </c>
      <c r="G29" s="328">
        <v>11.5</v>
      </c>
      <c r="H29" s="328">
        <v>11.3</v>
      </c>
      <c r="I29" s="328">
        <v>11.4</v>
      </c>
      <c r="J29" s="328">
        <v>11.1</v>
      </c>
      <c r="K29" s="328">
        <v>11</v>
      </c>
      <c r="L29" s="329">
        <v>11.8</v>
      </c>
    </row>
    <row r="30" spans="1:13">
      <c r="B30" s="326"/>
      <c r="C30" s="345">
        <v>14</v>
      </c>
      <c r="D30" s="327" t="s">
        <v>106</v>
      </c>
      <c r="E30" s="328">
        <v>11.5</v>
      </c>
      <c r="F30" s="328">
        <v>11.2</v>
      </c>
      <c r="G30" s="328">
        <v>10.5</v>
      </c>
      <c r="H30" s="328">
        <v>10.3</v>
      </c>
      <c r="I30" s="328">
        <v>10.199999999999999</v>
      </c>
      <c r="J30" s="328">
        <v>9.9</v>
      </c>
      <c r="K30" s="328">
        <v>9.8000000000000007</v>
      </c>
      <c r="L30" s="329">
        <v>9.6999999999999993</v>
      </c>
    </row>
    <row r="31" spans="1:13">
      <c r="B31" s="326"/>
      <c r="C31" s="343" t="s">
        <v>107</v>
      </c>
      <c r="D31" s="330"/>
      <c r="E31" s="331">
        <f>AVERAGE(E28:E30)</f>
        <v>11</v>
      </c>
      <c r="F31" s="331">
        <f>AVERAGE(F28:F30)</f>
        <v>11.033333333333331</v>
      </c>
      <c r="G31" s="331">
        <f>AVERAGE(G28:G30)</f>
        <v>10.466666666666667</v>
      </c>
      <c r="H31" s="331">
        <f t="shared" ref="H31:L31" si="2">AVERAGE(H28:H30)</f>
        <v>10.333333333333334</v>
      </c>
      <c r="I31" s="331">
        <f t="shared" si="2"/>
        <v>10.466666666666667</v>
      </c>
      <c r="J31" s="331">
        <f t="shared" si="2"/>
        <v>10.133333333333333</v>
      </c>
      <c r="K31" s="331">
        <f t="shared" si="2"/>
        <v>10.1</v>
      </c>
      <c r="L31" s="332">
        <f t="shared" si="2"/>
        <v>10.366666666666665</v>
      </c>
    </row>
    <row r="32" spans="1:13">
      <c r="B32" s="333"/>
      <c r="C32" s="346" t="s">
        <v>108</v>
      </c>
      <c r="D32" s="334"/>
      <c r="E32" s="335">
        <f>STDEV(E28:E30)</f>
        <v>1.1357816691600555</v>
      </c>
      <c r="F32" s="335">
        <f>STDEV(F28:F30)</f>
        <v>1.2583057392117916</v>
      </c>
      <c r="G32" s="335">
        <f>STDEV(G28:G30)</f>
        <v>1.0503967504392486</v>
      </c>
      <c r="H32" s="335">
        <f t="shared" ref="H32:L32" si="3">STDEV(H28:H30)</f>
        <v>0.95043849529221702</v>
      </c>
      <c r="I32" s="335">
        <f t="shared" si="3"/>
        <v>0.83266639978645307</v>
      </c>
      <c r="J32" s="335">
        <f t="shared" si="3"/>
        <v>0.87368949480541003</v>
      </c>
      <c r="K32" s="335">
        <f t="shared" si="3"/>
        <v>0.79372539331937708</v>
      </c>
      <c r="L32" s="336">
        <f t="shared" si="3"/>
        <v>1.2423096769056157</v>
      </c>
    </row>
    <row r="33" spans="2:12">
      <c r="B33" s="322" t="s">
        <v>123</v>
      </c>
      <c r="C33" s="341">
        <v>15</v>
      </c>
      <c r="D33" s="323" t="s">
        <v>106</v>
      </c>
      <c r="E33" s="324">
        <v>10.5</v>
      </c>
      <c r="F33" s="324">
        <v>10.5</v>
      </c>
      <c r="G33" s="324">
        <v>10.1</v>
      </c>
      <c r="H33" s="324">
        <v>10</v>
      </c>
      <c r="I33" s="324">
        <v>9.9</v>
      </c>
      <c r="J33" s="324">
        <v>9.9</v>
      </c>
      <c r="K33" s="324">
        <v>10</v>
      </c>
      <c r="L33" s="325">
        <v>10.199999999999999</v>
      </c>
    </row>
    <row r="34" spans="2:12">
      <c r="B34" s="326"/>
      <c r="C34" s="342">
        <v>16</v>
      </c>
      <c r="D34" s="327" t="s">
        <v>106</v>
      </c>
      <c r="E34" s="328">
        <v>11.6</v>
      </c>
      <c r="F34" s="328">
        <v>11.8</v>
      </c>
      <c r="G34" s="328">
        <v>12</v>
      </c>
      <c r="H34" s="328">
        <v>11.9</v>
      </c>
      <c r="I34" s="328">
        <v>11.9</v>
      </c>
      <c r="J34" s="328">
        <v>11.8</v>
      </c>
      <c r="K34" s="328">
        <v>11.7</v>
      </c>
      <c r="L34" s="329">
        <v>12.2</v>
      </c>
    </row>
    <row r="35" spans="2:12">
      <c r="B35" s="326"/>
      <c r="C35" s="342">
        <v>17</v>
      </c>
      <c r="D35" s="327" t="s">
        <v>106</v>
      </c>
      <c r="E35" s="328">
        <v>11</v>
      </c>
      <c r="F35" s="328">
        <v>10.9</v>
      </c>
      <c r="G35" s="328">
        <v>10.1</v>
      </c>
      <c r="H35" s="328">
        <v>10.1</v>
      </c>
      <c r="I35" s="328">
        <v>10.9</v>
      </c>
      <c r="J35" s="328">
        <v>10.1</v>
      </c>
      <c r="K35" s="328">
        <v>10.199999999999999</v>
      </c>
      <c r="L35" s="329">
        <v>10.8</v>
      </c>
    </row>
    <row r="36" spans="2:12">
      <c r="B36" s="326"/>
      <c r="C36" s="343" t="s">
        <v>107</v>
      </c>
      <c r="D36" s="330"/>
      <c r="E36" s="331">
        <f>AVERAGE(E33:E35)</f>
        <v>11.033333333333333</v>
      </c>
      <c r="F36" s="331">
        <f>AVERAGE(F33:F35)</f>
        <v>11.066666666666668</v>
      </c>
      <c r="G36" s="331">
        <f>AVERAGE(G33:G35)</f>
        <v>10.733333333333334</v>
      </c>
      <c r="H36" s="331">
        <f t="shared" ref="H36:L36" si="4">AVERAGE(H33:H35)</f>
        <v>10.666666666666666</v>
      </c>
      <c r="I36" s="331">
        <f t="shared" si="4"/>
        <v>10.9</v>
      </c>
      <c r="J36" s="331">
        <f t="shared" si="4"/>
        <v>10.600000000000001</v>
      </c>
      <c r="K36" s="331">
        <f t="shared" si="4"/>
        <v>10.633333333333333</v>
      </c>
      <c r="L36" s="332">
        <f t="shared" si="4"/>
        <v>11.066666666666668</v>
      </c>
    </row>
    <row r="37" spans="2:12">
      <c r="B37" s="333"/>
      <c r="C37" s="346" t="s">
        <v>108</v>
      </c>
      <c r="D37" s="334"/>
      <c r="E37" s="335">
        <f>STDEV(E33:E35)</f>
        <v>0.55075705472861003</v>
      </c>
      <c r="F37" s="335">
        <f>STDEV(F33:F35)</f>
        <v>0.66583281184793963</v>
      </c>
      <c r="G37" s="335">
        <f>STDEV(G33:G35)</f>
        <v>1.096965511460289</v>
      </c>
      <c r="H37" s="335">
        <f t="shared" ref="H37:L37" si="5">STDEV(H33:H35)</f>
        <v>1.069267662156363</v>
      </c>
      <c r="I37" s="335">
        <f t="shared" si="5"/>
        <v>1</v>
      </c>
      <c r="J37" s="335">
        <f t="shared" si="5"/>
        <v>1.0440306508910553</v>
      </c>
      <c r="K37" s="335">
        <f t="shared" si="5"/>
        <v>0.92915732431775677</v>
      </c>
      <c r="L37" s="336">
        <f t="shared" si="5"/>
        <v>1.0263202878893767</v>
      </c>
    </row>
    <row r="38" spans="2:12">
      <c r="B38" s="326" t="s">
        <v>124</v>
      </c>
      <c r="C38" s="344">
        <v>18</v>
      </c>
      <c r="D38" s="323" t="s">
        <v>106</v>
      </c>
      <c r="E38" s="324">
        <v>9.6</v>
      </c>
      <c r="F38" s="324">
        <v>9.6999999999999993</v>
      </c>
      <c r="G38" s="324">
        <v>9.1</v>
      </c>
      <c r="H38" s="324">
        <v>9.1</v>
      </c>
      <c r="I38" s="324">
        <v>8.6999999999999993</v>
      </c>
      <c r="J38" s="324">
        <v>8.6</v>
      </c>
      <c r="K38" s="324">
        <v>9.3000000000000007</v>
      </c>
      <c r="L38" s="325">
        <v>9.3000000000000007</v>
      </c>
    </row>
    <row r="39" spans="2:12">
      <c r="B39" s="326"/>
      <c r="C39" s="342">
        <v>19</v>
      </c>
      <c r="D39" s="327" t="s">
        <v>106</v>
      </c>
      <c r="E39" s="328">
        <v>11.8</v>
      </c>
      <c r="F39" s="328">
        <v>11.9</v>
      </c>
      <c r="G39" s="328">
        <v>11</v>
      </c>
      <c r="H39" s="328">
        <v>10.7</v>
      </c>
      <c r="I39" s="328">
        <v>9.6999999999999993</v>
      </c>
      <c r="J39" s="328">
        <v>9.6999999999999993</v>
      </c>
      <c r="K39" s="328">
        <v>9.9</v>
      </c>
      <c r="L39" s="329">
        <v>10.4</v>
      </c>
    </row>
    <row r="40" spans="2:12">
      <c r="B40" s="326"/>
      <c r="C40" s="345">
        <v>20</v>
      </c>
      <c r="D40" s="327" t="s">
        <v>106</v>
      </c>
      <c r="E40" s="328">
        <v>11.8</v>
      </c>
      <c r="F40" s="328">
        <v>12</v>
      </c>
      <c r="G40" s="328">
        <v>11.8</v>
      </c>
      <c r="H40" s="328">
        <v>11.6</v>
      </c>
      <c r="I40" s="328">
        <v>11.7</v>
      </c>
      <c r="J40" s="328">
        <v>11.5</v>
      </c>
      <c r="K40" s="328">
        <v>11.5</v>
      </c>
      <c r="L40" s="329">
        <v>11.8</v>
      </c>
    </row>
    <row r="41" spans="2:12">
      <c r="B41" s="326"/>
      <c r="C41" s="343" t="s">
        <v>107</v>
      </c>
      <c r="D41" s="330"/>
      <c r="E41" s="331">
        <f>AVERAGE(E38:E40)</f>
        <v>11.066666666666668</v>
      </c>
      <c r="F41" s="331">
        <f>AVERAGE(F38:F40)</f>
        <v>11.200000000000001</v>
      </c>
      <c r="G41" s="331">
        <f>AVERAGE(G38:G40)</f>
        <v>10.633333333333335</v>
      </c>
      <c r="H41" s="331">
        <f t="shared" ref="H41:L41" si="6">AVERAGE(H38:H40)</f>
        <v>10.466666666666667</v>
      </c>
      <c r="I41" s="331">
        <f t="shared" si="6"/>
        <v>10.033333333333333</v>
      </c>
      <c r="J41" s="331">
        <f t="shared" si="6"/>
        <v>9.9333333333333318</v>
      </c>
      <c r="K41" s="331">
        <f t="shared" si="6"/>
        <v>10.233333333333334</v>
      </c>
      <c r="L41" s="332">
        <f t="shared" si="6"/>
        <v>10.500000000000002</v>
      </c>
    </row>
    <row r="42" spans="2:12">
      <c r="B42" s="333"/>
      <c r="C42" s="346" t="s">
        <v>108</v>
      </c>
      <c r="D42" s="334"/>
      <c r="E42" s="335">
        <f>STDEV(E38:E40)</f>
        <v>1.2701705922171773</v>
      </c>
      <c r="F42" s="335">
        <f>STDEV(F38:F40)</f>
        <v>1.3000000000000005</v>
      </c>
      <c r="G42" s="335">
        <f>STDEV(G38:G40)</f>
        <v>1.386842937514309</v>
      </c>
      <c r="H42" s="335">
        <f t="shared" ref="H42:L42" si="7">STDEV(H38:H40)</f>
        <v>1.2662279942148387</v>
      </c>
      <c r="I42" s="335">
        <f t="shared" si="7"/>
        <v>1.5275252316519499</v>
      </c>
      <c r="J42" s="335">
        <f t="shared" si="7"/>
        <v>1.4640127503998539</v>
      </c>
      <c r="K42" s="335">
        <f t="shared" si="7"/>
        <v>1.1372481406154651</v>
      </c>
      <c r="L42" s="336">
        <f t="shared" si="7"/>
        <v>1.2529964086141667</v>
      </c>
    </row>
  </sheetData>
  <mergeCells count="25">
    <mergeCell ref="B33:B37"/>
    <mergeCell ref="C36:D36"/>
    <mergeCell ref="C37:D37"/>
    <mergeCell ref="B38:B42"/>
    <mergeCell ref="C41:D41"/>
    <mergeCell ref="C42:D42"/>
    <mergeCell ref="B23:B27"/>
    <mergeCell ref="C26:D26"/>
    <mergeCell ref="C27:D27"/>
    <mergeCell ref="B28:B32"/>
    <mergeCell ref="C31:D31"/>
    <mergeCell ref="C32:D32"/>
    <mergeCell ref="B13:B18"/>
    <mergeCell ref="C17:D17"/>
    <mergeCell ref="C18:D18"/>
    <mergeCell ref="B21:B22"/>
    <mergeCell ref="C21:C22"/>
    <mergeCell ref="D21:D22"/>
    <mergeCell ref="B2:G2"/>
    <mergeCell ref="B5:B6"/>
    <mergeCell ref="C5:C6"/>
    <mergeCell ref="D5:D6"/>
    <mergeCell ref="B7:B12"/>
    <mergeCell ref="C11:D11"/>
    <mergeCell ref="C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BI211"/>
  <sheetViews>
    <sheetView topLeftCell="A100" zoomScale="25" zoomScaleNormal="25" workbookViewId="0">
      <selection activeCell="Z164" sqref="Z164"/>
    </sheetView>
  </sheetViews>
  <sheetFormatPr defaultColWidth="9" defaultRowHeight="15"/>
  <cols>
    <col min="1" max="8" width="17.5" style="27" customWidth="1"/>
    <col min="9" max="9" width="6.125" style="45" customWidth="1"/>
    <col min="10" max="15" width="17.5" style="111" customWidth="1"/>
    <col min="16" max="16" width="17.5" style="27" customWidth="1"/>
    <col min="17" max="17" width="6.125" style="45" customWidth="1"/>
    <col min="18" max="24" width="17.5" style="27" customWidth="1"/>
    <col min="25" max="16384" width="9" style="27"/>
  </cols>
  <sheetData>
    <row r="1" spans="1:17">
      <c r="A1" s="224" t="s">
        <v>125</v>
      </c>
      <c r="B1" s="224"/>
      <c r="C1" s="224"/>
      <c r="D1" s="224"/>
      <c r="E1" s="224"/>
      <c r="F1" s="224"/>
      <c r="G1" s="224"/>
      <c r="H1" s="224"/>
      <c r="J1" s="224" t="s">
        <v>125</v>
      </c>
      <c r="K1" s="224"/>
      <c r="L1" s="224"/>
      <c r="M1" s="224"/>
      <c r="N1" s="224"/>
      <c r="O1" s="224"/>
      <c r="P1" s="224"/>
    </row>
    <row r="2" spans="1:17" ht="32.1" customHeight="1">
      <c r="A2" s="46" t="s">
        <v>126</v>
      </c>
      <c r="B2" s="225" t="s">
        <v>127</v>
      </c>
      <c r="C2" s="225"/>
      <c r="D2" s="225"/>
      <c r="E2" s="225"/>
      <c r="F2" s="225"/>
      <c r="G2" s="225"/>
      <c r="H2" s="225"/>
      <c r="J2" s="46" t="s">
        <v>126</v>
      </c>
      <c r="K2" s="225" t="s">
        <v>128</v>
      </c>
      <c r="L2" s="225"/>
      <c r="M2" s="225"/>
      <c r="N2" s="225"/>
      <c r="O2" s="225"/>
      <c r="P2" s="225"/>
    </row>
    <row r="3" spans="1:17" ht="17.25" customHeight="1">
      <c r="A3" s="46" t="s">
        <v>129</v>
      </c>
      <c r="B3" s="48" t="s">
        <v>130</v>
      </c>
      <c r="C3" s="47"/>
      <c r="D3" s="47"/>
      <c r="E3" s="47"/>
      <c r="F3" s="47"/>
      <c r="G3" s="47"/>
      <c r="H3" s="47"/>
      <c r="J3" s="46" t="s">
        <v>129</v>
      </c>
      <c r="K3" s="48" t="s">
        <v>130</v>
      </c>
      <c r="L3" s="47"/>
      <c r="M3" s="47"/>
      <c r="N3" s="47"/>
      <c r="O3" s="47"/>
      <c r="P3" s="47"/>
    </row>
    <row r="4" spans="1:17" ht="17.25" customHeight="1">
      <c r="A4" s="46"/>
      <c r="B4" s="48"/>
      <c r="C4" s="47"/>
      <c r="D4" s="47"/>
      <c r="E4" s="47"/>
      <c r="F4" s="47"/>
      <c r="G4" s="47"/>
      <c r="H4" s="47"/>
      <c r="J4" s="46"/>
      <c r="K4" s="48"/>
      <c r="L4" s="47"/>
      <c r="M4" s="47"/>
      <c r="N4" s="47"/>
      <c r="O4" s="47"/>
      <c r="P4" s="47"/>
    </row>
    <row r="5" spans="1:17" ht="17.25" customHeight="1">
      <c r="A5" s="46" t="s">
        <v>131</v>
      </c>
      <c r="B5" s="49" t="s">
        <v>132</v>
      </c>
      <c r="C5" s="47" t="s">
        <v>133</v>
      </c>
      <c r="D5" s="47"/>
      <c r="E5" s="47"/>
      <c r="F5" s="47"/>
      <c r="G5" s="47"/>
      <c r="H5" s="47"/>
      <c r="J5" s="46" t="s">
        <v>131</v>
      </c>
      <c r="K5" s="49" t="s">
        <v>132</v>
      </c>
      <c r="L5" s="47" t="s">
        <v>133</v>
      </c>
      <c r="M5" s="47"/>
      <c r="N5" s="47"/>
      <c r="O5" s="47"/>
      <c r="P5" s="47"/>
    </row>
    <row r="6" spans="1:17" s="52" customFormat="1" ht="17.25" customHeight="1">
      <c r="A6" s="50" t="s">
        <v>134</v>
      </c>
      <c r="B6" s="50"/>
      <c r="C6" s="50"/>
      <c r="D6" s="50"/>
      <c r="E6" s="50"/>
      <c r="F6" s="50"/>
      <c r="G6" s="50"/>
      <c r="H6" s="50"/>
      <c r="I6" s="51"/>
      <c r="J6" s="136" t="s">
        <v>135</v>
      </c>
      <c r="K6" s="136"/>
      <c r="L6" s="136"/>
      <c r="M6" s="136"/>
      <c r="N6" s="136"/>
      <c r="O6" s="136"/>
      <c r="P6" s="136"/>
      <c r="Q6" s="51"/>
    </row>
    <row r="7" spans="1:17" ht="17.25" customHeight="1">
      <c r="A7" s="52" t="s">
        <v>136</v>
      </c>
      <c r="J7" s="52" t="s">
        <v>136</v>
      </c>
      <c r="K7" s="27"/>
      <c r="L7" s="27"/>
      <c r="M7" s="27"/>
      <c r="N7" s="27"/>
      <c r="O7" s="27"/>
    </row>
    <row r="8" spans="1:17" ht="17.25" customHeight="1">
      <c r="A8" s="226" t="s">
        <v>137</v>
      </c>
      <c r="B8" s="229" t="str">
        <f>B3</f>
        <v>Tacrolimus</v>
      </c>
      <c r="C8" s="230"/>
      <c r="D8" s="230"/>
      <c r="E8" s="230"/>
      <c r="F8" s="262"/>
      <c r="G8" s="114"/>
      <c r="H8" s="114"/>
      <c r="J8" s="226" t="s">
        <v>137</v>
      </c>
      <c r="K8" s="229" t="str">
        <f>K3</f>
        <v>Tacrolimus</v>
      </c>
      <c r="L8" s="230"/>
      <c r="M8" s="141"/>
      <c r="N8" s="27"/>
      <c r="O8" s="27"/>
      <c r="P8" s="114"/>
    </row>
    <row r="9" spans="1:17" ht="17.25" customHeight="1">
      <c r="A9" s="227"/>
      <c r="B9" s="41" t="s">
        <v>138</v>
      </c>
      <c r="C9" s="41" t="s">
        <v>138</v>
      </c>
      <c r="D9" s="41" t="s">
        <v>138</v>
      </c>
      <c r="E9" s="41" t="s">
        <v>138</v>
      </c>
      <c r="F9" s="41" t="s">
        <v>138</v>
      </c>
      <c r="G9" s="114"/>
      <c r="H9" s="114"/>
      <c r="J9" s="227"/>
      <c r="K9" s="41" t="s">
        <v>138</v>
      </c>
      <c r="L9" s="120" t="s">
        <v>138</v>
      </c>
      <c r="M9" s="141"/>
      <c r="N9" s="27"/>
      <c r="O9" s="27"/>
      <c r="P9" s="114"/>
    </row>
    <row r="10" spans="1:17" ht="17.25" customHeight="1">
      <c r="A10" s="228"/>
      <c r="B10" s="41">
        <v>1</v>
      </c>
      <c r="C10" s="41">
        <v>2</v>
      </c>
      <c r="D10" s="41">
        <v>3</v>
      </c>
      <c r="E10" s="41">
        <v>4</v>
      </c>
      <c r="F10" s="41">
        <v>5</v>
      </c>
      <c r="G10" s="114"/>
      <c r="H10" s="114"/>
      <c r="J10" s="228"/>
      <c r="K10" s="41">
        <v>1</v>
      </c>
      <c r="L10" s="120">
        <v>2</v>
      </c>
      <c r="M10" s="141"/>
      <c r="N10" s="27"/>
      <c r="O10" s="27"/>
      <c r="P10" s="114"/>
    </row>
    <row r="11" spans="1:17" ht="17.25" customHeight="1">
      <c r="A11" s="53" t="s">
        <v>139</v>
      </c>
      <c r="B11" s="54">
        <v>0</v>
      </c>
      <c r="C11" s="54"/>
      <c r="D11" s="54"/>
      <c r="E11" s="54"/>
      <c r="F11" s="54"/>
      <c r="G11" s="114"/>
      <c r="H11" s="114"/>
      <c r="J11" s="53" t="s">
        <v>139</v>
      </c>
      <c r="K11" s="54">
        <v>0</v>
      </c>
      <c r="L11" s="140"/>
      <c r="M11" s="141"/>
      <c r="N11" s="27"/>
      <c r="O11" s="27"/>
    </row>
    <row r="12" spans="1:17" ht="17.25" customHeight="1">
      <c r="A12" s="41" t="s">
        <v>140</v>
      </c>
      <c r="B12" s="54">
        <v>0</v>
      </c>
      <c r="C12" s="54"/>
      <c r="D12" s="54"/>
      <c r="E12" s="54"/>
      <c r="F12" s="54"/>
      <c r="G12" s="114"/>
      <c r="H12" s="114"/>
      <c r="J12" s="41" t="s">
        <v>140</v>
      </c>
      <c r="K12" s="54">
        <v>0</v>
      </c>
      <c r="L12" s="140"/>
      <c r="M12" s="141"/>
      <c r="N12" s="27"/>
      <c r="O12" s="27"/>
    </row>
    <row r="13" spans="1:17" ht="17.25" customHeight="1">
      <c r="A13" s="41">
        <v>0.1</v>
      </c>
      <c r="B13" s="54">
        <v>2.69E-2</v>
      </c>
      <c r="C13" s="54"/>
      <c r="D13" s="54"/>
      <c r="E13" s="54"/>
      <c r="F13" s="54"/>
      <c r="G13" s="114"/>
      <c r="H13" s="114"/>
      <c r="J13" s="41">
        <v>0.1</v>
      </c>
      <c r="K13" s="54">
        <v>2.8899999999999999E-2</v>
      </c>
      <c r="L13" s="140"/>
      <c r="M13" s="141"/>
      <c r="N13" s="27"/>
      <c r="O13" s="27"/>
    </row>
    <row r="14" spans="1:17" ht="17.25" customHeight="1">
      <c r="A14" s="41">
        <v>0.2</v>
      </c>
      <c r="B14" s="54">
        <v>5.0500000000000003E-2</v>
      </c>
      <c r="C14" s="54"/>
      <c r="D14" s="54"/>
      <c r="E14" s="54"/>
      <c r="F14" s="54"/>
      <c r="G14" s="114"/>
      <c r="H14" s="114"/>
      <c r="J14" s="41">
        <v>0.2</v>
      </c>
      <c r="K14" s="54">
        <v>5.21E-2</v>
      </c>
      <c r="L14" s="140"/>
      <c r="M14" s="141"/>
      <c r="N14" s="27"/>
      <c r="O14" s="27"/>
    </row>
    <row r="15" spans="1:17" ht="17.25" customHeight="1">
      <c r="A15" s="41">
        <v>0.5</v>
      </c>
      <c r="B15" s="54">
        <v>0.12</v>
      </c>
      <c r="C15" s="54"/>
      <c r="D15" s="54"/>
      <c r="E15" s="54"/>
      <c r="F15" s="54"/>
      <c r="G15" s="114"/>
      <c r="H15" s="114"/>
      <c r="J15" s="41">
        <v>0.5</v>
      </c>
      <c r="K15" s="54">
        <v>0.13700000000000001</v>
      </c>
      <c r="L15" s="140"/>
      <c r="M15" s="141"/>
      <c r="N15" s="27"/>
      <c r="O15" s="27"/>
    </row>
    <row r="16" spans="1:17" ht="17.25" customHeight="1">
      <c r="A16" s="41">
        <v>1</v>
      </c>
      <c r="B16" s="54">
        <v>0.248</v>
      </c>
      <c r="C16" s="54"/>
      <c r="D16" s="54"/>
      <c r="E16" s="54"/>
      <c r="F16" s="54"/>
      <c r="G16" s="114"/>
      <c r="H16" s="114"/>
      <c r="J16" s="41">
        <v>1</v>
      </c>
      <c r="K16" s="54">
        <v>0.28000000000000003</v>
      </c>
      <c r="L16" s="140"/>
      <c r="M16" s="141"/>
      <c r="N16" s="27"/>
      <c r="O16" s="27"/>
    </row>
    <row r="17" spans="1:17" ht="17.25" customHeight="1">
      <c r="A17" s="41">
        <v>2</v>
      </c>
      <c r="B17" s="54">
        <v>0.46500000000000002</v>
      </c>
      <c r="C17" s="54"/>
      <c r="D17" s="54"/>
      <c r="E17" s="54"/>
      <c r="F17" s="54"/>
      <c r="G17" s="114"/>
      <c r="H17" s="114"/>
      <c r="J17" s="41">
        <v>2</v>
      </c>
      <c r="K17" s="54">
        <v>0.54400000000000004</v>
      </c>
      <c r="L17" s="140"/>
      <c r="M17" s="141"/>
      <c r="N17" s="27"/>
      <c r="O17" s="27"/>
    </row>
    <row r="18" spans="1:17" ht="17.25" customHeight="1">
      <c r="A18" s="41">
        <v>5</v>
      </c>
      <c r="B18" s="54">
        <v>1.2</v>
      </c>
      <c r="C18" s="54"/>
      <c r="D18" s="54"/>
      <c r="E18" s="54"/>
      <c r="F18" s="54"/>
      <c r="G18" s="114"/>
      <c r="H18" s="114"/>
      <c r="J18" s="41">
        <v>5</v>
      </c>
      <c r="K18" s="54">
        <v>1.4</v>
      </c>
      <c r="L18" s="140"/>
      <c r="M18" s="141"/>
      <c r="N18" s="27"/>
      <c r="O18" s="27"/>
    </row>
    <row r="19" spans="1:17" ht="17.25" customHeight="1">
      <c r="A19" s="41">
        <v>10</v>
      </c>
      <c r="B19" s="54">
        <v>2.5099999999999998</v>
      </c>
      <c r="C19" s="54"/>
      <c r="D19" s="54"/>
      <c r="E19" s="54"/>
      <c r="F19" s="54"/>
      <c r="G19" s="114"/>
      <c r="H19" s="114"/>
      <c r="J19" s="41">
        <v>10</v>
      </c>
      <c r="K19" s="54">
        <v>2.74</v>
      </c>
      <c r="L19" s="140"/>
      <c r="M19" s="141"/>
      <c r="N19" s="27"/>
      <c r="O19" s="27"/>
      <c r="P19"/>
    </row>
    <row r="20" spans="1:17" ht="17.25" customHeight="1">
      <c r="A20" s="41">
        <v>20</v>
      </c>
      <c r="B20" s="54">
        <v>4.9400000000000004</v>
      </c>
      <c r="C20" s="54"/>
      <c r="D20" s="54"/>
      <c r="E20" s="54"/>
      <c r="F20" s="54"/>
      <c r="G20" s="114"/>
      <c r="H20" s="114"/>
      <c r="J20" s="41">
        <v>20</v>
      </c>
      <c r="K20" s="54">
        <v>5.82</v>
      </c>
      <c r="L20" s="140"/>
      <c r="M20" s="141"/>
      <c r="N20" s="27"/>
      <c r="O20" s="27"/>
      <c r="P20"/>
    </row>
    <row r="21" spans="1:17" ht="17.25" customHeight="1">
      <c r="A21" s="41">
        <v>50</v>
      </c>
      <c r="B21" s="54">
        <v>12.6</v>
      </c>
      <c r="C21" s="54"/>
      <c r="D21" s="54"/>
      <c r="E21" s="54"/>
      <c r="F21" s="54"/>
      <c r="G21" s="114"/>
      <c r="H21" s="114"/>
      <c r="J21" s="41">
        <v>50</v>
      </c>
      <c r="K21" s="54">
        <v>14</v>
      </c>
      <c r="L21" s="140"/>
      <c r="M21" s="141"/>
      <c r="N21" s="27"/>
      <c r="O21" s="27"/>
      <c r="P21"/>
    </row>
    <row r="22" spans="1:17" ht="17.25" customHeight="1">
      <c r="A22" s="41"/>
      <c r="B22" s="54"/>
      <c r="C22" s="54"/>
      <c r="D22" s="54"/>
      <c r="E22" s="54"/>
      <c r="F22" s="54"/>
      <c r="G22" s="77" t="s">
        <v>141</v>
      </c>
      <c r="H22" s="114"/>
      <c r="J22" s="41"/>
      <c r="K22" s="54"/>
      <c r="L22" s="140"/>
      <c r="M22" s="142" t="s">
        <v>141</v>
      </c>
      <c r="N22" s="27"/>
      <c r="O22" s="27"/>
    </row>
    <row r="23" spans="1:17" ht="17.25" customHeight="1">
      <c r="A23" s="41" t="s">
        <v>142</v>
      </c>
      <c r="B23" s="54">
        <v>2.69E-2</v>
      </c>
      <c r="C23" s="54">
        <v>2.9499999999999998E-2</v>
      </c>
      <c r="D23" s="54">
        <v>2.5100000000000001E-2</v>
      </c>
      <c r="E23" s="54">
        <v>2.5899999999999999E-2</v>
      </c>
      <c r="F23" s="54">
        <v>2.5999999999999999E-2</v>
      </c>
      <c r="G23" s="113">
        <f>STDEV(B23:F23)/AVERAGE(B23:F23)*100</f>
        <v>6.3740184915985934</v>
      </c>
      <c r="H23" s="114"/>
      <c r="J23" s="41" t="s">
        <v>142</v>
      </c>
      <c r="K23" s="54">
        <v>2.8899999999999999E-2</v>
      </c>
      <c r="L23" s="140">
        <v>2.8899999999999999E-2</v>
      </c>
      <c r="M23" s="113">
        <f>STDEV(K23:L23)/AVERAGE(K23:L23)*100</f>
        <v>0</v>
      </c>
      <c r="N23" s="27"/>
      <c r="O23" s="27"/>
    </row>
    <row r="24" spans="1:17" ht="17.25" customHeight="1">
      <c r="A24" s="41" t="s">
        <v>143</v>
      </c>
      <c r="B24" s="54">
        <v>7.6999999999999999E-2</v>
      </c>
      <c r="C24" s="54">
        <v>7.7799999999999994E-2</v>
      </c>
      <c r="D24" s="54">
        <v>7.6999999999999999E-2</v>
      </c>
      <c r="E24" s="54">
        <v>7.6499999999999999E-2</v>
      </c>
      <c r="F24" s="54">
        <v>7.2400000000000006E-2</v>
      </c>
      <c r="G24" s="113">
        <f t="shared" ref="G24:G26" si="0">STDEV(B24:F24)/AVERAGE(B24:F24)*100</f>
        <v>2.8131884918287913</v>
      </c>
      <c r="H24" s="114"/>
      <c r="J24" s="41" t="s">
        <v>143</v>
      </c>
      <c r="K24" s="54">
        <v>9.8900000000000002E-2</v>
      </c>
      <c r="L24" s="140">
        <v>9.2299999999999993E-2</v>
      </c>
      <c r="M24" s="113">
        <f t="shared" ref="M24:M26" si="1">STDEV(K24:L24)/AVERAGE(K24:L24)*100</f>
        <v>4.8816995353883055</v>
      </c>
      <c r="N24" s="27"/>
      <c r="O24" s="27"/>
    </row>
    <row r="25" spans="1:17" ht="17.25" customHeight="1">
      <c r="A25" s="41" t="s">
        <v>144</v>
      </c>
      <c r="B25" s="54">
        <v>0.70699999999999996</v>
      </c>
      <c r="C25" s="54">
        <v>0.72499999999999998</v>
      </c>
      <c r="D25" s="54">
        <v>0.67800000000000005</v>
      </c>
      <c r="E25" s="54">
        <v>0.70399999999999996</v>
      </c>
      <c r="F25" s="54">
        <v>0.64100000000000001</v>
      </c>
      <c r="G25" s="113">
        <f t="shared" si="0"/>
        <v>4.7172231586126223</v>
      </c>
      <c r="H25" s="114"/>
      <c r="J25" s="41" t="s">
        <v>144</v>
      </c>
      <c r="K25" s="54">
        <v>0.83199999999999996</v>
      </c>
      <c r="L25" s="140">
        <v>0.81299999999999994</v>
      </c>
      <c r="M25" s="113">
        <f t="shared" si="1"/>
        <v>1.6334381571482572</v>
      </c>
      <c r="N25" s="27"/>
      <c r="O25" s="27"/>
    </row>
    <row r="26" spans="1:17" ht="17.25" customHeight="1">
      <c r="A26" s="41" t="s">
        <v>145</v>
      </c>
      <c r="B26" s="54">
        <v>10.199999999999999</v>
      </c>
      <c r="C26" s="54">
        <v>10.1</v>
      </c>
      <c r="D26" s="54">
        <v>10.1</v>
      </c>
      <c r="E26" s="54">
        <v>10.4</v>
      </c>
      <c r="F26" s="54">
        <v>9.16</v>
      </c>
      <c r="G26" s="113">
        <f t="shared" si="0"/>
        <v>4.8134245253106185</v>
      </c>
      <c r="H26" s="114"/>
      <c r="J26" s="41" t="s">
        <v>145</v>
      </c>
      <c r="K26" s="54">
        <v>11.2</v>
      </c>
      <c r="L26" s="140">
        <v>10.6</v>
      </c>
      <c r="M26" s="113">
        <f t="shared" si="1"/>
        <v>3.8923309056140205</v>
      </c>
      <c r="N26" s="27"/>
      <c r="O26" s="27"/>
    </row>
    <row r="27" spans="1:17" ht="17.25" customHeight="1">
      <c r="A27" s="55"/>
      <c r="B27" s="56"/>
      <c r="C27" s="56"/>
      <c r="E27" s="78"/>
      <c r="F27" s="110"/>
      <c r="G27" s="52"/>
      <c r="J27" s="55"/>
      <c r="K27" s="56"/>
      <c r="L27" s="56"/>
      <c r="M27" s="27"/>
      <c r="N27" s="110"/>
      <c r="O27" s="110"/>
      <c r="P27" s="52"/>
    </row>
    <row r="28" spans="1:17" ht="17.25" customHeight="1">
      <c r="A28" s="52" t="s">
        <v>146</v>
      </c>
      <c r="B28" s="40"/>
      <c r="C28" s="40"/>
      <c r="D28" s="40"/>
      <c r="E28" s="40"/>
      <c r="F28" s="40"/>
      <c r="G28" s="40"/>
      <c r="J28" s="52" t="s">
        <v>146</v>
      </c>
      <c r="K28" s="40"/>
      <c r="L28" s="40"/>
      <c r="M28" s="40"/>
      <c r="N28" s="40"/>
      <c r="O28" s="40"/>
      <c r="P28" s="40"/>
    </row>
    <row r="29" spans="1:17" ht="17.25" customHeight="1">
      <c r="A29" s="57" t="s">
        <v>147</v>
      </c>
      <c r="B29" s="57" t="s">
        <v>148</v>
      </c>
      <c r="C29" s="57" t="s">
        <v>149</v>
      </c>
      <c r="D29" s="57" t="s">
        <v>150</v>
      </c>
      <c r="E29" s="53" t="s">
        <v>151</v>
      </c>
      <c r="F29" s="53" t="s">
        <v>152</v>
      </c>
      <c r="G29" s="53" t="s">
        <v>153</v>
      </c>
      <c r="I29" s="58"/>
      <c r="J29" s="57" t="s">
        <v>147</v>
      </c>
      <c r="K29" s="57" t="s">
        <v>148</v>
      </c>
      <c r="L29" s="57" t="s">
        <v>149</v>
      </c>
      <c r="M29" s="57" t="s">
        <v>150</v>
      </c>
      <c r="N29" s="53" t="s">
        <v>151</v>
      </c>
      <c r="O29" s="53" t="s">
        <v>152</v>
      </c>
      <c r="P29" s="53" t="s">
        <v>153</v>
      </c>
      <c r="Q29" s="58"/>
    </row>
    <row r="30" spans="1:17" ht="17.25" customHeight="1">
      <c r="A30" s="107" t="str">
        <f>B3</f>
        <v>Tacrolimus</v>
      </c>
      <c r="B30" s="53" t="s">
        <v>154</v>
      </c>
      <c r="C30" s="53" t="s">
        <v>155</v>
      </c>
      <c r="D30" s="53" t="s">
        <v>156</v>
      </c>
      <c r="E30" s="108">
        <v>0.24299999999999999</v>
      </c>
      <c r="F30" s="108">
        <v>2.2799999999999999E-3</v>
      </c>
      <c r="G30" s="108">
        <v>0.99950000000000006</v>
      </c>
      <c r="I30" s="58"/>
      <c r="J30" s="107" t="str">
        <f>K3</f>
        <v>Tacrolimus</v>
      </c>
      <c r="K30" s="53" t="s">
        <v>154</v>
      </c>
      <c r="L30" s="53" t="s">
        <v>155</v>
      </c>
      <c r="M30" s="53" t="s">
        <v>156</v>
      </c>
      <c r="N30" s="108">
        <v>0.27700000000000002</v>
      </c>
      <c r="O30" s="108">
        <v>2.3599999999999999E-4</v>
      </c>
      <c r="P30" s="108">
        <v>0.99929999999999997</v>
      </c>
      <c r="Q30" s="58"/>
    </row>
    <row r="31" spans="1:17" ht="17.25" customHeight="1">
      <c r="E31" s="40"/>
      <c r="F31" s="40"/>
      <c r="G31" s="40"/>
      <c r="I31" s="58"/>
      <c r="J31" s="27"/>
      <c r="K31" s="27"/>
      <c r="L31" s="27"/>
      <c r="M31" s="27"/>
      <c r="N31" s="40"/>
      <c r="O31" s="40"/>
      <c r="P31" s="40"/>
      <c r="Q31" s="58"/>
    </row>
    <row r="32" spans="1:17" ht="17.25" customHeight="1" thickBot="1">
      <c r="A32" s="59" t="s">
        <v>157</v>
      </c>
      <c r="B32" s="60"/>
      <c r="C32" s="60"/>
      <c r="D32" s="60"/>
      <c r="E32" s="61"/>
      <c r="F32" s="61"/>
      <c r="G32" s="61"/>
      <c r="H32" s="61"/>
      <c r="I32" s="58"/>
      <c r="J32" s="137" t="s">
        <v>157</v>
      </c>
      <c r="K32" s="138"/>
      <c r="L32" s="138"/>
      <c r="M32" s="138"/>
      <c r="N32" s="139"/>
      <c r="O32" s="139"/>
      <c r="P32" s="139"/>
      <c r="Q32" s="58"/>
    </row>
    <row r="33" spans="1:17" ht="27" customHeight="1" thickBot="1">
      <c r="A33" s="92" t="s">
        <v>11</v>
      </c>
      <c r="B33" s="93" t="s">
        <v>158</v>
      </c>
      <c r="D33" s="52"/>
      <c r="E33" s="52"/>
      <c r="F33" s="250" t="s">
        <v>159</v>
      </c>
      <c r="G33" s="251"/>
      <c r="H33" s="252"/>
      <c r="J33" s="92" t="s">
        <v>76</v>
      </c>
      <c r="K33" s="93" t="s">
        <v>160</v>
      </c>
      <c r="L33" s="27"/>
      <c r="M33" s="52"/>
      <c r="N33" s="250" t="s">
        <v>161</v>
      </c>
      <c r="O33" s="251"/>
      <c r="P33" s="252"/>
      <c r="Q33" s="58"/>
    </row>
    <row r="34" spans="1:17" ht="17.25" customHeight="1">
      <c r="A34" s="47"/>
      <c r="B34" s="258" t="s">
        <v>162</v>
      </c>
      <c r="C34" s="259" t="s">
        <v>163</v>
      </c>
      <c r="D34" s="260"/>
      <c r="E34" s="260"/>
      <c r="F34" s="260"/>
      <c r="G34" s="260"/>
      <c r="H34" s="261"/>
      <c r="J34" s="47"/>
      <c r="K34" s="246" t="s">
        <v>162</v>
      </c>
      <c r="L34" s="247" t="s">
        <v>163</v>
      </c>
      <c r="M34" s="248"/>
      <c r="N34" s="248"/>
      <c r="O34" s="248"/>
      <c r="P34" s="249"/>
    </row>
    <row r="35" spans="1:17" ht="17.25" customHeight="1">
      <c r="A35" s="47"/>
      <c r="B35" s="258"/>
      <c r="C35" s="148" t="s">
        <v>164</v>
      </c>
      <c r="D35" s="148" t="s">
        <v>63</v>
      </c>
      <c r="E35" s="148" t="s">
        <v>64</v>
      </c>
      <c r="F35" s="148" t="s">
        <v>65</v>
      </c>
      <c r="G35" s="148" t="s">
        <v>165</v>
      </c>
      <c r="H35" s="148" t="s">
        <v>166</v>
      </c>
      <c r="J35" s="47"/>
      <c r="K35" s="246"/>
      <c r="L35" s="159" t="s">
        <v>167</v>
      </c>
      <c r="M35" s="159" t="s">
        <v>79</v>
      </c>
      <c r="N35" s="159" t="s">
        <v>80</v>
      </c>
      <c r="O35" s="159" t="s">
        <v>165</v>
      </c>
      <c r="P35" s="159" t="s">
        <v>166</v>
      </c>
    </row>
    <row r="36" spans="1:17" ht="17.25" customHeight="1">
      <c r="A36" s="118" t="s">
        <v>168</v>
      </c>
      <c r="B36" s="150">
        <v>0</v>
      </c>
      <c r="C36" s="151">
        <v>0</v>
      </c>
      <c r="D36" s="151">
        <v>0</v>
      </c>
      <c r="E36" s="151">
        <v>0</v>
      </c>
      <c r="F36" s="151">
        <v>0</v>
      </c>
      <c r="G36" s="154">
        <f>AVERAGE(C36:F36)</f>
        <v>0</v>
      </c>
      <c r="H36" s="152">
        <f>STDEV(C36:F36)</f>
        <v>0</v>
      </c>
      <c r="J36" s="47">
        <f>K36/24</f>
        <v>0</v>
      </c>
      <c r="K36" s="62">
        <v>0</v>
      </c>
      <c r="L36" s="112">
        <v>0</v>
      </c>
      <c r="M36" s="112">
        <v>0</v>
      </c>
      <c r="N36" s="112">
        <v>0</v>
      </c>
      <c r="O36" s="43">
        <f t="shared" ref="O36:O45" si="2">AVERAGE(L36:N36)</f>
        <v>0</v>
      </c>
      <c r="P36" s="43">
        <f t="shared" ref="P36:P45" si="3">STDEV(L36:N36)</f>
        <v>0</v>
      </c>
    </row>
    <row r="37" spans="1:17" ht="17.25" customHeight="1">
      <c r="A37" s="47"/>
      <c r="B37" s="62">
        <v>0.5</v>
      </c>
      <c r="C37" s="112">
        <v>0.61299999999999999</v>
      </c>
      <c r="D37" s="112">
        <v>0.45900000000000002</v>
      </c>
      <c r="E37" s="112">
        <v>1.42</v>
      </c>
      <c r="F37" s="112">
        <v>0.19700000000000001</v>
      </c>
      <c r="G37" s="43">
        <f t="shared" ref="G37:G45" si="4">AVERAGE(C37:F37)</f>
        <v>0.67225000000000001</v>
      </c>
      <c r="H37" s="43">
        <f t="shared" ref="H37:H45" si="5">STDEV(C37:F37)</f>
        <v>0.52725033586207104</v>
      </c>
      <c r="J37" s="47">
        <f t="shared" ref="J37:J50" si="6">K37/24</f>
        <v>1.0416666666666666E-2</v>
      </c>
      <c r="K37" s="62">
        <v>0.25</v>
      </c>
      <c r="L37" s="112">
        <v>0.191</v>
      </c>
      <c r="M37" s="112" t="s">
        <v>169</v>
      </c>
      <c r="N37" s="112" t="s">
        <v>170</v>
      </c>
      <c r="O37" s="43">
        <f t="shared" si="2"/>
        <v>0.191</v>
      </c>
      <c r="P37" s="43">
        <v>0</v>
      </c>
    </row>
    <row r="38" spans="1:17" ht="17.25" customHeight="1">
      <c r="A38" s="47"/>
      <c r="B38" s="62">
        <v>1</v>
      </c>
      <c r="C38" s="112">
        <v>2.0299999999999998</v>
      </c>
      <c r="D38" s="112">
        <v>0.35099999999999998</v>
      </c>
      <c r="E38" s="112">
        <v>1.56</v>
      </c>
      <c r="F38" s="112">
        <v>1.83</v>
      </c>
      <c r="G38" s="43">
        <f t="shared" si="4"/>
        <v>1.44275</v>
      </c>
      <c r="H38" s="43">
        <f t="shared" si="5"/>
        <v>0.75288129874502796</v>
      </c>
      <c r="J38" s="47">
        <f t="shared" si="6"/>
        <v>2.0833333333333332E-2</v>
      </c>
      <c r="K38" s="62">
        <v>0.5</v>
      </c>
      <c r="L38" s="112">
        <v>0.48099999999999998</v>
      </c>
      <c r="M38" s="112" t="s">
        <v>170</v>
      </c>
      <c r="N38" s="112">
        <v>0.13800000000000001</v>
      </c>
      <c r="O38" s="43">
        <f t="shared" si="2"/>
        <v>0.3095</v>
      </c>
      <c r="P38" s="43">
        <f t="shared" si="3"/>
        <v>0.2425376259469858</v>
      </c>
    </row>
    <row r="39" spans="1:17" ht="17.25" customHeight="1">
      <c r="A39" s="47"/>
      <c r="B39" s="62">
        <v>1.5</v>
      </c>
      <c r="C39" s="112">
        <v>3.62</v>
      </c>
      <c r="D39" s="112">
        <v>0.42799999999999999</v>
      </c>
      <c r="E39" s="112">
        <v>1.65</v>
      </c>
      <c r="F39" s="112">
        <v>2.92</v>
      </c>
      <c r="G39" s="155">
        <f t="shared" si="4"/>
        <v>2.1545000000000001</v>
      </c>
      <c r="H39" s="43">
        <f t="shared" si="5"/>
        <v>1.4105558006213954</v>
      </c>
      <c r="J39" s="47">
        <f t="shared" si="6"/>
        <v>4.1666666666666664E-2</v>
      </c>
      <c r="K39" s="62">
        <v>1</v>
      </c>
      <c r="L39" s="112">
        <v>0.51500000000000001</v>
      </c>
      <c r="M39" s="112">
        <v>0.14099999999999999</v>
      </c>
      <c r="N39" s="112">
        <v>0.17100000000000001</v>
      </c>
      <c r="O39" s="43">
        <f t="shared" si="2"/>
        <v>0.27566666666666667</v>
      </c>
      <c r="P39" s="43">
        <f t="shared" si="3"/>
        <v>0.20781081139664825</v>
      </c>
    </row>
    <row r="40" spans="1:17" ht="17.25" customHeight="1">
      <c r="A40" s="47"/>
      <c r="B40" s="62">
        <v>2</v>
      </c>
      <c r="C40" s="112">
        <v>3.15</v>
      </c>
      <c r="D40" s="112">
        <v>0.76800000000000002</v>
      </c>
      <c r="E40" s="112">
        <v>1.52</v>
      </c>
      <c r="F40" s="112">
        <v>2.5099999999999998</v>
      </c>
      <c r="G40" s="43">
        <f t="shared" si="4"/>
        <v>1.9870000000000001</v>
      </c>
      <c r="H40" s="43">
        <f t="shared" si="5"/>
        <v>1.0535887875890346</v>
      </c>
      <c r="J40" s="47">
        <f t="shared" si="6"/>
        <v>0.125</v>
      </c>
      <c r="K40" s="62">
        <v>3</v>
      </c>
      <c r="L40" s="112">
        <v>0.83899999999999997</v>
      </c>
      <c r="M40" s="112">
        <v>0.251</v>
      </c>
      <c r="N40" s="112">
        <v>0.46800000000000003</v>
      </c>
      <c r="O40" s="43">
        <f t="shared" si="2"/>
        <v>0.51933333333333331</v>
      </c>
      <c r="P40" s="43">
        <f t="shared" si="3"/>
        <v>0.29734211496747881</v>
      </c>
    </row>
    <row r="41" spans="1:17" ht="17.25" customHeight="1">
      <c r="A41" s="47"/>
      <c r="B41" s="62">
        <v>3</v>
      </c>
      <c r="C41" s="112">
        <v>1.41</v>
      </c>
      <c r="D41" s="112">
        <v>0.70399999999999996</v>
      </c>
      <c r="E41" s="112">
        <v>0.93100000000000005</v>
      </c>
      <c r="F41" s="112">
        <v>1.63</v>
      </c>
      <c r="G41" s="43">
        <f t="shared" si="4"/>
        <v>1.16875</v>
      </c>
      <c r="H41" s="43">
        <f t="shared" si="5"/>
        <v>0.42562532427789901</v>
      </c>
      <c r="J41" s="47">
        <f t="shared" si="6"/>
        <v>0.25</v>
      </c>
      <c r="K41" s="62">
        <v>6</v>
      </c>
      <c r="L41" s="112">
        <v>1.1200000000000001</v>
      </c>
      <c r="M41" s="112">
        <v>0.43</v>
      </c>
      <c r="N41" s="112">
        <v>0.91</v>
      </c>
      <c r="O41" s="43">
        <f t="shared" si="2"/>
        <v>0.82</v>
      </c>
      <c r="P41" s="43">
        <f t="shared" si="3"/>
        <v>0.35369478367654816</v>
      </c>
    </row>
    <row r="42" spans="1:17" ht="17.25" customHeight="1">
      <c r="A42" s="47"/>
      <c r="B42" s="62">
        <v>6</v>
      </c>
      <c r="C42" s="112">
        <v>0.83399999999999996</v>
      </c>
      <c r="D42" s="112">
        <v>0.65600000000000003</v>
      </c>
      <c r="E42" s="112">
        <v>0.69399999999999995</v>
      </c>
      <c r="F42" s="112">
        <v>0.83299999999999996</v>
      </c>
      <c r="G42" s="43">
        <f t="shared" si="4"/>
        <v>0.75425000000000009</v>
      </c>
      <c r="H42" s="43">
        <f t="shared" si="5"/>
        <v>9.2816575387515768E-2</v>
      </c>
      <c r="J42" s="47">
        <f t="shared" si="6"/>
        <v>0.5</v>
      </c>
      <c r="K42" s="62">
        <v>12</v>
      </c>
      <c r="L42" s="112">
        <v>1.1299999999999999</v>
      </c>
      <c r="M42" s="112">
        <v>0.40699999999999997</v>
      </c>
      <c r="N42" s="112">
        <v>0.74199999999999999</v>
      </c>
      <c r="O42" s="43">
        <f t="shared" si="2"/>
        <v>0.7596666666666666</v>
      </c>
      <c r="P42" s="43">
        <f t="shared" si="3"/>
        <v>0.36182362185646916</v>
      </c>
    </row>
    <row r="43" spans="1:17" ht="17.25" customHeight="1">
      <c r="A43" s="47"/>
      <c r="B43" s="62">
        <v>8</v>
      </c>
      <c r="C43" s="112">
        <v>0.65600000000000003</v>
      </c>
      <c r="D43" s="112">
        <v>0.30199999999999999</v>
      </c>
      <c r="E43" s="112">
        <v>0.61799999999999999</v>
      </c>
      <c r="F43" s="112">
        <v>0.70699999999999996</v>
      </c>
      <c r="G43" s="43">
        <f t="shared" si="4"/>
        <v>0.57074999999999998</v>
      </c>
      <c r="H43" s="43">
        <f t="shared" si="5"/>
        <v>0.18283941041252574</v>
      </c>
      <c r="J43" s="47">
        <f t="shared" si="6"/>
        <v>1</v>
      </c>
      <c r="K43" s="62">
        <v>24</v>
      </c>
      <c r="L43" s="112">
        <v>0.99099999999999999</v>
      </c>
      <c r="M43" s="112">
        <v>0.43099999999999999</v>
      </c>
      <c r="N43" s="112">
        <v>0.746</v>
      </c>
      <c r="O43" s="43">
        <f t="shared" si="2"/>
        <v>0.72266666666666668</v>
      </c>
      <c r="P43" s="43">
        <f t="shared" si="3"/>
        <v>0.28072821969537237</v>
      </c>
    </row>
    <row r="44" spans="1:17" ht="17.25" customHeight="1">
      <c r="A44" s="47"/>
      <c r="B44" s="89">
        <v>12</v>
      </c>
      <c r="C44" s="112">
        <v>0.47699999999999998</v>
      </c>
      <c r="D44" s="112">
        <v>0.185</v>
      </c>
      <c r="E44" s="112">
        <v>0.46899999999999997</v>
      </c>
      <c r="F44" s="112">
        <v>0.55400000000000005</v>
      </c>
      <c r="G44" s="43">
        <f t="shared" si="4"/>
        <v>0.42124999999999996</v>
      </c>
      <c r="H44" s="43">
        <f t="shared" si="5"/>
        <v>0.16209539372439533</v>
      </c>
      <c r="J44" s="47">
        <f t="shared" si="6"/>
        <v>3</v>
      </c>
      <c r="K44" s="89">
        <f>24*3</f>
        <v>72</v>
      </c>
      <c r="L44" s="112">
        <v>0.76500000000000001</v>
      </c>
      <c r="M44" s="112">
        <v>0.36599999999999999</v>
      </c>
      <c r="N44" s="112">
        <v>0.60899999999999999</v>
      </c>
      <c r="O44" s="43">
        <f t="shared" si="2"/>
        <v>0.57999999999999996</v>
      </c>
      <c r="P44" s="43">
        <f t="shared" si="3"/>
        <v>0.20107461301715809</v>
      </c>
    </row>
    <row r="45" spans="1:17" ht="17.25" customHeight="1" thickBot="1">
      <c r="A45" s="47"/>
      <c r="B45" s="62">
        <v>24</v>
      </c>
      <c r="C45" s="112">
        <v>0.23499999999999999</v>
      </c>
      <c r="D45" s="112">
        <v>0.113</v>
      </c>
      <c r="E45" s="112">
        <v>0.189</v>
      </c>
      <c r="F45" s="112">
        <v>0.29899999999999999</v>
      </c>
      <c r="G45" s="43">
        <f t="shared" si="4"/>
        <v>0.20899999999999996</v>
      </c>
      <c r="H45" s="43">
        <f t="shared" si="5"/>
        <v>7.8298573848229774E-2</v>
      </c>
      <c r="J45" s="47">
        <f t="shared" si="6"/>
        <v>7</v>
      </c>
      <c r="K45" s="89">
        <f>24*7</f>
        <v>168</v>
      </c>
      <c r="L45" s="121">
        <v>0.498</v>
      </c>
      <c r="M45" s="121">
        <v>0.317</v>
      </c>
      <c r="N45" s="121">
        <v>0.36</v>
      </c>
      <c r="O45" s="122">
        <f t="shared" si="2"/>
        <v>0.39166666666666661</v>
      </c>
      <c r="P45" s="122">
        <f t="shared" si="3"/>
        <v>9.4563911368626311E-2</v>
      </c>
    </row>
    <row r="46" spans="1:17" ht="17.25" customHeight="1">
      <c r="A46" s="118" t="s">
        <v>171</v>
      </c>
      <c r="B46" s="150">
        <v>48</v>
      </c>
      <c r="C46" s="151">
        <v>0.248</v>
      </c>
      <c r="D46" s="151" t="s">
        <v>172</v>
      </c>
      <c r="E46" s="151">
        <v>0.24</v>
      </c>
      <c r="F46" s="151">
        <v>0.34200000000000003</v>
      </c>
      <c r="G46" s="154">
        <f t="shared" ref="G46:G75" si="7">AVERAGE(C46:F46)</f>
        <v>0.27666666666666667</v>
      </c>
      <c r="H46" s="152">
        <f t="shared" ref="H46:H75" si="8">STDEV(C46:F46)</f>
        <v>5.6721542057081999E-2</v>
      </c>
      <c r="J46" s="47">
        <f t="shared" si="6"/>
        <v>14</v>
      </c>
      <c r="K46" s="124">
        <f>24*14</f>
        <v>336</v>
      </c>
      <c r="L46" s="126">
        <v>0.94799999999999995</v>
      </c>
      <c r="M46" s="126">
        <v>0.316</v>
      </c>
      <c r="N46" s="175">
        <v>0.59</v>
      </c>
      <c r="O46" s="127">
        <f t="shared" ref="O46:O50" si="9">AVERAGE(L46:N46)</f>
        <v>0.61799999999999999</v>
      </c>
      <c r="P46" s="128">
        <f t="shared" ref="P46:P50" si="10">STDEV(L46:N46)</f>
        <v>0.31692901413407998</v>
      </c>
    </row>
    <row r="47" spans="1:17" ht="17.25" customHeight="1">
      <c r="A47" s="47"/>
      <c r="B47" s="62">
        <v>48.5</v>
      </c>
      <c r="C47" s="112">
        <v>0.52</v>
      </c>
      <c r="D47" s="112">
        <v>2.42</v>
      </c>
      <c r="E47" s="112">
        <v>0.89500000000000002</v>
      </c>
      <c r="F47" s="112">
        <v>1.25</v>
      </c>
      <c r="G47" s="43">
        <f t="shared" si="7"/>
        <v>1.27125</v>
      </c>
      <c r="H47" s="43">
        <f t="shared" si="8"/>
        <v>0.82179047410719808</v>
      </c>
      <c r="J47" s="47">
        <f t="shared" si="6"/>
        <v>21</v>
      </c>
      <c r="K47" s="129">
        <f>24*21</f>
        <v>504</v>
      </c>
      <c r="L47" s="170">
        <v>1.85</v>
      </c>
      <c r="M47" s="170">
        <v>0.504</v>
      </c>
      <c r="N47" s="112">
        <v>0.84399999999999997</v>
      </c>
      <c r="O47" s="43">
        <f t="shared" si="9"/>
        <v>1.0660000000000001</v>
      </c>
      <c r="P47" s="130">
        <f t="shared" si="10"/>
        <v>0.69992285289165979</v>
      </c>
    </row>
    <row r="48" spans="1:17" ht="17.25" customHeight="1">
      <c r="A48" s="47"/>
      <c r="B48" s="62">
        <v>49</v>
      </c>
      <c r="C48" s="112">
        <v>0.8</v>
      </c>
      <c r="D48" s="112">
        <v>4.5599999999999996</v>
      </c>
      <c r="E48" s="112">
        <v>1.38</v>
      </c>
      <c r="F48" s="112">
        <v>2.95</v>
      </c>
      <c r="G48" s="155">
        <f t="shared" si="7"/>
        <v>2.4224999999999999</v>
      </c>
      <c r="H48" s="43">
        <f t="shared" si="8"/>
        <v>1.6898200101391467</v>
      </c>
      <c r="J48" s="47">
        <f t="shared" si="6"/>
        <v>28</v>
      </c>
      <c r="K48" s="129">
        <f>24*28</f>
        <v>672</v>
      </c>
      <c r="L48" s="112">
        <v>1.05</v>
      </c>
      <c r="M48" s="112" t="s">
        <v>173</v>
      </c>
      <c r="N48" s="170">
        <v>0.93100000000000005</v>
      </c>
      <c r="O48" s="43">
        <f t="shared" si="9"/>
        <v>0.99050000000000005</v>
      </c>
      <c r="P48" s="130">
        <f t="shared" si="10"/>
        <v>8.4145706961199149E-2</v>
      </c>
    </row>
    <row r="49" spans="1:16" ht="17.25" customHeight="1">
      <c r="A49" s="47"/>
      <c r="B49" s="62">
        <v>49.5</v>
      </c>
      <c r="C49" s="112">
        <v>0.438</v>
      </c>
      <c r="D49" s="112">
        <v>2.37</v>
      </c>
      <c r="E49" s="112">
        <v>1.58</v>
      </c>
      <c r="F49" s="112">
        <v>3.39</v>
      </c>
      <c r="G49" s="43">
        <f t="shared" si="7"/>
        <v>1.9445000000000001</v>
      </c>
      <c r="H49" s="43">
        <f t="shared" si="8"/>
        <v>1.2480548866135652</v>
      </c>
      <c r="J49" s="47">
        <f t="shared" si="6"/>
        <v>35</v>
      </c>
      <c r="K49" s="129">
        <f>24*35</f>
        <v>840</v>
      </c>
      <c r="L49" s="112" t="s">
        <v>173</v>
      </c>
      <c r="M49" s="112">
        <v>0</v>
      </c>
      <c r="N49" s="112">
        <v>0.16300000000000001</v>
      </c>
      <c r="O49" s="43">
        <f t="shared" si="9"/>
        <v>8.1500000000000003E-2</v>
      </c>
      <c r="P49" s="130">
        <f t="shared" si="10"/>
        <v>0.11525840533340725</v>
      </c>
    </row>
    <row r="50" spans="1:16" ht="17.25" customHeight="1" thickBot="1">
      <c r="A50" s="47"/>
      <c r="B50" s="62">
        <v>50</v>
      </c>
      <c r="C50" s="112">
        <v>0.38100000000000001</v>
      </c>
      <c r="D50" s="112">
        <v>1.67</v>
      </c>
      <c r="E50" s="112">
        <v>1.3</v>
      </c>
      <c r="F50" s="112">
        <v>2.61</v>
      </c>
      <c r="G50" s="43">
        <f t="shared" si="7"/>
        <v>1.4902500000000001</v>
      </c>
      <c r="H50" s="43">
        <f t="shared" si="8"/>
        <v>0.92245699990116947</v>
      </c>
      <c r="J50" s="47">
        <f t="shared" si="6"/>
        <v>42</v>
      </c>
      <c r="K50" s="131">
        <f>24*42</f>
        <v>1008</v>
      </c>
      <c r="L50" s="133">
        <v>0</v>
      </c>
      <c r="M50" s="133">
        <v>0</v>
      </c>
      <c r="N50" s="133" t="s">
        <v>174</v>
      </c>
      <c r="O50" s="134">
        <f t="shared" si="9"/>
        <v>0</v>
      </c>
      <c r="P50" s="135">
        <f t="shared" si="10"/>
        <v>0</v>
      </c>
    </row>
    <row r="51" spans="1:16" ht="17.25" customHeight="1">
      <c r="A51" s="47"/>
      <c r="B51" s="62">
        <v>51</v>
      </c>
      <c r="C51" s="112">
        <v>0.34200000000000003</v>
      </c>
      <c r="D51" s="112">
        <v>1.01</v>
      </c>
      <c r="E51" s="112">
        <v>1.07</v>
      </c>
      <c r="F51" s="112">
        <v>1.75</v>
      </c>
      <c r="G51" s="43">
        <f t="shared" si="7"/>
        <v>1.0430000000000001</v>
      </c>
      <c r="H51" s="43">
        <f t="shared" si="8"/>
        <v>0.57534569318512019</v>
      </c>
      <c r="P51" s="91" t="s">
        <v>175</v>
      </c>
    </row>
    <row r="52" spans="1:16" ht="17.25" customHeight="1">
      <c r="A52" s="47"/>
      <c r="B52" s="62">
        <v>54</v>
      </c>
      <c r="C52" s="112">
        <v>0.33100000000000002</v>
      </c>
      <c r="D52" s="112">
        <v>0.80700000000000005</v>
      </c>
      <c r="E52" s="112">
        <v>1.32</v>
      </c>
      <c r="F52" s="112">
        <v>1.06</v>
      </c>
      <c r="G52" s="43">
        <f t="shared" si="7"/>
        <v>0.87950000000000006</v>
      </c>
      <c r="H52" s="43">
        <f t="shared" si="8"/>
        <v>0.42139806992122453</v>
      </c>
    </row>
    <row r="53" spans="1:16" ht="17.25" customHeight="1">
      <c r="A53" s="47"/>
      <c r="B53" s="62">
        <v>56</v>
      </c>
      <c r="C53" s="112">
        <v>0.251</v>
      </c>
      <c r="D53" s="112">
        <v>0.56999999999999995</v>
      </c>
      <c r="E53" s="112">
        <v>0.91600000000000004</v>
      </c>
      <c r="F53" s="112">
        <v>0.78</v>
      </c>
      <c r="G53" s="43">
        <f t="shared" si="7"/>
        <v>0.62925000000000009</v>
      </c>
      <c r="H53" s="43">
        <f t="shared" si="8"/>
        <v>0.28955986715473286</v>
      </c>
      <c r="J53" s="92" t="s">
        <v>82</v>
      </c>
      <c r="K53" s="93" t="s">
        <v>176</v>
      </c>
      <c r="L53" s="27"/>
      <c r="M53" s="52"/>
      <c r="N53" s="52"/>
      <c r="O53" s="52"/>
      <c r="P53" s="52"/>
    </row>
    <row r="54" spans="1:16" ht="17.25" customHeight="1">
      <c r="A54" s="47"/>
      <c r="B54" s="62">
        <v>60</v>
      </c>
      <c r="C54" s="112">
        <v>0.218</v>
      </c>
      <c r="D54" s="112">
        <v>0.374</v>
      </c>
      <c r="E54" s="112">
        <v>0.58499999999999996</v>
      </c>
      <c r="F54" s="112">
        <v>0.59399999999999997</v>
      </c>
      <c r="G54" s="43">
        <f t="shared" si="7"/>
        <v>0.44274999999999998</v>
      </c>
      <c r="H54" s="43">
        <f t="shared" si="8"/>
        <v>0.1810623741513773</v>
      </c>
      <c r="J54" s="47"/>
      <c r="K54" s="238" t="s">
        <v>162</v>
      </c>
      <c r="L54" s="240" t="s">
        <v>163</v>
      </c>
      <c r="M54" s="241"/>
      <c r="N54" s="241"/>
      <c r="O54" s="241"/>
      <c r="P54" s="242"/>
    </row>
    <row r="55" spans="1:16" ht="17.25" customHeight="1">
      <c r="A55" s="47"/>
      <c r="B55" s="62">
        <v>72</v>
      </c>
      <c r="C55" s="112">
        <v>0.13</v>
      </c>
      <c r="D55" s="112">
        <v>0.24</v>
      </c>
      <c r="E55" s="112">
        <v>0.29399999999999998</v>
      </c>
      <c r="F55" s="112">
        <v>0.38</v>
      </c>
      <c r="G55" s="43">
        <f t="shared" si="7"/>
        <v>0.26100000000000001</v>
      </c>
      <c r="H55" s="43">
        <f t="shared" si="8"/>
        <v>0.1046454330903487</v>
      </c>
      <c r="J55" s="47"/>
      <c r="K55" s="239"/>
      <c r="L55" s="160" t="s">
        <v>177</v>
      </c>
      <c r="M55" s="160" t="s">
        <v>84</v>
      </c>
      <c r="N55" s="160" t="s">
        <v>85</v>
      </c>
      <c r="O55" s="160" t="s">
        <v>165</v>
      </c>
      <c r="P55" s="160" t="s">
        <v>166</v>
      </c>
    </row>
    <row r="56" spans="1:16" ht="17.25" customHeight="1">
      <c r="A56" s="118" t="s">
        <v>178</v>
      </c>
      <c r="B56" s="150">
        <v>96</v>
      </c>
      <c r="C56" s="153">
        <v>0.28199999999999997</v>
      </c>
      <c r="D56" s="153">
        <v>0.24</v>
      </c>
      <c r="E56" s="153">
        <v>0.38</v>
      </c>
      <c r="F56" s="153">
        <v>0.28299999999999997</v>
      </c>
      <c r="G56" s="154">
        <f t="shared" si="7"/>
        <v>0.29625000000000001</v>
      </c>
      <c r="H56" s="152">
        <f t="shared" si="8"/>
        <v>5.9320457404395066E-2</v>
      </c>
      <c r="J56" s="47">
        <f>K56/24</f>
        <v>0</v>
      </c>
      <c r="K56" s="62">
        <v>0</v>
      </c>
      <c r="L56" s="112">
        <v>0</v>
      </c>
      <c r="M56" s="112">
        <v>0</v>
      </c>
      <c r="N56" s="112">
        <v>0</v>
      </c>
      <c r="O56" s="43">
        <f t="shared" ref="O56:O70" si="11">AVERAGE(L56:N56)</f>
        <v>0</v>
      </c>
      <c r="P56" s="43">
        <f t="shared" ref="P56:P68" si="12">STDEV(L56:N56)</f>
        <v>0</v>
      </c>
    </row>
    <row r="57" spans="1:16" ht="17.25" customHeight="1">
      <c r="A57" s="47"/>
      <c r="B57" s="62">
        <v>96.5</v>
      </c>
      <c r="C57" s="42">
        <v>1.96</v>
      </c>
      <c r="D57" s="42">
        <v>2.54</v>
      </c>
      <c r="E57" s="42">
        <v>1.02</v>
      </c>
      <c r="F57" s="42">
        <v>0.65300000000000002</v>
      </c>
      <c r="G57" s="43">
        <f t="shared" si="7"/>
        <v>1.54325</v>
      </c>
      <c r="H57" s="43">
        <f t="shared" si="8"/>
        <v>0.86284930124945103</v>
      </c>
      <c r="J57" s="47">
        <f t="shared" ref="J57:J70" si="13">K57/24</f>
        <v>1.0416666666666666E-2</v>
      </c>
      <c r="K57" s="62">
        <v>0.25</v>
      </c>
      <c r="L57" s="112">
        <v>0.20899999999999999</v>
      </c>
      <c r="M57" s="112">
        <v>0.17</v>
      </c>
      <c r="N57" s="112">
        <v>0.13500000000000001</v>
      </c>
      <c r="O57" s="43">
        <f t="shared" si="11"/>
        <v>0.17133333333333334</v>
      </c>
      <c r="P57" s="43">
        <f t="shared" si="12"/>
        <v>3.7018013633004963E-2</v>
      </c>
    </row>
    <row r="58" spans="1:16" ht="17.25" customHeight="1">
      <c r="A58" s="47"/>
      <c r="B58" s="62">
        <v>97</v>
      </c>
      <c r="C58" s="42">
        <v>5.34</v>
      </c>
      <c r="D58" s="42">
        <v>1.4</v>
      </c>
      <c r="E58" s="42">
        <v>1.64</v>
      </c>
      <c r="F58" s="42">
        <v>1.29</v>
      </c>
      <c r="G58" s="43">
        <f t="shared" si="7"/>
        <v>2.4175000000000004</v>
      </c>
      <c r="H58" s="43">
        <f t="shared" si="8"/>
        <v>1.9538061145705654</v>
      </c>
      <c r="J58" s="47">
        <f t="shared" si="13"/>
        <v>2.0833333333333332E-2</v>
      </c>
      <c r="K58" s="62">
        <v>0.5</v>
      </c>
      <c r="L58" s="112">
        <v>0.53800000000000003</v>
      </c>
      <c r="M58" s="112">
        <v>0.373</v>
      </c>
      <c r="N58" s="112">
        <v>0.36299999999999999</v>
      </c>
      <c r="O58" s="43">
        <f t="shared" si="11"/>
        <v>0.42466666666666669</v>
      </c>
      <c r="P58" s="43">
        <f t="shared" si="12"/>
        <v>9.8276819918703739E-2</v>
      </c>
    </row>
    <row r="59" spans="1:16" ht="17.25" customHeight="1">
      <c r="A59" s="47"/>
      <c r="B59" s="62">
        <v>97.5</v>
      </c>
      <c r="C59" s="42">
        <v>6</v>
      </c>
      <c r="D59" s="42">
        <v>1.18</v>
      </c>
      <c r="E59" s="42">
        <v>1.88</v>
      </c>
      <c r="F59" s="42">
        <v>0.72</v>
      </c>
      <c r="G59" s="155">
        <f t="shared" si="7"/>
        <v>2.4449999999999998</v>
      </c>
      <c r="H59" s="43">
        <f t="shared" si="8"/>
        <v>2.4175124956588472</v>
      </c>
      <c r="J59" s="47">
        <f t="shared" si="13"/>
        <v>4.1666666666666664E-2</v>
      </c>
      <c r="K59" s="62">
        <v>1</v>
      </c>
      <c r="L59" s="112">
        <v>0.90600000000000003</v>
      </c>
      <c r="M59" s="112">
        <v>0.61599999999999999</v>
      </c>
      <c r="N59" s="112">
        <v>0.43099999999999999</v>
      </c>
      <c r="O59" s="43">
        <f t="shared" si="11"/>
        <v>0.65100000000000002</v>
      </c>
      <c r="P59" s="43">
        <f t="shared" si="12"/>
        <v>0.23942639787625772</v>
      </c>
    </row>
    <row r="60" spans="1:16" ht="17.25" customHeight="1">
      <c r="A60" s="47"/>
      <c r="B60" s="62">
        <v>98</v>
      </c>
      <c r="C60" s="42">
        <v>4.7</v>
      </c>
      <c r="D60" s="42">
        <v>0.86199999999999999</v>
      </c>
      <c r="E60" s="42">
        <v>1.69</v>
      </c>
      <c r="F60" s="42">
        <v>0.58499999999999996</v>
      </c>
      <c r="G60" s="43">
        <f t="shared" si="7"/>
        <v>1.9592500000000002</v>
      </c>
      <c r="H60" s="43">
        <f t="shared" si="8"/>
        <v>1.8865070677489304</v>
      </c>
      <c r="J60" s="47">
        <f t="shared" si="13"/>
        <v>0.125</v>
      </c>
      <c r="K60" s="62">
        <v>3</v>
      </c>
      <c r="L60" s="112">
        <v>1.86</v>
      </c>
      <c r="M60" s="112">
        <v>1.19</v>
      </c>
      <c r="N60" s="112">
        <v>1</v>
      </c>
      <c r="O60" s="43">
        <f t="shared" si="11"/>
        <v>1.3499999999999999</v>
      </c>
      <c r="P60" s="43">
        <f t="shared" si="12"/>
        <v>0.45177427992306063</v>
      </c>
    </row>
    <row r="61" spans="1:16" ht="17.25" customHeight="1">
      <c r="A61" s="47"/>
      <c r="B61" s="62">
        <v>99</v>
      </c>
      <c r="C61" s="42">
        <v>2.27</v>
      </c>
      <c r="D61" s="42">
        <v>0.746</v>
      </c>
      <c r="E61" s="42">
        <v>1.18</v>
      </c>
      <c r="F61" s="42">
        <v>0.61799999999999999</v>
      </c>
      <c r="G61" s="43">
        <f t="shared" si="7"/>
        <v>1.2035</v>
      </c>
      <c r="H61" s="43">
        <f t="shared" si="8"/>
        <v>0.75057555693392142</v>
      </c>
      <c r="J61" s="47">
        <f t="shared" si="13"/>
        <v>0.25</v>
      </c>
      <c r="K61" s="62">
        <v>6</v>
      </c>
      <c r="L61" s="112">
        <v>2.59</v>
      </c>
      <c r="M61" s="112">
        <v>1.8</v>
      </c>
      <c r="N61" s="112">
        <v>1.77</v>
      </c>
      <c r="O61" s="43">
        <f t="shared" si="11"/>
        <v>2.0533333333333332</v>
      </c>
      <c r="P61" s="43">
        <f t="shared" si="12"/>
        <v>0.46500896048714296</v>
      </c>
    </row>
    <row r="62" spans="1:16" ht="17.25" customHeight="1">
      <c r="A62" s="47"/>
      <c r="B62" s="62">
        <v>102</v>
      </c>
      <c r="C62" s="42">
        <v>1.66</v>
      </c>
      <c r="D62" s="42">
        <v>0.65400000000000003</v>
      </c>
      <c r="E62" s="42">
        <v>0.96199999999999997</v>
      </c>
      <c r="F62" s="42">
        <v>0.69799999999999995</v>
      </c>
      <c r="G62" s="43">
        <f t="shared" si="7"/>
        <v>0.99349999999999994</v>
      </c>
      <c r="H62" s="43">
        <f t="shared" si="8"/>
        <v>0.46468448076804431</v>
      </c>
      <c r="J62" s="47">
        <f t="shared" si="13"/>
        <v>0.5</v>
      </c>
      <c r="K62" s="62">
        <v>12</v>
      </c>
      <c r="L62" s="112">
        <v>1.86</v>
      </c>
      <c r="M62" s="112">
        <v>1.49</v>
      </c>
      <c r="N62" s="112">
        <v>1.62</v>
      </c>
      <c r="O62" s="43">
        <f t="shared" si="11"/>
        <v>1.656666666666667</v>
      </c>
      <c r="P62" s="43">
        <f t="shared" si="12"/>
        <v>0.18770544300401454</v>
      </c>
    </row>
    <row r="63" spans="1:16" ht="17.25" customHeight="1">
      <c r="A63" s="47"/>
      <c r="B63" s="62">
        <v>104</v>
      </c>
      <c r="C63" s="42">
        <v>1.26</v>
      </c>
      <c r="D63" s="42">
        <v>0.47399999999999998</v>
      </c>
      <c r="E63" s="42">
        <v>0.63700000000000001</v>
      </c>
      <c r="F63" s="42">
        <v>0.58099999999999996</v>
      </c>
      <c r="G63" s="43">
        <f t="shared" si="7"/>
        <v>0.73799999999999999</v>
      </c>
      <c r="H63" s="43">
        <f t="shared" si="8"/>
        <v>0.35450905019007156</v>
      </c>
      <c r="J63" s="47">
        <f t="shared" si="13"/>
        <v>1</v>
      </c>
      <c r="K63" s="62">
        <v>24</v>
      </c>
      <c r="L63" s="112">
        <v>2.25</v>
      </c>
      <c r="M63" s="112">
        <v>1.39</v>
      </c>
      <c r="N63" s="112">
        <v>1.72</v>
      </c>
      <c r="O63" s="43">
        <f t="shared" si="11"/>
        <v>1.7866666666666664</v>
      </c>
      <c r="P63" s="43">
        <f t="shared" si="12"/>
        <v>0.43385865593915918</v>
      </c>
    </row>
    <row r="64" spans="1:16" ht="17.25" customHeight="1">
      <c r="A64" s="47"/>
      <c r="B64" s="62">
        <v>108</v>
      </c>
      <c r="C64" s="90">
        <v>0.88300000000000001</v>
      </c>
      <c r="D64" s="90">
        <v>0.31900000000000001</v>
      </c>
      <c r="E64" s="90">
        <v>0.45900000000000002</v>
      </c>
      <c r="F64" s="90">
        <v>0.58599999999999997</v>
      </c>
      <c r="G64" s="43">
        <f t="shared" si="7"/>
        <v>0.56174999999999997</v>
      </c>
      <c r="H64" s="43">
        <f t="shared" si="8"/>
        <v>0.24032946136501868</v>
      </c>
      <c r="J64" s="47">
        <f t="shared" si="13"/>
        <v>3</v>
      </c>
      <c r="K64" s="89">
        <f>24*3</f>
        <v>72</v>
      </c>
      <c r="L64" s="112">
        <v>1.64</v>
      </c>
      <c r="M64" s="112">
        <v>1.4</v>
      </c>
      <c r="N64" s="112">
        <v>2.06</v>
      </c>
      <c r="O64" s="43">
        <f t="shared" si="11"/>
        <v>1.7</v>
      </c>
      <c r="P64" s="43">
        <f t="shared" si="12"/>
        <v>0.33406586176980152</v>
      </c>
    </row>
    <row r="65" spans="1:16" ht="17.25" customHeight="1" thickBot="1">
      <c r="A65" s="47"/>
      <c r="B65" s="62">
        <v>120</v>
      </c>
      <c r="C65" s="42">
        <v>0.54600000000000004</v>
      </c>
      <c r="D65" s="42">
        <v>0.22700000000000001</v>
      </c>
      <c r="E65" s="42">
        <v>0.32500000000000001</v>
      </c>
      <c r="F65" s="42">
        <v>0.24199999999999999</v>
      </c>
      <c r="G65" s="43">
        <f t="shared" si="7"/>
        <v>0.33500000000000002</v>
      </c>
      <c r="H65" s="43">
        <f t="shared" si="8"/>
        <v>0.14712126517491156</v>
      </c>
      <c r="J65" s="47">
        <f t="shared" si="13"/>
        <v>7</v>
      </c>
      <c r="K65" s="89">
        <f>24*7</f>
        <v>168</v>
      </c>
      <c r="L65" s="121">
        <v>2.4500000000000002</v>
      </c>
      <c r="M65" s="121">
        <v>1.37</v>
      </c>
      <c r="N65" s="121">
        <v>1.77</v>
      </c>
      <c r="O65" s="122">
        <f t="shared" si="11"/>
        <v>1.8633333333333333</v>
      </c>
      <c r="P65" s="122">
        <f t="shared" si="12"/>
        <v>0.54601587278515473</v>
      </c>
    </row>
    <row r="66" spans="1:16" ht="17.25" customHeight="1">
      <c r="A66" s="118" t="s">
        <v>179</v>
      </c>
      <c r="B66" s="150">
        <v>144</v>
      </c>
      <c r="C66" s="153">
        <v>0.48899999999999999</v>
      </c>
      <c r="D66" s="153">
        <v>0.28100000000000003</v>
      </c>
      <c r="E66" s="153">
        <v>0.28499999999999998</v>
      </c>
      <c r="F66" s="153">
        <v>0.29099999999999998</v>
      </c>
      <c r="G66" s="154">
        <f t="shared" si="7"/>
        <v>0.33649999999999997</v>
      </c>
      <c r="H66" s="152">
        <f t="shared" si="8"/>
        <v>0.10174969287422954</v>
      </c>
      <c r="J66" s="47">
        <f t="shared" si="13"/>
        <v>14</v>
      </c>
      <c r="K66" s="124">
        <f>24*14</f>
        <v>336</v>
      </c>
      <c r="L66" s="126">
        <v>2.3199999999999998</v>
      </c>
      <c r="M66" s="126">
        <v>1.85</v>
      </c>
      <c r="N66" s="126">
        <v>2.44</v>
      </c>
      <c r="O66" s="127">
        <f t="shared" si="11"/>
        <v>2.2033333333333331</v>
      </c>
      <c r="P66" s="128">
        <v>0</v>
      </c>
    </row>
    <row r="67" spans="1:16" ht="17.25" customHeight="1">
      <c r="A67" s="47"/>
      <c r="B67" s="62">
        <v>144.5</v>
      </c>
      <c r="C67" s="42">
        <v>1.05</v>
      </c>
      <c r="D67" s="42">
        <v>1.64</v>
      </c>
      <c r="E67" s="42">
        <v>1.41</v>
      </c>
      <c r="F67" s="42">
        <v>0.93</v>
      </c>
      <c r="G67" s="43">
        <f t="shared" si="7"/>
        <v>1.2574999999999998</v>
      </c>
      <c r="H67" s="43">
        <f t="shared" si="8"/>
        <v>0.32653483734511418</v>
      </c>
      <c r="J67" s="47">
        <f t="shared" si="13"/>
        <v>21</v>
      </c>
      <c r="K67" s="129">
        <f>24*21</f>
        <v>504</v>
      </c>
      <c r="L67" s="169">
        <v>3.36</v>
      </c>
      <c r="M67" s="169">
        <v>2.48</v>
      </c>
      <c r="N67" s="169">
        <v>3.65</v>
      </c>
      <c r="O67" s="171">
        <f t="shared" si="11"/>
        <v>3.1633333333333336</v>
      </c>
      <c r="P67" s="130">
        <f t="shared" si="12"/>
        <v>0.60928920336186077</v>
      </c>
    </row>
    <row r="68" spans="1:16" ht="17.25" customHeight="1">
      <c r="A68" s="47"/>
      <c r="B68" s="62">
        <v>145</v>
      </c>
      <c r="C68" s="42">
        <v>2.83</v>
      </c>
      <c r="D68" s="42">
        <v>1.93</v>
      </c>
      <c r="E68" s="42">
        <v>1.57</v>
      </c>
      <c r="F68" s="42">
        <v>1.94</v>
      </c>
      <c r="G68" s="43">
        <f t="shared" si="7"/>
        <v>2.0674999999999999</v>
      </c>
      <c r="H68" s="43">
        <f t="shared" si="8"/>
        <v>0.53667960646926016</v>
      </c>
      <c r="J68" s="47">
        <f t="shared" si="13"/>
        <v>28</v>
      </c>
      <c r="K68" s="129">
        <f>24*28</f>
        <v>672</v>
      </c>
      <c r="L68" s="112">
        <v>1.92</v>
      </c>
      <c r="M68" s="112">
        <v>2.38</v>
      </c>
      <c r="N68" s="112">
        <v>0.32100000000000001</v>
      </c>
      <c r="O68" s="43">
        <f t="shared" si="11"/>
        <v>1.5403333333333331</v>
      </c>
      <c r="P68" s="130">
        <f t="shared" si="12"/>
        <v>1.0807313881503273</v>
      </c>
    </row>
    <row r="69" spans="1:16" ht="17.25" customHeight="1">
      <c r="A69" s="47"/>
      <c r="B69" s="62">
        <v>145.5</v>
      </c>
      <c r="C69" s="42">
        <v>4.16</v>
      </c>
      <c r="D69" s="42">
        <v>1.25</v>
      </c>
      <c r="E69" s="42">
        <v>1.71</v>
      </c>
      <c r="F69" s="42">
        <v>2.38</v>
      </c>
      <c r="G69" s="155">
        <f t="shared" si="7"/>
        <v>2.375</v>
      </c>
      <c r="H69" s="43">
        <f t="shared" si="8"/>
        <v>1.2772496493116243</v>
      </c>
      <c r="J69" s="47">
        <f t="shared" si="13"/>
        <v>35</v>
      </c>
      <c r="K69" s="129">
        <f>24*35</f>
        <v>840</v>
      </c>
      <c r="L69" s="112" t="s">
        <v>180</v>
      </c>
      <c r="M69" s="112">
        <v>0.33400000000000002</v>
      </c>
      <c r="N69" s="112" t="s">
        <v>173</v>
      </c>
      <c r="O69" s="43">
        <f t="shared" si="11"/>
        <v>0.33400000000000002</v>
      </c>
      <c r="P69" s="130">
        <v>0</v>
      </c>
    </row>
    <row r="70" spans="1:16" ht="17.25" customHeight="1" thickBot="1">
      <c r="A70" s="47"/>
      <c r="B70" s="62">
        <v>146</v>
      </c>
      <c r="C70" s="42">
        <v>3.58</v>
      </c>
      <c r="D70" s="42">
        <v>1.72</v>
      </c>
      <c r="E70" s="42">
        <v>1.39</v>
      </c>
      <c r="F70" s="42">
        <v>2.31</v>
      </c>
      <c r="G70" s="43">
        <f t="shared" si="7"/>
        <v>2.25</v>
      </c>
      <c r="H70" s="43">
        <f t="shared" si="8"/>
        <v>0.96488341264631539</v>
      </c>
      <c r="J70" s="47">
        <f t="shared" si="13"/>
        <v>42</v>
      </c>
      <c r="K70" s="131">
        <f>24*42</f>
        <v>1008</v>
      </c>
      <c r="L70" s="133">
        <v>0</v>
      </c>
      <c r="M70" s="133" t="s">
        <v>181</v>
      </c>
      <c r="N70" s="133" t="s">
        <v>174</v>
      </c>
      <c r="O70" s="134">
        <f t="shared" si="11"/>
        <v>0</v>
      </c>
      <c r="P70" s="135">
        <v>0</v>
      </c>
    </row>
    <row r="71" spans="1:16" ht="17.25" customHeight="1">
      <c r="A71" s="47"/>
      <c r="B71" s="62">
        <v>147</v>
      </c>
      <c r="C71" s="42">
        <v>3.24</v>
      </c>
      <c r="D71" s="42">
        <v>1.43</v>
      </c>
      <c r="E71" s="42">
        <v>0.83299999999999996</v>
      </c>
      <c r="F71" s="42">
        <v>1.59</v>
      </c>
      <c r="G71" s="43">
        <f t="shared" si="7"/>
        <v>1.77325</v>
      </c>
      <c r="H71" s="43">
        <f t="shared" si="8"/>
        <v>1.0306675425826382</v>
      </c>
      <c r="P71" s="91" t="s">
        <v>175</v>
      </c>
    </row>
    <row r="72" spans="1:16" ht="17.25" customHeight="1">
      <c r="A72" s="47"/>
      <c r="B72" s="62">
        <v>150</v>
      </c>
      <c r="C72" s="42">
        <v>3.24</v>
      </c>
      <c r="D72" s="42">
        <v>1.1399999999999999</v>
      </c>
      <c r="E72" s="42">
        <v>0.90300000000000002</v>
      </c>
      <c r="F72" s="42">
        <v>1.65</v>
      </c>
      <c r="G72" s="43">
        <f t="shared" si="7"/>
        <v>1.73325</v>
      </c>
      <c r="H72" s="43">
        <f t="shared" si="8"/>
        <v>1.0517424827399535</v>
      </c>
    </row>
    <row r="73" spans="1:16" ht="17.25" customHeight="1">
      <c r="A73" s="47"/>
      <c r="B73" s="62">
        <v>152</v>
      </c>
      <c r="C73" s="42">
        <v>1.75</v>
      </c>
      <c r="D73" s="42">
        <v>0.86499999999999999</v>
      </c>
      <c r="E73" s="42">
        <v>1.19</v>
      </c>
      <c r="F73" s="42">
        <v>0.81899999999999995</v>
      </c>
      <c r="G73" s="43">
        <f t="shared" si="7"/>
        <v>1.1560000000000001</v>
      </c>
      <c r="H73" s="43">
        <f t="shared" si="8"/>
        <v>0.4290462290554084</v>
      </c>
      <c r="J73" s="92" t="s">
        <v>86</v>
      </c>
      <c r="K73" s="93" t="s">
        <v>182</v>
      </c>
      <c r="L73" s="27"/>
      <c r="M73" s="52"/>
      <c r="N73" s="52"/>
      <c r="O73" s="52"/>
      <c r="P73" s="52"/>
    </row>
    <row r="74" spans="1:16" ht="17.25" customHeight="1">
      <c r="A74" s="47"/>
      <c r="B74" s="62">
        <v>156</v>
      </c>
      <c r="C74" s="42">
        <v>1.1000000000000001</v>
      </c>
      <c r="D74" s="42">
        <v>0.57899999999999996</v>
      </c>
      <c r="E74" s="42">
        <v>0.72799999999999998</v>
      </c>
      <c r="F74" s="42">
        <v>0.68300000000000005</v>
      </c>
      <c r="G74" s="43">
        <f t="shared" si="7"/>
        <v>0.77249999999999996</v>
      </c>
      <c r="H74" s="43">
        <f t="shared" si="8"/>
        <v>0.22707487751840824</v>
      </c>
      <c r="J74" s="47"/>
      <c r="K74" s="236" t="s">
        <v>162</v>
      </c>
      <c r="L74" s="243" t="s">
        <v>163</v>
      </c>
      <c r="M74" s="244"/>
      <c r="N74" s="244"/>
      <c r="O74" s="244"/>
      <c r="P74" s="245"/>
    </row>
    <row r="75" spans="1:16" ht="17.25" customHeight="1">
      <c r="A75" s="47"/>
      <c r="B75" s="62">
        <v>168</v>
      </c>
      <c r="C75" s="42">
        <v>0.76100000000000001</v>
      </c>
      <c r="D75" s="42">
        <v>0.36599999999999999</v>
      </c>
      <c r="E75" s="42">
        <v>0.35699999999999998</v>
      </c>
      <c r="F75" s="42">
        <v>0.40799999999999997</v>
      </c>
      <c r="G75" s="43">
        <f t="shared" si="7"/>
        <v>0.47299999999999998</v>
      </c>
      <c r="H75" s="43">
        <f t="shared" si="8"/>
        <v>0.19328217714005594</v>
      </c>
      <c r="J75" s="47"/>
      <c r="K75" s="237"/>
      <c r="L75" s="167" t="s">
        <v>183</v>
      </c>
      <c r="M75" s="167" t="s">
        <v>88</v>
      </c>
      <c r="N75" s="167" t="s">
        <v>89</v>
      </c>
      <c r="O75" s="167" t="s">
        <v>165</v>
      </c>
      <c r="P75" s="167" t="s">
        <v>166</v>
      </c>
    </row>
    <row r="76" spans="1:16" ht="17.25" customHeight="1">
      <c r="B76" s="52"/>
      <c r="C76" s="52"/>
      <c r="D76" s="52"/>
      <c r="E76" s="52"/>
      <c r="F76" s="52"/>
      <c r="G76" s="52"/>
      <c r="H76" s="91" t="s">
        <v>175</v>
      </c>
      <c r="J76" s="47">
        <f>K76/24</f>
        <v>0</v>
      </c>
      <c r="K76" s="62">
        <v>0</v>
      </c>
      <c r="L76" s="112">
        <v>0</v>
      </c>
      <c r="M76" s="112">
        <v>0</v>
      </c>
      <c r="N76" s="112">
        <v>0</v>
      </c>
      <c r="O76" s="43">
        <f t="shared" ref="O76:O85" si="14">AVERAGE(L76:N76)</f>
        <v>0</v>
      </c>
      <c r="P76" s="43">
        <f t="shared" ref="P76:P85" si="15">STDEV(L76:N76)</f>
        <v>0</v>
      </c>
    </row>
    <row r="77" spans="1:16" ht="14.25" customHeight="1">
      <c r="A77" s="91"/>
      <c r="B77" s="91"/>
      <c r="J77" s="47">
        <f t="shared" ref="J77:J90" si="16">K77/24</f>
        <v>1.0416666666666666E-2</v>
      </c>
      <c r="K77" s="62">
        <v>0.25</v>
      </c>
      <c r="L77" s="112">
        <v>0.15</v>
      </c>
      <c r="M77" s="112">
        <v>0.154</v>
      </c>
      <c r="N77" s="112">
        <v>0.122</v>
      </c>
      <c r="O77" s="43">
        <f t="shared" si="14"/>
        <v>0.14199999999999999</v>
      </c>
      <c r="P77" s="43">
        <f t="shared" si="15"/>
        <v>1.7435595774162694E-2</v>
      </c>
    </row>
    <row r="78" spans="1:16" ht="17.25" customHeight="1">
      <c r="A78" s="92" t="s">
        <v>17</v>
      </c>
      <c r="B78" s="93" t="s">
        <v>184</v>
      </c>
      <c r="D78" s="52"/>
      <c r="E78" s="52"/>
      <c r="F78" s="52"/>
      <c r="G78" s="52"/>
      <c r="H78" s="52"/>
      <c r="J78" s="47">
        <f t="shared" si="16"/>
        <v>2.0833333333333332E-2</v>
      </c>
      <c r="K78" s="62">
        <v>0.5</v>
      </c>
      <c r="L78" s="112">
        <v>0.38700000000000001</v>
      </c>
      <c r="M78" s="112">
        <v>0.35599999999999998</v>
      </c>
      <c r="N78" s="112">
        <v>0.36699999999999999</v>
      </c>
      <c r="O78" s="43">
        <f t="shared" si="14"/>
        <v>0.36999999999999994</v>
      </c>
      <c r="P78" s="43">
        <f t="shared" si="15"/>
        <v>1.5716233645501725E-2</v>
      </c>
    </row>
    <row r="79" spans="1:16" ht="17.25" customHeight="1">
      <c r="A79" s="47"/>
      <c r="B79" s="253" t="s">
        <v>162</v>
      </c>
      <c r="C79" s="255" t="s">
        <v>163</v>
      </c>
      <c r="D79" s="256"/>
      <c r="E79" s="256"/>
      <c r="F79" s="256"/>
      <c r="G79" s="256"/>
      <c r="H79" s="257"/>
      <c r="J79" s="47">
        <f t="shared" si="16"/>
        <v>4.1666666666666664E-2</v>
      </c>
      <c r="K79" s="62">
        <v>1</v>
      </c>
      <c r="L79" s="112">
        <v>0.65600000000000003</v>
      </c>
      <c r="M79" s="112">
        <v>0.75</v>
      </c>
      <c r="N79" s="112">
        <v>0.75600000000000001</v>
      </c>
      <c r="O79" s="43">
        <f t="shared" si="14"/>
        <v>0.72066666666666668</v>
      </c>
      <c r="P79" s="43">
        <f t="shared" si="15"/>
        <v>5.6083271421461599E-2</v>
      </c>
    </row>
    <row r="80" spans="1:16" ht="17.25" customHeight="1">
      <c r="A80" s="47"/>
      <c r="B80" s="254"/>
      <c r="C80" s="149" t="s">
        <v>185</v>
      </c>
      <c r="D80" s="149" t="s">
        <v>72</v>
      </c>
      <c r="E80" s="149" t="s">
        <v>73</v>
      </c>
      <c r="F80" s="149" t="s">
        <v>74</v>
      </c>
      <c r="G80" s="149" t="s">
        <v>165</v>
      </c>
      <c r="H80" s="149" t="s">
        <v>166</v>
      </c>
      <c r="J80" s="47">
        <f t="shared" si="16"/>
        <v>0.125</v>
      </c>
      <c r="K80" s="62">
        <v>3</v>
      </c>
      <c r="L80" s="112">
        <v>1.1299999999999999</v>
      </c>
      <c r="M80" s="112">
        <v>1.1399999999999999</v>
      </c>
      <c r="N80" s="112">
        <v>1.41</v>
      </c>
      <c r="O80" s="43">
        <f t="shared" si="14"/>
        <v>1.2266666666666666</v>
      </c>
      <c r="P80" s="43">
        <f t="shared" si="15"/>
        <v>0.15885003409925033</v>
      </c>
    </row>
    <row r="81" spans="1:16" ht="17.25" customHeight="1">
      <c r="A81" s="118">
        <f>B81/24</f>
        <v>0</v>
      </c>
      <c r="B81" s="62">
        <v>0</v>
      </c>
      <c r="C81" s="112">
        <v>0</v>
      </c>
      <c r="D81" s="112">
        <v>0</v>
      </c>
      <c r="E81" s="112">
        <v>0</v>
      </c>
      <c r="F81" s="112">
        <v>0</v>
      </c>
      <c r="G81" s="43">
        <f>AVERAGE(C81:F81)</f>
        <v>0</v>
      </c>
      <c r="H81" s="43">
        <f>STDEV(C81:F81)</f>
        <v>0</v>
      </c>
      <c r="J81" s="47">
        <f t="shared" si="16"/>
        <v>0.25</v>
      </c>
      <c r="K81" s="62">
        <v>6</v>
      </c>
      <c r="L81" s="112">
        <v>2.77</v>
      </c>
      <c r="M81" s="112">
        <v>2</v>
      </c>
      <c r="N81" s="112">
        <v>2.78</v>
      </c>
      <c r="O81" s="43">
        <f t="shared" si="14"/>
        <v>2.5166666666666662</v>
      </c>
      <c r="P81" s="43">
        <f t="shared" si="15"/>
        <v>0.44747439405326317</v>
      </c>
    </row>
    <row r="82" spans="1:16" ht="17.25" customHeight="1">
      <c r="A82" s="118">
        <f t="shared" ref="A82:A120" si="17">B82/24</f>
        <v>2.0833333333333332E-2</v>
      </c>
      <c r="B82" s="62">
        <v>0.5</v>
      </c>
      <c r="C82" s="112">
        <v>12.6</v>
      </c>
      <c r="D82" s="112">
        <v>1.6</v>
      </c>
      <c r="E82" s="112">
        <v>16.399999999999999</v>
      </c>
      <c r="F82" s="112">
        <v>6.58</v>
      </c>
      <c r="G82" s="43">
        <f t="shared" ref="G82:G120" si="18">AVERAGE(C82:F82)</f>
        <v>9.2949999999999999</v>
      </c>
      <c r="H82" s="43">
        <f t="shared" ref="H82:H120" si="19">STDEV(C82:F82)</f>
        <v>6.5316741090371817</v>
      </c>
      <c r="J82" s="47">
        <f t="shared" si="16"/>
        <v>0.5</v>
      </c>
      <c r="K82" s="62">
        <v>12</v>
      </c>
      <c r="L82" s="112">
        <v>2.86</v>
      </c>
      <c r="M82" s="112">
        <v>2.2599999999999998</v>
      </c>
      <c r="N82" s="112">
        <v>2.82</v>
      </c>
      <c r="O82" s="43">
        <f t="shared" si="14"/>
        <v>2.6466666666666665</v>
      </c>
      <c r="P82" s="43">
        <f t="shared" si="15"/>
        <v>0.33545988334424337</v>
      </c>
    </row>
    <row r="83" spans="1:16" ht="17.25" customHeight="1">
      <c r="A83" s="118">
        <f t="shared" si="17"/>
        <v>4.1666666666666664E-2</v>
      </c>
      <c r="B83" s="62">
        <v>1</v>
      </c>
      <c r="C83" s="112">
        <v>12.4</v>
      </c>
      <c r="D83" s="112">
        <v>5.58</v>
      </c>
      <c r="E83" s="112">
        <v>13.1</v>
      </c>
      <c r="F83" s="112">
        <v>11.3</v>
      </c>
      <c r="G83" s="43">
        <f t="shared" si="18"/>
        <v>10.594999999999999</v>
      </c>
      <c r="H83" s="43">
        <f t="shared" si="19"/>
        <v>3.4244366933361023</v>
      </c>
      <c r="J83" s="47">
        <f t="shared" si="16"/>
        <v>1</v>
      </c>
      <c r="K83" s="62">
        <v>24</v>
      </c>
      <c r="L83" s="112">
        <v>2.85</v>
      </c>
      <c r="M83" s="112">
        <v>2.44</v>
      </c>
      <c r="N83" s="112">
        <v>2.76</v>
      </c>
      <c r="O83" s="43">
        <f t="shared" si="14"/>
        <v>2.6833333333333336</v>
      </c>
      <c r="P83" s="43">
        <f t="shared" si="15"/>
        <v>0.21548395145191981</v>
      </c>
    </row>
    <row r="84" spans="1:16" ht="17.25" customHeight="1">
      <c r="A84" s="118">
        <f t="shared" si="17"/>
        <v>6.25E-2</v>
      </c>
      <c r="B84" s="62">
        <v>1.5</v>
      </c>
      <c r="C84" s="112">
        <v>6.67</v>
      </c>
      <c r="D84" s="112">
        <v>17.600000000000001</v>
      </c>
      <c r="E84" s="112">
        <v>6.51</v>
      </c>
      <c r="F84" s="112">
        <v>9.6</v>
      </c>
      <c r="G84" s="43">
        <f t="shared" si="18"/>
        <v>10.095000000000001</v>
      </c>
      <c r="H84" s="43">
        <f t="shared" si="19"/>
        <v>5.2010543802835443</v>
      </c>
      <c r="J84" s="47">
        <f t="shared" si="16"/>
        <v>3</v>
      </c>
      <c r="K84" s="89">
        <f>24*3</f>
        <v>72</v>
      </c>
      <c r="L84" s="112">
        <v>2.19</v>
      </c>
      <c r="M84" s="112">
        <v>2.71</v>
      </c>
      <c r="N84" s="112">
        <v>3.02</v>
      </c>
      <c r="O84" s="43">
        <f t="shared" si="14"/>
        <v>2.64</v>
      </c>
      <c r="P84" s="43">
        <f t="shared" si="15"/>
        <v>0.41940433951021583</v>
      </c>
    </row>
    <row r="85" spans="1:16" ht="17.25" customHeight="1" thickBot="1">
      <c r="A85" s="118">
        <f t="shared" si="17"/>
        <v>8.3333333333333329E-2</v>
      </c>
      <c r="B85" s="62">
        <v>2</v>
      </c>
      <c r="C85" s="112">
        <v>6.11</v>
      </c>
      <c r="D85" s="112">
        <v>16.100000000000001</v>
      </c>
      <c r="E85" s="112">
        <v>4.03</v>
      </c>
      <c r="F85" s="112">
        <v>9.0500000000000007</v>
      </c>
      <c r="G85" s="43">
        <f t="shared" si="18"/>
        <v>8.8225000000000016</v>
      </c>
      <c r="H85" s="43">
        <f t="shared" si="19"/>
        <v>5.2706569799219523</v>
      </c>
      <c r="J85" s="47">
        <f t="shared" si="16"/>
        <v>7</v>
      </c>
      <c r="K85" s="89">
        <f>24*7</f>
        <v>168</v>
      </c>
      <c r="L85" s="121">
        <v>1.98</v>
      </c>
      <c r="M85" s="121">
        <v>2.99</v>
      </c>
      <c r="N85" s="121">
        <v>2.2400000000000002</v>
      </c>
      <c r="O85" s="122">
        <f t="shared" si="14"/>
        <v>2.4033333333333338</v>
      </c>
      <c r="P85" s="122">
        <f t="shared" si="15"/>
        <v>0.52443620520834855</v>
      </c>
    </row>
    <row r="86" spans="1:16" ht="17.25" customHeight="1">
      <c r="A86" s="118">
        <f t="shared" si="17"/>
        <v>0.125</v>
      </c>
      <c r="B86" s="62">
        <v>3</v>
      </c>
      <c r="C86" s="112">
        <v>6.73</v>
      </c>
      <c r="D86" s="112">
        <v>7.44</v>
      </c>
      <c r="E86" s="112">
        <v>2.77</v>
      </c>
      <c r="F86" s="112">
        <v>9.02</v>
      </c>
      <c r="G86" s="43">
        <f t="shared" si="18"/>
        <v>6.49</v>
      </c>
      <c r="H86" s="43">
        <f t="shared" si="19"/>
        <v>2.6582826536443913</v>
      </c>
      <c r="J86" s="47">
        <f t="shared" si="16"/>
        <v>14</v>
      </c>
      <c r="K86" s="124">
        <f>24*14</f>
        <v>336</v>
      </c>
      <c r="L86" s="126">
        <v>2.64</v>
      </c>
      <c r="M86" s="126">
        <v>4.17</v>
      </c>
      <c r="N86" s="126">
        <v>3.03</v>
      </c>
      <c r="O86" s="127">
        <f t="shared" ref="O86:O90" si="20">AVERAGE(L86:N86)</f>
        <v>3.28</v>
      </c>
      <c r="P86" s="128">
        <v>0</v>
      </c>
    </row>
    <row r="87" spans="1:16" ht="17.25" customHeight="1">
      <c r="A87" s="118">
        <f t="shared" si="17"/>
        <v>0.25</v>
      </c>
      <c r="B87" s="62">
        <v>6</v>
      </c>
      <c r="C87" s="112">
        <v>4.12</v>
      </c>
      <c r="D87" s="112">
        <v>4.53</v>
      </c>
      <c r="E87" s="112">
        <v>1.99</v>
      </c>
      <c r="F87" s="112">
        <v>5.1100000000000003</v>
      </c>
      <c r="G87" s="43">
        <f t="shared" si="18"/>
        <v>3.9375</v>
      </c>
      <c r="H87" s="43">
        <f t="shared" si="19"/>
        <v>1.3603767860412785</v>
      </c>
      <c r="J87" s="47">
        <f t="shared" si="16"/>
        <v>21</v>
      </c>
      <c r="K87" s="129">
        <f>24*21</f>
        <v>504</v>
      </c>
      <c r="L87" s="112">
        <v>5.63</v>
      </c>
      <c r="M87" s="112">
        <v>6.6</v>
      </c>
      <c r="N87" s="112">
        <v>6.06</v>
      </c>
      <c r="O87" s="43">
        <f t="shared" si="20"/>
        <v>6.0966666666666667</v>
      </c>
      <c r="P87" s="130">
        <f t="shared" ref="P87:P89" si="21">STDEV(L87:N87)</f>
        <v>0.48603840726153857</v>
      </c>
    </row>
    <row r="88" spans="1:16" ht="17.25" customHeight="1">
      <c r="A88" s="118">
        <f t="shared" si="17"/>
        <v>0.33333333333333331</v>
      </c>
      <c r="B88" s="62">
        <v>8</v>
      </c>
      <c r="C88" s="112">
        <v>2.68</v>
      </c>
      <c r="D88" s="112">
        <v>3.01</v>
      </c>
      <c r="E88" s="112">
        <v>1.67</v>
      </c>
      <c r="F88" s="112">
        <v>2.78</v>
      </c>
      <c r="G88" s="43">
        <f t="shared" si="18"/>
        <v>2.5349999999999997</v>
      </c>
      <c r="H88" s="43">
        <f t="shared" si="19"/>
        <v>0.59298679018451539</v>
      </c>
      <c r="J88" s="47">
        <f t="shared" si="16"/>
        <v>28</v>
      </c>
      <c r="K88" s="129">
        <f>24*28</f>
        <v>672</v>
      </c>
      <c r="L88" s="169">
        <v>7.1</v>
      </c>
      <c r="M88" s="169">
        <v>7.62</v>
      </c>
      <c r="N88" s="169">
        <v>7.06</v>
      </c>
      <c r="O88" s="43">
        <f t="shared" si="20"/>
        <v>7.2599999999999989</v>
      </c>
      <c r="P88" s="130">
        <f t="shared" si="21"/>
        <v>0.31240998703626649</v>
      </c>
    </row>
    <row r="89" spans="1:16" ht="17.25" customHeight="1">
      <c r="A89" s="118">
        <f t="shared" si="17"/>
        <v>0.5</v>
      </c>
      <c r="B89" s="89">
        <v>12</v>
      </c>
      <c r="C89" s="112">
        <v>1.85</v>
      </c>
      <c r="D89" s="112">
        <v>2.2799999999999998</v>
      </c>
      <c r="E89" s="112">
        <v>1.23</v>
      </c>
      <c r="F89" s="112">
        <v>2.15</v>
      </c>
      <c r="G89" s="43">
        <f t="shared" si="18"/>
        <v>1.8774999999999999</v>
      </c>
      <c r="H89" s="43">
        <f t="shared" si="19"/>
        <v>0.4677160819699635</v>
      </c>
      <c r="J89" s="47">
        <f t="shared" si="16"/>
        <v>35</v>
      </c>
      <c r="K89" s="129">
        <f>24*35</f>
        <v>840</v>
      </c>
      <c r="L89" s="112">
        <v>1.27</v>
      </c>
      <c r="M89" s="112">
        <v>1.98</v>
      </c>
      <c r="N89" s="112">
        <v>4.04</v>
      </c>
      <c r="O89" s="43">
        <f t="shared" si="20"/>
        <v>2.4300000000000002</v>
      </c>
      <c r="P89" s="130">
        <f t="shared" si="21"/>
        <v>1.4387842089764538</v>
      </c>
    </row>
    <row r="90" spans="1:16" ht="17.25" customHeight="1" thickBot="1">
      <c r="A90" s="118">
        <f t="shared" si="17"/>
        <v>1</v>
      </c>
      <c r="B90" s="62">
        <v>24</v>
      </c>
      <c r="C90" s="112">
        <v>0.877</v>
      </c>
      <c r="D90" s="112">
        <v>1.1000000000000001</v>
      </c>
      <c r="E90" s="112">
        <v>0.47399999999999998</v>
      </c>
      <c r="F90" s="112">
        <v>1.01</v>
      </c>
      <c r="G90" s="43">
        <f t="shared" si="18"/>
        <v>0.86525000000000007</v>
      </c>
      <c r="H90" s="43">
        <f t="shared" si="19"/>
        <v>0.27645056821548869</v>
      </c>
      <c r="J90" s="47">
        <f t="shared" si="16"/>
        <v>42</v>
      </c>
      <c r="K90" s="131">
        <f>24*42</f>
        <v>1008</v>
      </c>
      <c r="L90" s="133" t="s">
        <v>181</v>
      </c>
      <c r="M90" s="133" t="s">
        <v>180</v>
      </c>
      <c r="N90" s="133">
        <v>0.24199999999999999</v>
      </c>
      <c r="O90" s="134">
        <f t="shared" si="20"/>
        <v>0.24199999999999999</v>
      </c>
      <c r="P90" s="135">
        <v>0</v>
      </c>
    </row>
    <row r="91" spans="1:16" ht="17.25" customHeight="1">
      <c r="A91" s="118">
        <f t="shared" si="17"/>
        <v>2</v>
      </c>
      <c r="B91" s="62">
        <v>48</v>
      </c>
      <c r="C91" s="112">
        <v>1.1000000000000001</v>
      </c>
      <c r="D91" s="112">
        <v>1.48</v>
      </c>
      <c r="E91" s="112">
        <v>0.70299999999999996</v>
      </c>
      <c r="F91" s="112">
        <v>1.1399999999999999</v>
      </c>
      <c r="G91" s="43">
        <f t="shared" si="18"/>
        <v>1.10575</v>
      </c>
      <c r="H91" s="43">
        <f t="shared" si="19"/>
        <v>0.31805489568102369</v>
      </c>
      <c r="P91" s="91" t="s">
        <v>175</v>
      </c>
    </row>
    <row r="92" spans="1:16" ht="17.25" customHeight="1">
      <c r="A92" s="118">
        <f t="shared" si="17"/>
        <v>2.0208333333333335</v>
      </c>
      <c r="B92" s="62">
        <v>48.5</v>
      </c>
      <c r="C92" s="112">
        <v>2.72</v>
      </c>
      <c r="D92" s="112">
        <v>16</v>
      </c>
      <c r="E92" s="112">
        <v>18</v>
      </c>
      <c r="F92" s="112">
        <v>11.2</v>
      </c>
      <c r="G92" s="43">
        <f t="shared" si="18"/>
        <v>11.98</v>
      </c>
      <c r="H92" s="43">
        <f t="shared" si="19"/>
        <v>6.8009019009736225</v>
      </c>
    </row>
    <row r="93" spans="1:16" ht="17.25" customHeight="1">
      <c r="A93" s="118">
        <f t="shared" si="17"/>
        <v>2.0416666666666665</v>
      </c>
      <c r="B93" s="62">
        <v>49</v>
      </c>
      <c r="C93" s="112">
        <v>16.600000000000001</v>
      </c>
      <c r="D93" s="112">
        <v>13.1</v>
      </c>
      <c r="E93" s="112">
        <v>10.8</v>
      </c>
      <c r="F93" s="112">
        <v>9.02</v>
      </c>
      <c r="G93" s="43">
        <f t="shared" si="18"/>
        <v>12.379999999999999</v>
      </c>
      <c r="H93" s="43">
        <f t="shared" si="19"/>
        <v>3.2717375607873471</v>
      </c>
      <c r="J93" s="92" t="s">
        <v>90</v>
      </c>
      <c r="K93" s="93" t="s">
        <v>186</v>
      </c>
      <c r="L93" s="27"/>
      <c r="M93" s="52"/>
      <c r="N93" s="52"/>
      <c r="O93" s="52"/>
      <c r="P93" s="52"/>
    </row>
    <row r="94" spans="1:16" ht="17.25" customHeight="1">
      <c r="A94" s="118">
        <f t="shared" si="17"/>
        <v>2.0625</v>
      </c>
      <c r="B94" s="62">
        <v>49.5</v>
      </c>
      <c r="C94" s="112">
        <v>17</v>
      </c>
      <c r="D94" s="112">
        <v>13.4</v>
      </c>
      <c r="E94" s="112">
        <v>6.5</v>
      </c>
      <c r="F94" s="112">
        <v>6.5</v>
      </c>
      <c r="G94" s="43">
        <f t="shared" si="18"/>
        <v>10.85</v>
      </c>
      <c r="H94" s="43">
        <f t="shared" si="19"/>
        <v>5.2335456432518086</v>
      </c>
      <c r="J94" s="47"/>
      <c r="K94" s="231" t="s">
        <v>162</v>
      </c>
      <c r="L94" s="233" t="s">
        <v>163</v>
      </c>
      <c r="M94" s="234"/>
      <c r="N94" s="234"/>
      <c r="O94" s="234"/>
      <c r="P94" s="235"/>
    </row>
    <row r="95" spans="1:16" ht="17.25" customHeight="1">
      <c r="A95" s="118">
        <f t="shared" si="17"/>
        <v>2.0833333333333335</v>
      </c>
      <c r="B95" s="62">
        <v>50</v>
      </c>
      <c r="C95" s="112">
        <v>18.7</v>
      </c>
      <c r="D95" s="112">
        <v>13.9</v>
      </c>
      <c r="E95" s="112">
        <v>4.71</v>
      </c>
      <c r="F95" s="112">
        <v>4.82</v>
      </c>
      <c r="G95" s="43">
        <f t="shared" si="18"/>
        <v>10.532500000000001</v>
      </c>
      <c r="H95" s="43">
        <f t="shared" si="19"/>
        <v>6.9421964583744433</v>
      </c>
      <c r="J95" s="47"/>
      <c r="K95" s="232"/>
      <c r="L95" s="168" t="s">
        <v>187</v>
      </c>
      <c r="M95" s="168" t="s">
        <v>92</v>
      </c>
      <c r="N95" s="168" t="s">
        <v>93</v>
      </c>
      <c r="O95" s="168" t="s">
        <v>165</v>
      </c>
      <c r="P95" s="168" t="s">
        <v>166</v>
      </c>
    </row>
    <row r="96" spans="1:16" ht="17.25" customHeight="1">
      <c r="A96" s="118">
        <f t="shared" si="17"/>
        <v>2.125</v>
      </c>
      <c r="B96" s="62">
        <v>51</v>
      </c>
      <c r="C96" s="112">
        <v>7.89</v>
      </c>
      <c r="D96" s="112">
        <v>7.6</v>
      </c>
      <c r="E96" s="112">
        <v>3.3</v>
      </c>
      <c r="F96" s="112">
        <v>3.29</v>
      </c>
      <c r="G96" s="43">
        <f t="shared" si="18"/>
        <v>5.52</v>
      </c>
      <c r="H96" s="43">
        <f t="shared" si="19"/>
        <v>2.5719383092653421</v>
      </c>
      <c r="J96" s="47">
        <f>K96/24</f>
        <v>0</v>
      </c>
      <c r="K96" s="62">
        <v>0</v>
      </c>
      <c r="L96" s="119">
        <v>0</v>
      </c>
      <c r="M96" s="112">
        <v>0</v>
      </c>
      <c r="N96" s="112">
        <v>0</v>
      </c>
      <c r="O96" s="43">
        <f t="shared" ref="O96:O105" si="22">AVERAGE(L96:N96)</f>
        <v>0</v>
      </c>
      <c r="P96" s="43">
        <f t="shared" ref="P96:P105" si="23">STDEV(L96:N96)</f>
        <v>0</v>
      </c>
    </row>
    <row r="97" spans="1:16" ht="17.25" customHeight="1">
      <c r="A97" s="118">
        <f t="shared" si="17"/>
        <v>2.25</v>
      </c>
      <c r="B97" s="62">
        <v>54</v>
      </c>
      <c r="C97" s="112">
        <v>6.5</v>
      </c>
      <c r="D97" s="112">
        <v>4.9800000000000004</v>
      </c>
      <c r="E97" s="112">
        <v>2.62</v>
      </c>
      <c r="F97" s="112">
        <v>2.56</v>
      </c>
      <c r="G97" s="43">
        <f t="shared" si="18"/>
        <v>4.165</v>
      </c>
      <c r="H97" s="43">
        <f t="shared" si="19"/>
        <v>1.921761344877835</v>
      </c>
      <c r="J97" s="47">
        <f t="shared" ref="J97:J110" si="24">K97/24</f>
        <v>1.0416666666666666E-2</v>
      </c>
      <c r="K97" s="62">
        <v>0.25</v>
      </c>
      <c r="L97" s="112">
        <v>0.96899999999999997</v>
      </c>
      <c r="M97" s="112">
        <v>0.20899999999999999</v>
      </c>
      <c r="N97" s="112">
        <v>0.36399999999999999</v>
      </c>
      <c r="O97" s="43">
        <f t="shared" si="22"/>
        <v>0.5139999999999999</v>
      </c>
      <c r="P97" s="43">
        <f t="shared" si="23"/>
        <v>0.40159058753910065</v>
      </c>
    </row>
    <row r="98" spans="1:16" ht="17.25" customHeight="1">
      <c r="A98" s="118">
        <f t="shared" si="17"/>
        <v>2.3333333333333335</v>
      </c>
      <c r="B98" s="62">
        <v>56</v>
      </c>
      <c r="C98" s="112">
        <v>4.33</v>
      </c>
      <c r="D98" s="112">
        <v>3.42</v>
      </c>
      <c r="E98" s="112">
        <v>1.83</v>
      </c>
      <c r="F98" s="112">
        <v>2.08</v>
      </c>
      <c r="G98" s="43">
        <f t="shared" si="18"/>
        <v>2.915</v>
      </c>
      <c r="H98" s="43">
        <f t="shared" si="19"/>
        <v>1.1735558501125252</v>
      </c>
      <c r="J98" s="47">
        <f t="shared" si="24"/>
        <v>2.0833333333333332E-2</v>
      </c>
      <c r="K98" s="62">
        <v>0.5</v>
      </c>
      <c r="L98" s="112">
        <v>2.2599999999999998</v>
      </c>
      <c r="M98" s="112">
        <v>0.55000000000000004</v>
      </c>
      <c r="N98" s="112">
        <v>1.1100000000000001</v>
      </c>
      <c r="O98" s="43">
        <f t="shared" si="22"/>
        <v>1.3066666666666666</v>
      </c>
      <c r="P98" s="43">
        <f t="shared" si="23"/>
        <v>0.87179890647633462</v>
      </c>
    </row>
    <row r="99" spans="1:16" ht="17.25" customHeight="1">
      <c r="A99" s="118">
        <f t="shared" si="17"/>
        <v>2.5</v>
      </c>
      <c r="B99" s="62">
        <v>60</v>
      </c>
      <c r="C99" s="112">
        <v>3.17</v>
      </c>
      <c r="D99" s="112">
        <v>2.66</v>
      </c>
      <c r="E99" s="112">
        <v>1.35</v>
      </c>
      <c r="F99" s="112">
        <v>1.7</v>
      </c>
      <c r="G99" s="43">
        <f t="shared" si="18"/>
        <v>2.2199999999999998</v>
      </c>
      <c r="H99" s="43">
        <f t="shared" si="19"/>
        <v>0.84130850465212959</v>
      </c>
      <c r="J99" s="47">
        <f t="shared" si="24"/>
        <v>4.1666666666666664E-2</v>
      </c>
      <c r="K99" s="62">
        <v>1</v>
      </c>
      <c r="L99" s="112">
        <v>3.89</v>
      </c>
      <c r="M99" s="112">
        <v>1.33</v>
      </c>
      <c r="N99" s="112">
        <v>2.16</v>
      </c>
      <c r="O99" s="43">
        <f t="shared" si="22"/>
        <v>2.4600000000000004</v>
      </c>
      <c r="P99" s="43">
        <f t="shared" si="23"/>
        <v>1.3061010680647949</v>
      </c>
    </row>
    <row r="100" spans="1:16" ht="17.25" customHeight="1">
      <c r="A100" s="118">
        <f t="shared" si="17"/>
        <v>3</v>
      </c>
      <c r="B100" s="62">
        <v>72</v>
      </c>
      <c r="C100" s="112">
        <v>1.76</v>
      </c>
      <c r="D100" s="112">
        <v>1.63</v>
      </c>
      <c r="E100" s="112">
        <v>0.66500000000000004</v>
      </c>
      <c r="F100" s="112">
        <v>0.95199999999999996</v>
      </c>
      <c r="G100" s="43">
        <f t="shared" si="18"/>
        <v>1.2517499999999999</v>
      </c>
      <c r="H100" s="43">
        <f t="shared" si="19"/>
        <v>0.52773628199445732</v>
      </c>
      <c r="J100" s="47">
        <f t="shared" si="24"/>
        <v>0.125</v>
      </c>
      <c r="K100" s="62">
        <v>3</v>
      </c>
      <c r="L100" s="112">
        <v>6.51</v>
      </c>
      <c r="M100" s="112">
        <v>2.5499999999999998</v>
      </c>
      <c r="N100" s="112">
        <v>4.22</v>
      </c>
      <c r="O100" s="43">
        <f t="shared" si="22"/>
        <v>4.4266666666666659</v>
      </c>
      <c r="P100" s="43">
        <f t="shared" si="23"/>
        <v>1.9880727686212458</v>
      </c>
    </row>
    <row r="101" spans="1:16" ht="17.25" customHeight="1">
      <c r="A101" s="118">
        <f t="shared" si="17"/>
        <v>4</v>
      </c>
      <c r="B101" s="62">
        <v>96</v>
      </c>
      <c r="C101" s="42">
        <v>1.92</v>
      </c>
      <c r="D101" s="42">
        <v>1.52</v>
      </c>
      <c r="E101" s="42">
        <v>1.29</v>
      </c>
      <c r="F101" s="42">
        <v>1.1000000000000001</v>
      </c>
      <c r="G101" s="43">
        <f t="shared" si="18"/>
        <v>1.4575</v>
      </c>
      <c r="H101" s="43">
        <f t="shared" si="19"/>
        <v>0.35292822688661996</v>
      </c>
      <c r="J101" s="47">
        <f t="shared" si="24"/>
        <v>0.25</v>
      </c>
      <c r="K101" s="62">
        <v>6</v>
      </c>
      <c r="L101" s="112">
        <v>8.4600000000000009</v>
      </c>
      <c r="M101" s="112">
        <v>3.89</v>
      </c>
      <c r="N101" s="112">
        <v>7.4</v>
      </c>
      <c r="O101" s="43">
        <f t="shared" si="22"/>
        <v>6.583333333333333</v>
      </c>
      <c r="P101" s="43">
        <f t="shared" si="23"/>
        <v>2.3919517832375585</v>
      </c>
    </row>
    <row r="102" spans="1:16" ht="17.25" customHeight="1">
      <c r="A102" s="118">
        <f t="shared" si="17"/>
        <v>4.020833333333333</v>
      </c>
      <c r="B102" s="62">
        <v>96.5</v>
      </c>
      <c r="C102" s="42">
        <v>4.22</v>
      </c>
      <c r="D102" s="42">
        <v>11</v>
      </c>
      <c r="E102" s="42">
        <v>15.1</v>
      </c>
      <c r="F102" s="42">
        <v>4.8899999999999997</v>
      </c>
      <c r="G102" s="43">
        <f t="shared" si="18"/>
        <v>8.8025000000000002</v>
      </c>
      <c r="H102" s="43">
        <f t="shared" si="19"/>
        <v>5.1895560182607783</v>
      </c>
      <c r="J102" s="47">
        <f t="shared" si="24"/>
        <v>0.5</v>
      </c>
      <c r="K102" s="62">
        <v>12</v>
      </c>
      <c r="L102" s="112">
        <v>8.98</v>
      </c>
      <c r="M102" s="112">
        <v>4.4400000000000004</v>
      </c>
      <c r="N102" s="112">
        <v>7.18</v>
      </c>
      <c r="O102" s="43">
        <f t="shared" si="22"/>
        <v>6.8666666666666671</v>
      </c>
      <c r="P102" s="43">
        <f t="shared" si="23"/>
        <v>2.2861612658194819</v>
      </c>
    </row>
    <row r="103" spans="1:16" ht="17.25" customHeight="1">
      <c r="A103" s="118">
        <f t="shared" si="17"/>
        <v>4.041666666666667</v>
      </c>
      <c r="B103" s="62">
        <v>97</v>
      </c>
      <c r="C103" s="42">
        <v>15.1</v>
      </c>
      <c r="D103" s="42">
        <v>12.6</v>
      </c>
      <c r="E103" s="42">
        <v>6.76</v>
      </c>
      <c r="F103" s="42">
        <v>9.36</v>
      </c>
      <c r="G103" s="43">
        <f t="shared" si="18"/>
        <v>10.955</v>
      </c>
      <c r="H103" s="43">
        <f t="shared" si="19"/>
        <v>3.6528117024195628</v>
      </c>
      <c r="J103" s="47">
        <f t="shared" si="24"/>
        <v>1</v>
      </c>
      <c r="K103" s="62">
        <v>24</v>
      </c>
      <c r="L103" s="112">
        <v>10.1</v>
      </c>
      <c r="M103" s="112">
        <v>5.85</v>
      </c>
      <c r="N103" s="112">
        <v>6.98</v>
      </c>
      <c r="O103" s="43">
        <f t="shared" si="22"/>
        <v>7.6433333333333335</v>
      </c>
      <c r="P103" s="43">
        <f t="shared" si="23"/>
        <v>2.201279930706983</v>
      </c>
    </row>
    <row r="104" spans="1:16" ht="17.25" customHeight="1">
      <c r="A104" s="118">
        <f t="shared" si="17"/>
        <v>4.0625</v>
      </c>
      <c r="B104" s="62">
        <v>97.5</v>
      </c>
      <c r="C104" s="42">
        <v>21.6</v>
      </c>
      <c r="D104" s="42">
        <v>8.51</v>
      </c>
      <c r="E104" s="42">
        <v>6.23</v>
      </c>
      <c r="F104" s="42">
        <v>10.3</v>
      </c>
      <c r="G104" s="43">
        <f t="shared" si="18"/>
        <v>11.66</v>
      </c>
      <c r="H104" s="43">
        <f t="shared" si="19"/>
        <v>6.8327788392912785</v>
      </c>
      <c r="J104" s="47">
        <f t="shared" si="24"/>
        <v>3</v>
      </c>
      <c r="K104" s="89">
        <f>24*3</f>
        <v>72</v>
      </c>
      <c r="L104" s="112">
        <v>12.8</v>
      </c>
      <c r="M104" s="112">
        <v>5.96</v>
      </c>
      <c r="N104" s="112">
        <v>7.79</v>
      </c>
      <c r="O104" s="43">
        <f t="shared" si="22"/>
        <v>8.85</v>
      </c>
      <c r="P104" s="43">
        <f t="shared" si="23"/>
        <v>3.5410591635836877</v>
      </c>
    </row>
    <row r="105" spans="1:16" ht="17.25" customHeight="1" thickBot="1">
      <c r="A105" s="118">
        <f t="shared" si="17"/>
        <v>4.083333333333333</v>
      </c>
      <c r="B105" s="62">
        <v>98</v>
      </c>
      <c r="C105" s="42">
        <v>24.1</v>
      </c>
      <c r="D105" s="42">
        <v>6.74</v>
      </c>
      <c r="E105" s="42">
        <v>5.41</v>
      </c>
      <c r="F105" s="42">
        <v>11.6</v>
      </c>
      <c r="G105" s="43">
        <f t="shared" si="18"/>
        <v>11.9625</v>
      </c>
      <c r="H105" s="43">
        <f t="shared" si="19"/>
        <v>8.5178259158856591</v>
      </c>
      <c r="J105" s="47">
        <f t="shared" si="24"/>
        <v>7</v>
      </c>
      <c r="K105" s="89">
        <f>24*7</f>
        <v>168</v>
      </c>
      <c r="L105" s="123">
        <v>15.3</v>
      </c>
      <c r="M105" s="121">
        <v>7.43</v>
      </c>
      <c r="N105" s="121">
        <v>12.9</v>
      </c>
      <c r="O105" s="122">
        <f t="shared" si="22"/>
        <v>11.876666666666667</v>
      </c>
      <c r="P105" s="122">
        <f t="shared" si="23"/>
        <v>4.0335633543224976</v>
      </c>
    </row>
    <row r="106" spans="1:16" ht="17.25" customHeight="1">
      <c r="A106" s="118">
        <f t="shared" si="17"/>
        <v>4.125</v>
      </c>
      <c r="B106" s="62">
        <v>99</v>
      </c>
      <c r="C106" s="42">
        <v>12.5</v>
      </c>
      <c r="D106" s="42">
        <v>4.17</v>
      </c>
      <c r="E106" s="42">
        <v>4.5599999999999996</v>
      </c>
      <c r="F106" s="42">
        <v>7.07</v>
      </c>
      <c r="G106" s="43">
        <f t="shared" si="18"/>
        <v>7.0750000000000002</v>
      </c>
      <c r="H106" s="43">
        <f t="shared" si="19"/>
        <v>3.8381809927794364</v>
      </c>
      <c r="J106" s="47">
        <f t="shared" si="24"/>
        <v>14</v>
      </c>
      <c r="K106" s="124">
        <f>24*14</f>
        <v>336</v>
      </c>
      <c r="L106" s="125">
        <v>19.7</v>
      </c>
      <c r="M106" s="126">
        <v>12.3</v>
      </c>
      <c r="N106" s="126">
        <v>13.8</v>
      </c>
      <c r="O106" s="127">
        <f t="shared" ref="O106:O110" si="25">AVERAGE(L106:N106)</f>
        <v>15.266666666666666</v>
      </c>
      <c r="P106" s="128">
        <f t="shared" ref="P106:P110" si="26">STDEV(L106:N106)</f>
        <v>3.9119475115769893</v>
      </c>
    </row>
    <row r="107" spans="1:16" ht="17.25" customHeight="1">
      <c r="A107" s="118">
        <f t="shared" si="17"/>
        <v>4.25</v>
      </c>
      <c r="B107" s="62">
        <v>102</v>
      </c>
      <c r="C107" s="42">
        <v>6.36</v>
      </c>
      <c r="D107" s="42">
        <v>4.42</v>
      </c>
      <c r="E107" s="42">
        <v>4.2699999999999996</v>
      </c>
      <c r="F107" s="42">
        <v>3.75</v>
      </c>
      <c r="G107" s="43">
        <f t="shared" si="18"/>
        <v>4.7</v>
      </c>
      <c r="H107" s="43">
        <f t="shared" si="19"/>
        <v>1.1432993192219307</v>
      </c>
      <c r="J107" s="47">
        <f t="shared" si="24"/>
        <v>21</v>
      </c>
      <c r="K107" s="129">
        <f>24*21</f>
        <v>504</v>
      </c>
      <c r="L107" s="169">
        <v>37.5</v>
      </c>
      <c r="M107" s="169">
        <v>28.3</v>
      </c>
      <c r="N107" s="169">
        <v>15.9</v>
      </c>
      <c r="O107" s="43">
        <f t="shared" si="25"/>
        <v>27.233333333333334</v>
      </c>
      <c r="P107" s="130">
        <f t="shared" si="26"/>
        <v>10.83943417957474</v>
      </c>
    </row>
    <row r="108" spans="1:16" ht="17.25" customHeight="1">
      <c r="A108" s="118">
        <f t="shared" si="17"/>
        <v>4.333333333333333</v>
      </c>
      <c r="B108" s="62">
        <v>104</v>
      </c>
      <c r="C108" s="42">
        <v>4.72</v>
      </c>
      <c r="D108" s="42">
        <v>2.77</v>
      </c>
      <c r="E108" s="42">
        <v>2.66</v>
      </c>
      <c r="F108" s="42">
        <v>2.58</v>
      </c>
      <c r="G108" s="43">
        <f t="shared" si="18"/>
        <v>3.1825000000000001</v>
      </c>
      <c r="H108" s="43">
        <f t="shared" si="19"/>
        <v>1.0279550898101839</v>
      </c>
      <c r="J108" s="47">
        <f t="shared" si="24"/>
        <v>28</v>
      </c>
      <c r="K108" s="129">
        <f>24*28</f>
        <v>672</v>
      </c>
      <c r="L108" s="119">
        <v>14.9</v>
      </c>
      <c r="M108" s="112">
        <v>26.4</v>
      </c>
      <c r="N108" s="112">
        <v>12.9</v>
      </c>
      <c r="O108" s="43">
        <f t="shared" si="25"/>
        <v>18.066666666666666</v>
      </c>
      <c r="P108" s="130">
        <f t="shared" si="26"/>
        <v>7.2858309981314671</v>
      </c>
    </row>
    <row r="109" spans="1:16" ht="17.25" customHeight="1">
      <c r="A109" s="118">
        <f t="shared" si="17"/>
        <v>4.5</v>
      </c>
      <c r="B109" s="62">
        <v>108</v>
      </c>
      <c r="C109" s="90">
        <v>3.49</v>
      </c>
      <c r="D109" s="90">
        <v>2.2400000000000002</v>
      </c>
      <c r="E109" s="90">
        <v>2.37</v>
      </c>
      <c r="F109" s="90">
        <v>2.21</v>
      </c>
      <c r="G109" s="43">
        <f t="shared" si="18"/>
        <v>2.5775000000000006</v>
      </c>
      <c r="H109" s="43">
        <f t="shared" si="19"/>
        <v>0.61228397551027181</v>
      </c>
      <c r="J109" s="47">
        <f t="shared" si="24"/>
        <v>35</v>
      </c>
      <c r="K109" s="129">
        <f>24*35</f>
        <v>840</v>
      </c>
      <c r="L109" s="119">
        <v>0.38700000000000001</v>
      </c>
      <c r="M109" s="112">
        <v>2.11</v>
      </c>
      <c r="N109" s="112">
        <v>0.52300000000000002</v>
      </c>
      <c r="O109" s="43">
        <f t="shared" si="25"/>
        <v>1.0066666666666666</v>
      </c>
      <c r="P109" s="130">
        <f t="shared" si="26"/>
        <v>0.95793127798048916</v>
      </c>
    </row>
    <row r="110" spans="1:16" ht="17.25" customHeight="1" thickBot="1">
      <c r="A110" s="118">
        <f t="shared" si="17"/>
        <v>5</v>
      </c>
      <c r="B110" s="62">
        <v>120</v>
      </c>
      <c r="C110" s="42">
        <v>2.2400000000000002</v>
      </c>
      <c r="D110" s="42">
        <v>1.39</v>
      </c>
      <c r="E110" s="42">
        <v>1.1000000000000001</v>
      </c>
      <c r="F110" s="42">
        <v>1.31</v>
      </c>
      <c r="G110" s="43">
        <f t="shared" si="18"/>
        <v>1.5100000000000002</v>
      </c>
      <c r="H110" s="43">
        <f t="shared" si="19"/>
        <v>0.50179677161177449</v>
      </c>
      <c r="J110" s="47">
        <f t="shared" si="24"/>
        <v>42</v>
      </c>
      <c r="K110" s="131">
        <f>24*42</f>
        <v>1008</v>
      </c>
      <c r="L110" s="132">
        <v>0.14199999999999999</v>
      </c>
      <c r="M110" s="133">
        <v>0.124</v>
      </c>
      <c r="N110" s="133">
        <v>0.16300000000000001</v>
      </c>
      <c r="O110" s="134">
        <f t="shared" si="25"/>
        <v>0.14300000000000002</v>
      </c>
      <c r="P110" s="135">
        <f t="shared" si="26"/>
        <v>1.951922129594294E-2</v>
      </c>
    </row>
    <row r="111" spans="1:16" ht="17.25" customHeight="1">
      <c r="A111" s="118">
        <f t="shared" si="17"/>
        <v>6</v>
      </c>
      <c r="B111" s="62">
        <v>144</v>
      </c>
      <c r="C111" s="42">
        <v>2.33</v>
      </c>
      <c r="D111" s="42">
        <v>1.81</v>
      </c>
      <c r="E111" s="42">
        <v>0.92600000000000005</v>
      </c>
      <c r="F111" s="42">
        <v>1.28</v>
      </c>
      <c r="G111" s="43">
        <f t="shared" si="18"/>
        <v>1.5865000000000002</v>
      </c>
      <c r="H111" s="43">
        <f t="shared" si="19"/>
        <v>0.61453152889009632</v>
      </c>
      <c r="P111" s="91" t="s">
        <v>175</v>
      </c>
    </row>
    <row r="112" spans="1:16" ht="17.25" customHeight="1">
      <c r="A112" s="118">
        <f t="shared" si="17"/>
        <v>6.020833333333333</v>
      </c>
      <c r="B112" s="62">
        <v>144.5</v>
      </c>
      <c r="C112" s="42">
        <v>9.0399999999999991</v>
      </c>
      <c r="D112" s="42">
        <v>16.3</v>
      </c>
      <c r="E112" s="42">
        <v>27.7</v>
      </c>
      <c r="F112" s="42">
        <v>14.8</v>
      </c>
      <c r="G112" s="43">
        <f t="shared" si="18"/>
        <v>16.96</v>
      </c>
      <c r="H112" s="43">
        <f t="shared" si="19"/>
        <v>7.8139874583979143</v>
      </c>
    </row>
    <row r="113" spans="1:8" ht="17.25" customHeight="1">
      <c r="A113" s="118">
        <f t="shared" si="17"/>
        <v>6.041666666666667</v>
      </c>
      <c r="B113" s="62">
        <v>145</v>
      </c>
      <c r="C113" s="42">
        <v>22.5</v>
      </c>
      <c r="D113" s="42">
        <v>15.6</v>
      </c>
      <c r="E113" s="42">
        <v>19.5</v>
      </c>
      <c r="F113" s="42">
        <v>8.93</v>
      </c>
      <c r="G113" s="43">
        <f t="shared" si="18"/>
        <v>16.6325</v>
      </c>
      <c r="H113" s="43">
        <f t="shared" si="19"/>
        <v>5.8607358752975749</v>
      </c>
    </row>
    <row r="114" spans="1:8" ht="17.25" customHeight="1">
      <c r="A114" s="118">
        <f t="shared" si="17"/>
        <v>6.0625</v>
      </c>
      <c r="B114" s="62">
        <v>145.5</v>
      </c>
      <c r="C114" s="42">
        <v>16.7</v>
      </c>
      <c r="D114" s="42">
        <v>10</v>
      </c>
      <c r="E114" s="42">
        <v>9.43</v>
      </c>
      <c r="F114" s="42">
        <v>6.56</v>
      </c>
      <c r="G114" s="43">
        <f t="shared" si="18"/>
        <v>10.672499999999999</v>
      </c>
      <c r="H114" s="43">
        <f t="shared" si="19"/>
        <v>4.2910556199300567</v>
      </c>
    </row>
    <row r="115" spans="1:8" ht="17.25" customHeight="1">
      <c r="A115" s="118">
        <f t="shared" si="17"/>
        <v>6.083333333333333</v>
      </c>
      <c r="B115" s="62">
        <v>146</v>
      </c>
      <c r="C115" s="42">
        <v>11.2</v>
      </c>
      <c r="D115" s="42">
        <v>6.53</v>
      </c>
      <c r="E115" s="42">
        <v>5.8</v>
      </c>
      <c r="F115" s="42">
        <v>5.32</v>
      </c>
      <c r="G115" s="43">
        <f t="shared" si="18"/>
        <v>7.2125000000000004</v>
      </c>
      <c r="H115" s="43">
        <f t="shared" si="19"/>
        <v>2.7044823904030109</v>
      </c>
    </row>
    <row r="116" spans="1:8" ht="17.25" customHeight="1">
      <c r="A116" s="118">
        <f t="shared" si="17"/>
        <v>6.125</v>
      </c>
      <c r="B116" s="62">
        <v>147</v>
      </c>
      <c r="C116" s="42">
        <v>10.1</v>
      </c>
      <c r="D116" s="42">
        <v>4.62</v>
      </c>
      <c r="E116" s="42">
        <v>4.32</v>
      </c>
      <c r="F116" s="42">
        <v>4.2</v>
      </c>
      <c r="G116" s="43">
        <f t="shared" si="18"/>
        <v>5.81</v>
      </c>
      <c r="H116" s="43">
        <f t="shared" si="19"/>
        <v>2.8654493539408437</v>
      </c>
    </row>
    <row r="117" spans="1:8" ht="17.25" customHeight="1">
      <c r="A117" s="118">
        <f t="shared" si="17"/>
        <v>6.25</v>
      </c>
      <c r="B117" s="62">
        <v>150</v>
      </c>
      <c r="C117" s="42">
        <v>10.3</v>
      </c>
      <c r="D117" s="42">
        <v>3.97</v>
      </c>
      <c r="E117" s="42">
        <v>3.2</v>
      </c>
      <c r="F117" s="42">
        <v>3.06</v>
      </c>
      <c r="G117" s="43">
        <f t="shared" si="18"/>
        <v>5.1325000000000003</v>
      </c>
      <c r="H117" s="43">
        <f t="shared" si="19"/>
        <v>3.4681539277642615</v>
      </c>
    </row>
    <row r="118" spans="1:8" ht="17.25" customHeight="1">
      <c r="A118" s="118">
        <f t="shared" si="17"/>
        <v>6.333333333333333</v>
      </c>
      <c r="B118" s="62">
        <v>152</v>
      </c>
      <c r="C118" s="42">
        <v>7.45</v>
      </c>
      <c r="D118" s="42">
        <v>2.74</v>
      </c>
      <c r="E118" s="42">
        <v>2.35</v>
      </c>
      <c r="F118" s="42">
        <v>2.25</v>
      </c>
      <c r="G118" s="43">
        <f t="shared" si="18"/>
        <v>3.6975000000000002</v>
      </c>
      <c r="H118" s="43">
        <f t="shared" si="19"/>
        <v>2.5105826017082165</v>
      </c>
    </row>
    <row r="119" spans="1:8" ht="17.25" customHeight="1">
      <c r="A119" s="118">
        <f t="shared" si="17"/>
        <v>6.5</v>
      </c>
      <c r="B119" s="62">
        <v>156</v>
      </c>
      <c r="C119" s="42">
        <v>7.02</v>
      </c>
      <c r="D119" s="42">
        <v>2.12</v>
      </c>
      <c r="E119" s="42">
        <v>1.92</v>
      </c>
      <c r="F119" s="42">
        <v>1.76</v>
      </c>
      <c r="G119" s="43">
        <f t="shared" si="18"/>
        <v>3.2050000000000001</v>
      </c>
      <c r="H119" s="43">
        <f t="shared" si="19"/>
        <v>2.5475936358323179</v>
      </c>
    </row>
    <row r="120" spans="1:8" ht="17.25" customHeight="1">
      <c r="A120" s="118">
        <f t="shared" si="17"/>
        <v>7</v>
      </c>
      <c r="B120" s="62">
        <v>168</v>
      </c>
      <c r="C120" s="42">
        <v>3.28</v>
      </c>
      <c r="D120" s="42">
        <v>1.41</v>
      </c>
      <c r="E120" s="42">
        <v>1.08</v>
      </c>
      <c r="F120" s="42">
        <v>1.0900000000000001</v>
      </c>
      <c r="G120" s="43">
        <f t="shared" si="18"/>
        <v>1.7149999999999999</v>
      </c>
      <c r="H120" s="43">
        <f t="shared" si="19"/>
        <v>1.0545299110662216</v>
      </c>
    </row>
    <row r="121" spans="1:8" ht="17.25" customHeight="1">
      <c r="B121" s="52"/>
      <c r="C121" s="52"/>
      <c r="D121" s="52"/>
      <c r="E121" s="52"/>
      <c r="F121" s="52"/>
      <c r="G121" s="52"/>
      <c r="H121" s="91" t="s">
        <v>175</v>
      </c>
    </row>
    <row r="122" spans="1:8" ht="17.25" customHeight="1">
      <c r="B122" s="86"/>
      <c r="C122" s="87"/>
      <c r="D122" s="87"/>
      <c r="E122" s="87"/>
      <c r="F122" s="87"/>
      <c r="G122" s="88"/>
      <c r="H122" s="88"/>
    </row>
    <row r="123" spans="1:8" ht="17.25" customHeight="1">
      <c r="B123" s="86"/>
      <c r="C123" s="87"/>
      <c r="D123" s="87"/>
      <c r="E123" s="87"/>
      <c r="F123" s="87"/>
      <c r="G123" s="88"/>
      <c r="H123" s="88"/>
    </row>
    <row r="124" spans="1:8" ht="17.25" customHeight="1">
      <c r="B124" s="86"/>
      <c r="C124" s="87"/>
      <c r="D124" s="87"/>
      <c r="E124" s="87"/>
      <c r="F124" s="87"/>
      <c r="G124" s="88"/>
      <c r="H124" s="88"/>
    </row>
    <row r="125" spans="1:8" ht="17.25" customHeight="1">
      <c r="B125" s="86"/>
      <c r="C125" s="87"/>
      <c r="D125" s="87"/>
      <c r="E125" s="87"/>
      <c r="F125" s="87"/>
      <c r="G125" s="88"/>
      <c r="H125" s="88"/>
    </row>
    <row r="126" spans="1:8" ht="17.25" customHeight="1">
      <c r="B126" s="86"/>
      <c r="C126" s="87"/>
      <c r="D126" s="87"/>
      <c r="E126" s="87"/>
      <c r="F126" s="87"/>
      <c r="G126" s="88"/>
      <c r="H126" s="88"/>
    </row>
    <row r="127" spans="1:8" ht="17.25" customHeight="1">
      <c r="B127" s="86"/>
      <c r="C127" s="87"/>
      <c r="D127" s="87"/>
      <c r="E127" s="87"/>
      <c r="F127" s="87"/>
      <c r="G127" s="88"/>
      <c r="H127" s="88"/>
    </row>
    <row r="128" spans="1:8" ht="17.25" customHeight="1">
      <c r="B128" s="86"/>
      <c r="C128" s="87"/>
      <c r="D128" s="87"/>
      <c r="E128" s="87"/>
      <c r="F128" s="87"/>
      <c r="G128" s="88"/>
      <c r="H128" s="88"/>
    </row>
    <row r="129" spans="2:61" ht="17.25" customHeight="1">
      <c r="B129" s="86"/>
      <c r="C129" s="87"/>
      <c r="D129" s="87"/>
      <c r="E129" s="87"/>
      <c r="F129" s="87"/>
      <c r="G129" s="88"/>
      <c r="H129" s="88"/>
    </row>
    <row r="130" spans="2:61" ht="17.25" customHeight="1">
      <c r="G130" s="44"/>
      <c r="H130" s="63"/>
    </row>
    <row r="141" spans="2:61" ht="16.5">
      <c r="BI141" s="176" t="s">
        <v>188</v>
      </c>
    </row>
    <row r="211" spans="19:19" ht="16.5">
      <c r="S211" s="176"/>
    </row>
  </sheetData>
  <mergeCells count="22">
    <mergeCell ref="B79:B80"/>
    <mergeCell ref="C79:H79"/>
    <mergeCell ref="A1:H1"/>
    <mergeCell ref="B34:B35"/>
    <mergeCell ref="C34:H34"/>
    <mergeCell ref="A8:A10"/>
    <mergeCell ref="B2:H2"/>
    <mergeCell ref="B8:F8"/>
    <mergeCell ref="F33:H33"/>
    <mergeCell ref="J1:P1"/>
    <mergeCell ref="K2:P2"/>
    <mergeCell ref="J8:J10"/>
    <mergeCell ref="K8:L8"/>
    <mergeCell ref="K94:K95"/>
    <mergeCell ref="L94:P94"/>
    <mergeCell ref="K74:K75"/>
    <mergeCell ref="K54:K55"/>
    <mergeCell ref="L54:P54"/>
    <mergeCell ref="L74:P74"/>
    <mergeCell ref="K34:K35"/>
    <mergeCell ref="L34:P34"/>
    <mergeCell ref="N33:P33"/>
  </mergeCells>
  <phoneticPr fontId="18" type="noConversion"/>
  <pageMargins left="0.75" right="0.75" top="1" bottom="1" header="0.3" footer="0.3"/>
  <pageSetup paperSize="9" orientation="landscape" r:id="rId1"/>
  <ignoredErrors>
    <ignoredError sqref="G75:H75" evalError="1"/>
    <ignoredError sqref="G36:H38 H40:H47 H39 H49:H58 H48 H60:H68 H59 G70:H74 H69 G60:G68 G49:G58 G40:G47" evalError="1" formulaRange="1"/>
    <ignoredError sqref="G81:H120 O36:P36 O38:P45 O37 O46:P49 P50 O56:P65 O67:P68 O66 O70 O76:P85 O87:P89 O86 O96:P110 O69 O90 G39 G48 G59 G69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4"/>
  <sheetViews>
    <sheetView zoomScaleNormal="100" workbookViewId="0">
      <selection activeCell="U42" sqref="U42"/>
    </sheetView>
  </sheetViews>
  <sheetFormatPr defaultRowHeight="14.25"/>
  <cols>
    <col min="1" max="1" width="10" style="66" bestFit="1" customWidth="1"/>
    <col min="2" max="2" width="12" style="66" bestFit="1" customWidth="1"/>
    <col min="3" max="3" width="7.875" style="66" customWidth="1"/>
    <col min="4" max="4" width="3.25" style="66" bestFit="1" customWidth="1"/>
    <col min="5" max="6" width="7.375" style="66" bestFit="1" customWidth="1"/>
    <col min="7" max="9" width="8.75" style="66" customWidth="1"/>
    <col min="10" max="10" width="3.375" style="65" customWidth="1"/>
    <col min="11" max="16384" width="9" style="27"/>
  </cols>
  <sheetData>
    <row r="1" spans="1:9">
      <c r="A1" s="64" t="s">
        <v>189</v>
      </c>
      <c r="B1" s="64"/>
      <c r="C1" s="64"/>
      <c r="D1" s="64"/>
      <c r="E1" s="64"/>
      <c r="F1" s="64"/>
      <c r="G1" s="64"/>
      <c r="H1" s="64"/>
      <c r="I1" s="64"/>
    </row>
    <row r="2" spans="1:9">
      <c r="A2" s="264" t="s">
        <v>190</v>
      </c>
      <c r="B2" s="264"/>
      <c r="C2" s="264"/>
      <c r="D2" s="264"/>
      <c r="E2" s="264"/>
      <c r="F2" s="264"/>
      <c r="G2" s="264"/>
      <c r="H2" s="264"/>
      <c r="I2" s="264"/>
    </row>
    <row r="3" spans="1:9">
      <c r="A3" s="265" t="s">
        <v>191</v>
      </c>
      <c r="B3" s="266"/>
      <c r="C3" s="298" t="s">
        <v>192</v>
      </c>
      <c r="D3" s="299"/>
      <c r="E3" s="299"/>
      <c r="F3" s="299"/>
      <c r="G3" s="299"/>
      <c r="H3" s="299"/>
      <c r="I3" s="299"/>
    </row>
    <row r="4" spans="1:9">
      <c r="A4" s="288" t="s">
        <v>193</v>
      </c>
      <c r="B4" s="289"/>
      <c r="C4" s="282" t="s">
        <v>194</v>
      </c>
      <c r="D4" s="283"/>
      <c r="E4" s="283"/>
      <c r="F4" s="283"/>
      <c r="G4" s="283"/>
      <c r="H4" s="283"/>
      <c r="I4" s="283"/>
    </row>
    <row r="5" spans="1:9">
      <c r="A5" s="265" t="s">
        <v>195</v>
      </c>
      <c r="B5" s="266"/>
      <c r="C5" s="267" t="s">
        <v>196</v>
      </c>
      <c r="D5" s="265"/>
      <c r="E5" s="265"/>
      <c r="F5" s="265"/>
      <c r="G5" s="265"/>
      <c r="H5" s="265"/>
      <c r="I5" s="265"/>
    </row>
    <row r="6" spans="1:9">
      <c r="A6" s="276" t="s">
        <v>197</v>
      </c>
      <c r="B6" s="293"/>
      <c r="C6" s="296" t="s">
        <v>198</v>
      </c>
      <c r="D6" s="276"/>
      <c r="E6" s="275" t="s">
        <v>199</v>
      </c>
      <c r="F6" s="275"/>
      <c r="G6" s="275"/>
      <c r="H6" s="275"/>
      <c r="I6" s="275"/>
    </row>
    <row r="7" spans="1:9">
      <c r="A7" s="294"/>
      <c r="B7" s="295"/>
      <c r="C7" s="297" t="s">
        <v>200</v>
      </c>
      <c r="D7" s="294"/>
      <c r="E7" s="278" t="s">
        <v>201</v>
      </c>
      <c r="F7" s="278"/>
      <c r="G7" s="278"/>
      <c r="H7" s="278"/>
      <c r="I7" s="278"/>
    </row>
    <row r="8" spans="1:9">
      <c r="A8" s="276" t="s">
        <v>202</v>
      </c>
      <c r="B8" s="293"/>
      <c r="C8" s="290" t="s">
        <v>203</v>
      </c>
      <c r="D8" s="289"/>
      <c r="E8" s="290" t="s">
        <v>204</v>
      </c>
      <c r="F8" s="289"/>
      <c r="G8" s="290" t="s">
        <v>205</v>
      </c>
      <c r="H8" s="288"/>
      <c r="I8" s="288"/>
    </row>
    <row r="9" spans="1:9">
      <c r="A9" s="281"/>
      <c r="B9" s="302"/>
      <c r="C9" s="305">
        <v>0</v>
      </c>
      <c r="D9" s="306"/>
      <c r="E9" s="296">
        <v>90</v>
      </c>
      <c r="F9" s="293"/>
      <c r="G9" s="296">
        <v>300</v>
      </c>
      <c r="H9" s="276"/>
      <c r="I9" s="276"/>
    </row>
    <row r="10" spans="1:9">
      <c r="A10" s="294"/>
      <c r="B10" s="295"/>
      <c r="C10" s="300">
        <v>2</v>
      </c>
      <c r="D10" s="301"/>
      <c r="E10" s="297">
        <v>90</v>
      </c>
      <c r="F10" s="295"/>
      <c r="G10" s="297">
        <v>300</v>
      </c>
      <c r="H10" s="294"/>
      <c r="I10" s="294"/>
    </row>
    <row r="11" spans="1:9">
      <c r="A11" s="265" t="s">
        <v>206</v>
      </c>
      <c r="B11" s="266"/>
      <c r="C11" s="303" t="s">
        <v>207</v>
      </c>
      <c r="D11" s="304"/>
      <c r="E11" s="304"/>
      <c r="F11" s="304"/>
      <c r="G11" s="304"/>
      <c r="H11" s="304"/>
      <c r="I11" s="304"/>
    </row>
    <row r="12" spans="1:9">
      <c r="A12" s="265" t="s">
        <v>208</v>
      </c>
      <c r="B12" s="266"/>
      <c r="C12" s="267" t="s">
        <v>209</v>
      </c>
      <c r="D12" s="265"/>
      <c r="E12" s="265"/>
      <c r="F12" s="265"/>
      <c r="G12" s="265"/>
      <c r="H12" s="265"/>
      <c r="I12" s="265"/>
    </row>
    <row r="13" spans="1:9">
      <c r="A13" s="68"/>
      <c r="B13" s="68"/>
      <c r="C13" s="71"/>
      <c r="D13" s="71"/>
      <c r="E13" s="71"/>
      <c r="F13" s="71"/>
      <c r="G13" s="71"/>
      <c r="H13" s="71"/>
      <c r="I13" s="71"/>
    </row>
    <row r="14" spans="1:9">
      <c r="A14" s="264" t="s">
        <v>210</v>
      </c>
      <c r="B14" s="264"/>
      <c r="C14" s="264"/>
      <c r="D14" s="264"/>
      <c r="E14" s="264"/>
      <c r="F14" s="264"/>
      <c r="G14" s="264"/>
      <c r="H14" s="264"/>
      <c r="I14" s="264"/>
    </row>
    <row r="15" spans="1:9">
      <c r="A15" s="265" t="s">
        <v>211</v>
      </c>
      <c r="B15" s="266"/>
      <c r="C15" s="282" t="s">
        <v>212</v>
      </c>
      <c r="D15" s="283"/>
      <c r="E15" s="283"/>
      <c r="F15" s="283"/>
      <c r="G15" s="283"/>
      <c r="H15" s="283"/>
      <c r="I15" s="283"/>
    </row>
    <row r="16" spans="1:9">
      <c r="A16" s="265" t="s">
        <v>213</v>
      </c>
      <c r="B16" s="266"/>
      <c r="C16" s="282">
        <v>35</v>
      </c>
      <c r="D16" s="283"/>
      <c r="E16" s="283"/>
      <c r="F16" s="283"/>
      <c r="G16" s="283"/>
      <c r="H16" s="283"/>
      <c r="I16" s="283"/>
    </row>
    <row r="17" spans="1:14">
      <c r="A17" s="265" t="s">
        <v>214</v>
      </c>
      <c r="B17" s="266"/>
      <c r="C17" s="282">
        <v>50</v>
      </c>
      <c r="D17" s="283"/>
      <c r="E17" s="283"/>
      <c r="F17" s="283"/>
      <c r="G17" s="283"/>
      <c r="H17" s="283"/>
      <c r="I17" s="283"/>
    </row>
    <row r="18" spans="1:14">
      <c r="A18" s="265" t="s">
        <v>215</v>
      </c>
      <c r="B18" s="266"/>
      <c r="C18" s="282">
        <v>50</v>
      </c>
      <c r="D18" s="283"/>
      <c r="E18" s="283"/>
      <c r="F18" s="283"/>
      <c r="G18" s="283"/>
      <c r="H18" s="283"/>
      <c r="I18" s="283"/>
    </row>
    <row r="19" spans="1:14">
      <c r="A19" s="265" t="s">
        <v>216</v>
      </c>
      <c r="B19" s="266"/>
      <c r="C19" s="282">
        <v>5500</v>
      </c>
      <c r="D19" s="283"/>
      <c r="E19" s="283"/>
      <c r="F19" s="283"/>
      <c r="G19" s="283"/>
      <c r="H19" s="283"/>
      <c r="I19" s="283"/>
    </row>
    <row r="20" spans="1:14">
      <c r="A20" s="265" t="s">
        <v>217</v>
      </c>
      <c r="B20" s="266"/>
      <c r="C20" s="282">
        <v>500</v>
      </c>
      <c r="D20" s="283"/>
      <c r="E20" s="283"/>
      <c r="F20" s="283"/>
      <c r="G20" s="283"/>
      <c r="H20" s="283"/>
      <c r="I20" s="283"/>
    </row>
    <row r="21" spans="1:14">
      <c r="A21" s="265" t="s">
        <v>218</v>
      </c>
      <c r="B21" s="266"/>
      <c r="C21" s="282" t="s">
        <v>219</v>
      </c>
      <c r="D21" s="283"/>
      <c r="E21" s="283"/>
      <c r="F21" s="283"/>
      <c r="G21" s="283"/>
      <c r="H21" s="283"/>
      <c r="I21" s="283"/>
    </row>
    <row r="22" spans="1:14">
      <c r="A22" s="68"/>
      <c r="B22" s="68"/>
      <c r="C22" s="68"/>
      <c r="D22" s="68"/>
      <c r="E22" s="68"/>
      <c r="F22" s="68"/>
      <c r="G22" s="68"/>
      <c r="H22" s="68"/>
      <c r="I22" s="68"/>
    </row>
    <row r="23" spans="1:14">
      <c r="A23" s="264" t="s">
        <v>220</v>
      </c>
      <c r="B23" s="264"/>
      <c r="C23" s="264"/>
      <c r="D23" s="264"/>
      <c r="E23" s="264"/>
      <c r="F23" s="264"/>
      <c r="G23" s="264"/>
      <c r="H23" s="264"/>
      <c r="I23" s="264"/>
    </row>
    <row r="24" spans="1:14">
      <c r="A24" s="265"/>
      <c r="B24" s="266"/>
      <c r="C24" s="267" t="s">
        <v>221</v>
      </c>
      <c r="D24" s="265"/>
      <c r="E24" s="266"/>
      <c r="F24" s="72" t="s">
        <v>222</v>
      </c>
      <c r="G24" s="267" t="s">
        <v>223</v>
      </c>
      <c r="H24" s="265"/>
      <c r="I24" s="265"/>
    </row>
    <row r="25" spans="1:14" ht="16.5">
      <c r="A25" s="288" t="s">
        <v>130</v>
      </c>
      <c r="B25" s="289"/>
      <c r="C25" s="290" t="s">
        <v>224</v>
      </c>
      <c r="D25" s="288"/>
      <c r="E25" s="289"/>
      <c r="F25" s="96">
        <v>804.03099999999995</v>
      </c>
      <c r="G25" s="291">
        <v>803.48199999999997</v>
      </c>
      <c r="H25" s="292"/>
      <c r="I25" s="292"/>
      <c r="M25" s="109"/>
      <c r="N25" s="109"/>
    </row>
    <row r="26" spans="1:14" ht="15.75">
      <c r="A26" s="288" t="s">
        <v>225</v>
      </c>
      <c r="B26" s="289"/>
      <c r="C26" s="290" t="s">
        <v>226</v>
      </c>
      <c r="D26" s="288"/>
      <c r="E26" s="289"/>
      <c r="F26" s="96">
        <v>958.22400000000005</v>
      </c>
      <c r="G26" s="291">
        <v>957.58140000000003</v>
      </c>
      <c r="H26" s="292"/>
      <c r="I26" s="292"/>
    </row>
    <row r="28" spans="1:14">
      <c r="A28" s="264" t="s">
        <v>227</v>
      </c>
      <c r="B28" s="264"/>
      <c r="C28" s="264"/>
      <c r="D28" s="264"/>
      <c r="E28" s="264"/>
      <c r="F28" s="264"/>
      <c r="G28" s="264"/>
      <c r="H28" s="264"/>
      <c r="I28" s="264"/>
    </row>
    <row r="29" spans="1:14">
      <c r="A29" s="265"/>
      <c r="B29" s="266"/>
      <c r="C29" s="267" t="s">
        <v>228</v>
      </c>
      <c r="D29" s="265"/>
      <c r="E29" s="266"/>
      <c r="F29" s="72" t="s">
        <v>229</v>
      </c>
      <c r="G29" s="72" t="s">
        <v>230</v>
      </c>
      <c r="H29" s="72" t="s">
        <v>231</v>
      </c>
      <c r="I29" s="73" t="s">
        <v>232</v>
      </c>
    </row>
    <row r="30" spans="1:14">
      <c r="A30" s="69" t="s">
        <v>233</v>
      </c>
      <c r="B30" s="97" t="s">
        <v>130</v>
      </c>
      <c r="C30" s="95">
        <v>826.44600000000003</v>
      </c>
      <c r="D30" s="67" t="s">
        <v>234</v>
      </c>
      <c r="E30" s="98">
        <v>616.20000000000005</v>
      </c>
      <c r="F30" s="99">
        <v>6</v>
      </c>
      <c r="G30" s="99">
        <v>49</v>
      </c>
      <c r="H30" s="99">
        <v>14</v>
      </c>
      <c r="I30" s="100">
        <v>0.84699999999999998</v>
      </c>
    </row>
    <row r="31" spans="1:14">
      <c r="A31" s="70" t="s">
        <v>235</v>
      </c>
      <c r="B31" s="94" t="s">
        <v>225</v>
      </c>
      <c r="C31" s="74">
        <v>980.55899999999997</v>
      </c>
      <c r="D31" s="67" t="s">
        <v>234</v>
      </c>
      <c r="E31" s="101">
        <v>389.2</v>
      </c>
      <c r="F31" s="102">
        <v>1</v>
      </c>
      <c r="G31" s="102">
        <v>77</v>
      </c>
      <c r="H31" s="102">
        <v>12</v>
      </c>
      <c r="I31" s="103">
        <v>0.872</v>
      </c>
    </row>
    <row r="32" spans="1:14" s="66" customFormat="1">
      <c r="J32" s="65"/>
    </row>
    <row r="33" spans="1:13">
      <c r="A33" s="264" t="s">
        <v>236</v>
      </c>
      <c r="B33" s="264"/>
      <c r="C33" s="264"/>
      <c r="D33" s="264"/>
      <c r="E33" s="264"/>
      <c r="F33" s="264"/>
      <c r="G33" s="264"/>
      <c r="H33" s="264"/>
      <c r="I33" s="264"/>
    </row>
    <row r="34" spans="1:13" s="66" customFormat="1">
      <c r="A34" s="268" t="s">
        <v>237</v>
      </c>
      <c r="B34" s="269"/>
      <c r="C34" s="274" t="s">
        <v>238</v>
      </c>
      <c r="D34" s="275"/>
      <c r="E34" s="275"/>
      <c r="F34" s="276">
        <v>2.6</v>
      </c>
      <c r="G34" s="276"/>
      <c r="H34" s="276"/>
      <c r="I34" s="104" t="s">
        <v>239</v>
      </c>
      <c r="J34" s="65"/>
    </row>
    <row r="35" spans="1:13" s="66" customFormat="1">
      <c r="A35" s="270"/>
      <c r="B35" s="271"/>
      <c r="C35" s="279" t="s">
        <v>240</v>
      </c>
      <c r="D35" s="280"/>
      <c r="E35" s="280"/>
      <c r="F35" s="281">
        <v>0.26</v>
      </c>
      <c r="G35" s="281"/>
      <c r="H35" s="281"/>
      <c r="I35" s="105" t="s">
        <v>241</v>
      </c>
      <c r="J35" s="65"/>
    </row>
    <row r="36" spans="1:13" s="66" customFormat="1">
      <c r="A36" s="272"/>
      <c r="B36" s="273"/>
      <c r="C36" s="277" t="s">
        <v>242</v>
      </c>
      <c r="D36" s="278"/>
      <c r="E36" s="278"/>
      <c r="F36" s="278"/>
      <c r="G36" s="278"/>
      <c r="H36" s="278"/>
      <c r="I36" s="278"/>
      <c r="J36" s="65"/>
    </row>
    <row r="37" spans="1:13" s="66" customFormat="1">
      <c r="A37" s="268" t="s">
        <v>243</v>
      </c>
      <c r="B37" s="269"/>
      <c r="C37" s="274" t="s">
        <v>244</v>
      </c>
      <c r="D37" s="275"/>
      <c r="E37" s="275"/>
      <c r="F37" s="275"/>
      <c r="G37" s="275"/>
      <c r="H37" s="275"/>
      <c r="I37" s="275"/>
      <c r="J37" s="65"/>
    </row>
    <row r="38" spans="1:13">
      <c r="A38" s="272"/>
      <c r="B38" s="273"/>
      <c r="C38" s="277" t="s">
        <v>245</v>
      </c>
      <c r="D38" s="278"/>
      <c r="E38" s="278"/>
      <c r="F38" s="278"/>
      <c r="G38" s="278"/>
      <c r="H38" s="278"/>
      <c r="I38" s="278"/>
    </row>
    <row r="39" spans="1:13">
      <c r="A39" s="268" t="s">
        <v>246</v>
      </c>
      <c r="B39" s="269"/>
      <c r="C39" s="274" t="s">
        <v>247</v>
      </c>
      <c r="D39" s="275"/>
      <c r="E39" s="275"/>
      <c r="F39" s="275"/>
      <c r="G39" s="275"/>
      <c r="H39" s="275"/>
      <c r="I39" s="275"/>
    </row>
    <row r="40" spans="1:13">
      <c r="A40" s="270"/>
      <c r="B40" s="271"/>
      <c r="C40" s="279" t="s">
        <v>242</v>
      </c>
      <c r="D40" s="280"/>
      <c r="E40" s="280"/>
      <c r="F40" s="280"/>
      <c r="G40" s="280"/>
      <c r="H40" s="280"/>
      <c r="I40" s="280"/>
    </row>
    <row r="41" spans="1:13">
      <c r="A41" s="272"/>
      <c r="B41" s="273"/>
      <c r="C41" s="277" t="s">
        <v>248</v>
      </c>
      <c r="D41" s="278"/>
      <c r="E41" s="278"/>
      <c r="F41" s="278"/>
      <c r="G41" s="278"/>
      <c r="H41" s="278"/>
      <c r="I41" s="278"/>
    </row>
    <row r="42" spans="1:13" ht="69.95" customHeight="1">
      <c r="A42" s="284" t="s">
        <v>249</v>
      </c>
      <c r="B42" s="285"/>
      <c r="C42" s="286" t="s">
        <v>250</v>
      </c>
      <c r="D42" s="287"/>
      <c r="E42" s="287"/>
      <c r="F42" s="287"/>
      <c r="G42" s="287"/>
      <c r="H42" s="287"/>
      <c r="I42" s="287"/>
      <c r="L42" s="109"/>
      <c r="M42" s="109"/>
    </row>
    <row r="43" spans="1:13" ht="16.5" customHeight="1">
      <c r="I43" s="106" t="s">
        <v>251</v>
      </c>
    </row>
    <row r="44" spans="1:13">
      <c r="A44" s="263" t="s">
        <v>252</v>
      </c>
      <c r="B44" s="263"/>
    </row>
  </sheetData>
  <mergeCells count="71">
    <mergeCell ref="C12:I12"/>
    <mergeCell ref="A12:B12"/>
    <mergeCell ref="C10:D10"/>
    <mergeCell ref="A8:B10"/>
    <mergeCell ref="A11:B11"/>
    <mergeCell ref="C11:I11"/>
    <mergeCell ref="C8:D8"/>
    <mergeCell ref="E8:F8"/>
    <mergeCell ref="G8:I8"/>
    <mergeCell ref="E10:F10"/>
    <mergeCell ref="C9:D9"/>
    <mergeCell ref="E9:F9"/>
    <mergeCell ref="G9:I9"/>
    <mergeCell ref="G10:I10"/>
    <mergeCell ref="A2:I2"/>
    <mergeCell ref="A3:B3"/>
    <mergeCell ref="C3:I3"/>
    <mergeCell ref="A4:B4"/>
    <mergeCell ref="C4:I4"/>
    <mergeCell ref="A5:B5"/>
    <mergeCell ref="C5:I5"/>
    <mergeCell ref="A6:B7"/>
    <mergeCell ref="C6:D6"/>
    <mergeCell ref="E6:I6"/>
    <mergeCell ref="C7:D7"/>
    <mergeCell ref="E7:I7"/>
    <mergeCell ref="A42:B42"/>
    <mergeCell ref="A21:B21"/>
    <mergeCell ref="C19:I19"/>
    <mergeCell ref="A20:B20"/>
    <mergeCell ref="C40:I40"/>
    <mergeCell ref="C42:I42"/>
    <mergeCell ref="C41:I41"/>
    <mergeCell ref="A25:B25"/>
    <mergeCell ref="C25:E25"/>
    <mergeCell ref="G25:I25"/>
    <mergeCell ref="C20:I20"/>
    <mergeCell ref="C21:I21"/>
    <mergeCell ref="A26:B26"/>
    <mergeCell ref="C26:E26"/>
    <mergeCell ref="G26:I26"/>
    <mergeCell ref="A19:B19"/>
    <mergeCell ref="A14:I14"/>
    <mergeCell ref="A15:B15"/>
    <mergeCell ref="C15:I15"/>
    <mergeCell ref="A23:I23"/>
    <mergeCell ref="A24:B24"/>
    <mergeCell ref="C24:E24"/>
    <mergeCell ref="G24:I24"/>
    <mergeCell ref="A16:B16"/>
    <mergeCell ref="C16:I16"/>
    <mergeCell ref="A18:B18"/>
    <mergeCell ref="C18:I18"/>
    <mergeCell ref="A17:B17"/>
    <mergeCell ref="C17:I17"/>
    <mergeCell ref="A44:B44"/>
    <mergeCell ref="A28:I28"/>
    <mergeCell ref="A29:B29"/>
    <mergeCell ref="C29:E29"/>
    <mergeCell ref="A33:I33"/>
    <mergeCell ref="A34:B36"/>
    <mergeCell ref="C34:E34"/>
    <mergeCell ref="F34:H34"/>
    <mergeCell ref="C36:I36"/>
    <mergeCell ref="C38:I38"/>
    <mergeCell ref="C39:I39"/>
    <mergeCell ref="C35:E35"/>
    <mergeCell ref="C37:I37"/>
    <mergeCell ref="F35:H35"/>
    <mergeCell ref="A37:B38"/>
    <mergeCell ref="A39:B41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7f87b7-bc94-4585-a402-72c318802629" xsi:nil="true"/>
    <_x0030_0__xc815__xbd80__xacfc__xc81c_ xmlns="b9becf68-d1e7-42ed-9cbb-8330462b1c0d" xsi:nil="true"/>
    <lcf76f155ced4ddcb4097134ff3c332f xmlns="b9becf68-d1e7-42ed-9cbb-8330462b1c0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2E865564B00FC4183AAB8D91F544177" ma:contentTypeVersion="17" ma:contentTypeDescription="새 문서를 만듭니다." ma:contentTypeScope="" ma:versionID="ea9feb89737bdbdccb33d302e8f3f5ca">
  <xsd:schema xmlns:xsd="http://www.w3.org/2001/XMLSchema" xmlns:xs="http://www.w3.org/2001/XMLSchema" xmlns:p="http://schemas.microsoft.com/office/2006/metadata/properties" xmlns:ns2="b9becf68-d1e7-42ed-9cbb-8330462b1c0d" xmlns:ns3="dc7f87b7-bc94-4585-a402-72c318802629" targetNamespace="http://schemas.microsoft.com/office/2006/metadata/properties" ma:root="true" ma:fieldsID="7848d37742aa4f846e5b11cfda9d9d53" ns2:_="" ns3:_="">
    <xsd:import namespace="b9becf68-d1e7-42ed-9cbb-8330462b1c0d"/>
    <xsd:import namespace="dc7f87b7-bc94-4585-a402-72c3188026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_x0030_0__xc815__xbd80__xacfc__xc81c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ecf68-d1e7-42ed-9cbb-8330462b1c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97c9cfa3-c4c8-41f7-9cd3-a599874506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0_0__xc815__xbd80__xacfc__xc81c_" ma:index="24" nillable="true" ma:displayName="00_정부과제" ma:format="Dropdown" ma:internalName="_x0030_0__xc815__xbd80__xacfc__xc81c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f87b7-bc94-4585-a402-72c3188026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af38923-48b9-4f9c-bada-c27a6c22649c}" ma:internalName="TaxCatchAll" ma:showField="CatchAllData" ma:web="dc7f87b7-bc94-4585-a402-72c3188026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1AFCFB-22DD-42D8-9E16-50C7346B26F5}"/>
</file>

<file path=customXml/itemProps2.xml><?xml version="1.0" encoding="utf-8"?>
<ds:datastoreItem xmlns:ds="http://schemas.openxmlformats.org/officeDocument/2006/customXml" ds:itemID="{64A8D44E-8C03-4ADC-AAEC-DAADDEFFDE9C}"/>
</file>

<file path=customXml/itemProps3.xml><?xml version="1.0" encoding="utf-8"?>
<ds:datastoreItem xmlns:ds="http://schemas.openxmlformats.org/officeDocument/2006/customXml" ds:itemID="{67294F3A-73D4-40E6-B63E-0EB2B60B3F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QDIC_YM</dc:creator>
  <cp:keywords/>
  <dc:description/>
  <cp:lastModifiedBy>Brian Won</cp:lastModifiedBy>
  <cp:revision/>
  <dcterms:created xsi:type="dcterms:W3CDTF">2010-12-27T05:34:19Z</dcterms:created>
  <dcterms:modified xsi:type="dcterms:W3CDTF">2026-05-18T08:44:14Z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0x01010012E865564B00FC4183AAB8D91F544177</vt:lpwstr>
  </property>
  <property fmtid="{D5CDD505-2E9C-101B-9397-08002B2CF9AE}" pid="3" name="MediaServiceImageTags">
    <vt:lpwstr/>
  </property>
</Properties>
</file>