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7440" windowHeight="4860" activeTab="10"/>
  </bookViews>
  <sheets>
    <sheet name="原始总表" sheetId="1" r:id="rId1"/>
    <sheet name="usedata140114" sheetId="14" r:id="rId2"/>
    <sheet name="usedata" sheetId="13" r:id="rId3"/>
    <sheet name="Sheet7" sheetId="11" r:id="rId4"/>
    <sheet name="2007农业" sheetId="2" r:id="rId5"/>
    <sheet name="2007土地、人口、GDP" sheetId="3" r:id="rId6"/>
    <sheet name="2005浙江" sheetId="4" r:id="rId7"/>
    <sheet name="2004浙江" sheetId="5" r:id="rId8"/>
    <sheet name="平均海拔和土地利用" sheetId="12" r:id="rId9"/>
    <sheet name="usedata140403" sheetId="15" r:id="rId10"/>
    <sheet name="usedata140514" sheetId="16" r:id="rId11"/>
  </sheets>
  <definedNames>
    <definedName name="_xlnm._FilterDatabase" localSheetId="0" hidden="1">原始总表!$A$1:$S$163</definedName>
  </definedNames>
  <calcPr calcId="144525"/>
</workbook>
</file>

<file path=xl/calcChain.xml><?xml version="1.0" encoding="utf-8"?>
<calcChain xmlns="http://schemas.openxmlformats.org/spreadsheetml/2006/main">
  <c r="K133" i="16" l="1"/>
  <c r="K84" i="16"/>
  <c r="K128" i="16"/>
  <c r="K90" i="16"/>
  <c r="K89" i="16"/>
  <c r="K122" i="16"/>
  <c r="K33" i="16"/>
  <c r="K19" i="16"/>
  <c r="K34" i="16"/>
  <c r="K123" i="16"/>
  <c r="K20" i="16"/>
  <c r="K94" i="16"/>
  <c r="K5" i="16"/>
  <c r="K82" i="16"/>
  <c r="K91" i="16"/>
  <c r="K45" i="16"/>
  <c r="K23" i="16"/>
  <c r="K32" i="16"/>
  <c r="K95" i="16"/>
  <c r="K73" i="16"/>
  <c r="K31" i="16"/>
  <c r="K110" i="16"/>
  <c r="K41" i="16"/>
  <c r="K48" i="16"/>
  <c r="K69" i="16"/>
  <c r="K109" i="16"/>
  <c r="K79" i="16"/>
  <c r="K47" i="16"/>
  <c r="K127" i="16"/>
  <c r="K98" i="16"/>
  <c r="K24" i="16"/>
  <c r="K114" i="16"/>
  <c r="K80" i="16"/>
  <c r="K92" i="16"/>
  <c r="K112" i="16"/>
  <c r="K138" i="16"/>
  <c r="K113" i="16"/>
  <c r="K17" i="16"/>
  <c r="K60" i="16"/>
  <c r="K6" i="16"/>
  <c r="K12" i="16"/>
  <c r="K30" i="16"/>
  <c r="K38" i="16"/>
  <c r="K78" i="16"/>
  <c r="K135" i="16"/>
  <c r="K103" i="16"/>
  <c r="K105" i="16"/>
  <c r="K117" i="16"/>
  <c r="J39" i="16"/>
  <c r="K39" i="16" s="1"/>
  <c r="J125" i="16"/>
  <c r="K125" i="16" s="1"/>
  <c r="J133" i="16"/>
  <c r="J84" i="16"/>
  <c r="J63" i="16"/>
  <c r="K63" i="16" s="1"/>
  <c r="J71" i="16"/>
  <c r="K71" i="16" s="1"/>
  <c r="J128" i="16"/>
  <c r="J90" i="16"/>
  <c r="J132" i="16"/>
  <c r="K132" i="16" s="1"/>
  <c r="J77" i="16"/>
  <c r="K77" i="16" s="1"/>
  <c r="J89" i="16"/>
  <c r="J122" i="16"/>
  <c r="J28" i="16"/>
  <c r="K28" i="16" s="1"/>
  <c r="J29" i="16"/>
  <c r="K29" i="16" s="1"/>
  <c r="J33" i="16"/>
  <c r="J19" i="16"/>
  <c r="J56" i="16"/>
  <c r="K56" i="16" s="1"/>
  <c r="J21" i="16"/>
  <c r="K21" i="16" s="1"/>
  <c r="J34" i="16"/>
  <c r="J123" i="16"/>
  <c r="J36" i="16"/>
  <c r="K36" i="16" s="1"/>
  <c r="J67" i="16"/>
  <c r="K67" i="16" s="1"/>
  <c r="J58" i="16"/>
  <c r="K58" i="16" s="1"/>
  <c r="J20" i="16"/>
  <c r="J8" i="16"/>
  <c r="K8" i="16" s="1"/>
  <c r="J75" i="16"/>
  <c r="K75" i="16" s="1"/>
  <c r="J94" i="16"/>
  <c r="J5" i="16"/>
  <c r="J4" i="16"/>
  <c r="K4" i="16" s="1"/>
  <c r="J11" i="16"/>
  <c r="K11" i="16" s="1"/>
  <c r="J57" i="16"/>
  <c r="K57" i="16" s="1"/>
  <c r="J82" i="16"/>
  <c r="J44" i="16"/>
  <c r="K44" i="16" s="1"/>
  <c r="J9" i="16"/>
  <c r="K9" i="16" s="1"/>
  <c r="J91" i="16"/>
  <c r="J45" i="16"/>
  <c r="J51" i="16"/>
  <c r="K51" i="16" s="1"/>
  <c r="J61" i="16"/>
  <c r="K61" i="16" s="1"/>
  <c r="J42" i="16"/>
  <c r="K42" i="16" s="1"/>
  <c r="J23" i="16"/>
  <c r="J93" i="16"/>
  <c r="K93" i="16" s="1"/>
  <c r="J3" i="16"/>
  <c r="K3" i="16" s="1"/>
  <c r="J32" i="16"/>
  <c r="J95" i="16"/>
  <c r="J13" i="16"/>
  <c r="K13" i="16" s="1"/>
  <c r="J126" i="16"/>
  <c r="K126" i="16" s="1"/>
  <c r="J74" i="16"/>
  <c r="K74" i="16" s="1"/>
  <c r="J73" i="16"/>
  <c r="J64" i="16"/>
  <c r="K64" i="16" s="1"/>
  <c r="J7" i="16"/>
  <c r="K7" i="16" s="1"/>
  <c r="J31" i="16"/>
  <c r="J110" i="16"/>
  <c r="J85" i="16"/>
  <c r="K85" i="16" s="1"/>
  <c r="J119" i="16"/>
  <c r="K119" i="16" s="1"/>
  <c r="J16" i="16"/>
  <c r="K16" i="16" s="1"/>
  <c r="J41" i="16"/>
  <c r="J2" i="16"/>
  <c r="K2" i="16" s="1"/>
  <c r="J65" i="16"/>
  <c r="K65" i="16" s="1"/>
  <c r="J48" i="16"/>
  <c r="J69" i="16"/>
  <c r="J139" i="16"/>
  <c r="K139" i="16" s="1"/>
  <c r="J88" i="16"/>
  <c r="K88" i="16" s="1"/>
  <c r="J136" i="16"/>
  <c r="K136" i="16" s="1"/>
  <c r="J109" i="16"/>
  <c r="J10" i="16"/>
  <c r="K10" i="16" s="1"/>
  <c r="J100" i="16"/>
  <c r="K100" i="16" s="1"/>
  <c r="J79" i="16"/>
  <c r="J47" i="16"/>
  <c r="J99" i="16"/>
  <c r="K99" i="16" s="1"/>
  <c r="J76" i="16"/>
  <c r="K76" i="16" s="1"/>
  <c r="J81" i="16"/>
  <c r="K81" i="16" s="1"/>
  <c r="J127" i="16"/>
  <c r="J129" i="16"/>
  <c r="K129" i="16" s="1"/>
  <c r="J72" i="16"/>
  <c r="K72" i="16" s="1"/>
  <c r="J98" i="16"/>
  <c r="J24" i="16"/>
  <c r="J106" i="16"/>
  <c r="K106" i="16" s="1"/>
  <c r="J96" i="16"/>
  <c r="K96" i="16" s="1"/>
  <c r="J101" i="16"/>
  <c r="K101" i="16" s="1"/>
  <c r="J114" i="16"/>
  <c r="J86" i="16"/>
  <c r="K86" i="16" s="1"/>
  <c r="J130" i="16"/>
  <c r="K130" i="16" s="1"/>
  <c r="J80" i="16"/>
  <c r="J92" i="16"/>
  <c r="J52" i="16"/>
  <c r="K52" i="16" s="1"/>
  <c r="J104" i="16"/>
  <c r="K104" i="16" s="1"/>
  <c r="J35" i="16"/>
  <c r="K35" i="16" s="1"/>
  <c r="J112" i="16"/>
  <c r="J22" i="16"/>
  <c r="K22" i="16" s="1"/>
  <c r="J87" i="16"/>
  <c r="K87" i="16" s="1"/>
  <c r="J138" i="16"/>
  <c r="J113" i="16"/>
  <c r="J134" i="16"/>
  <c r="K134" i="16" s="1"/>
  <c r="J131" i="16"/>
  <c r="K131" i="16" s="1"/>
  <c r="J124" i="16"/>
  <c r="K124" i="16" s="1"/>
  <c r="J17" i="16"/>
  <c r="J50" i="16"/>
  <c r="K50" i="16" s="1"/>
  <c r="J53" i="16"/>
  <c r="K53" i="16" s="1"/>
  <c r="J60" i="16"/>
  <c r="J66" i="16"/>
  <c r="K66" i="16" s="1"/>
  <c r="J70" i="16"/>
  <c r="K70" i="16" s="1"/>
  <c r="J107" i="16"/>
  <c r="K107" i="16" s="1"/>
  <c r="J121" i="16"/>
  <c r="K121" i="16" s="1"/>
  <c r="J6" i="16"/>
  <c r="J37" i="16"/>
  <c r="K37" i="16" s="1"/>
  <c r="J120" i="16"/>
  <c r="K120" i="16" s="1"/>
  <c r="J12" i="16"/>
  <c r="J116" i="16"/>
  <c r="K116" i="16" s="1"/>
  <c r="J68" i="16"/>
  <c r="K68" i="16" s="1"/>
  <c r="J54" i="16"/>
  <c r="K54" i="16" s="1"/>
  <c r="J62" i="16"/>
  <c r="K62" i="16" s="1"/>
  <c r="J30" i="16"/>
  <c r="J43" i="16"/>
  <c r="K43" i="16" s="1"/>
  <c r="J111" i="16"/>
  <c r="K111" i="16" s="1"/>
  <c r="J38" i="16"/>
  <c r="J15" i="16"/>
  <c r="K15" i="16" s="1"/>
  <c r="J40" i="16"/>
  <c r="K40" i="16" s="1"/>
  <c r="J27" i="16"/>
  <c r="K27" i="16" s="1"/>
  <c r="J46" i="16"/>
  <c r="K46" i="16" s="1"/>
  <c r="J78" i="16"/>
  <c r="J137" i="16"/>
  <c r="K137" i="16" s="1"/>
  <c r="J83" i="16"/>
  <c r="K83" i="16" s="1"/>
  <c r="J135" i="16"/>
  <c r="J55" i="16"/>
  <c r="K55" i="16" s="1"/>
  <c r="J59" i="16"/>
  <c r="K59" i="16" s="1"/>
  <c r="J26" i="16"/>
  <c r="K26" i="16" s="1"/>
  <c r="J115" i="16"/>
  <c r="K115" i="16" s="1"/>
  <c r="J103" i="16"/>
  <c r="J25" i="16"/>
  <c r="K25" i="16" s="1"/>
  <c r="J18" i="16"/>
  <c r="K18" i="16" s="1"/>
  <c r="J105" i="16"/>
  <c r="J118" i="16"/>
  <c r="K118" i="16" s="1"/>
  <c r="J102" i="16"/>
  <c r="K102" i="16" s="1"/>
  <c r="J108" i="16"/>
  <c r="K108" i="16" s="1"/>
  <c r="J14" i="16"/>
  <c r="K14" i="16" s="1"/>
  <c r="J117" i="16"/>
  <c r="J97" i="16"/>
  <c r="K97" i="16" s="1"/>
  <c r="J49" i="16"/>
  <c r="K49" i="16" s="1"/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2" i="14"/>
  <c r="K17" i="13" l="1"/>
  <c r="K18" i="13"/>
  <c r="K25" i="13"/>
  <c r="K26" i="13"/>
  <c r="K49" i="13"/>
  <c r="K50" i="13"/>
  <c r="K57" i="13"/>
  <c r="K58" i="13"/>
  <c r="K81" i="13"/>
  <c r="K82" i="13"/>
  <c r="K89" i="13"/>
  <c r="K90" i="13"/>
  <c r="K113" i="13"/>
  <c r="K114" i="13"/>
  <c r="K122" i="13"/>
  <c r="J3" i="13"/>
  <c r="K3" i="13" s="1"/>
  <c r="J4" i="13"/>
  <c r="K4" i="13" s="1"/>
  <c r="J5" i="13"/>
  <c r="K5" i="13" s="1"/>
  <c r="J6" i="13"/>
  <c r="K6" i="13" s="1"/>
  <c r="J7" i="13"/>
  <c r="K7" i="13" s="1"/>
  <c r="J8" i="13"/>
  <c r="K8" i="13" s="1"/>
  <c r="J9" i="13"/>
  <c r="K9" i="13" s="1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J18" i="13"/>
  <c r="J19" i="13"/>
  <c r="K19" i="13" s="1"/>
  <c r="J20" i="13"/>
  <c r="K20" i="13" s="1"/>
  <c r="J21" i="13"/>
  <c r="K21" i="13" s="1"/>
  <c r="J22" i="13"/>
  <c r="K22" i="13" s="1"/>
  <c r="J23" i="13"/>
  <c r="K23" i="13" s="1"/>
  <c r="J24" i="13"/>
  <c r="K24" i="13" s="1"/>
  <c r="J25" i="13"/>
  <c r="J26" i="13"/>
  <c r="J27" i="13"/>
  <c r="K27" i="13" s="1"/>
  <c r="J28" i="13"/>
  <c r="K28" i="13" s="1"/>
  <c r="J29" i="13"/>
  <c r="K29" i="13" s="1"/>
  <c r="J30" i="13"/>
  <c r="K30" i="13" s="1"/>
  <c r="J31" i="13"/>
  <c r="K31" i="13" s="1"/>
  <c r="J32" i="13"/>
  <c r="K32" i="13" s="1"/>
  <c r="J33" i="13"/>
  <c r="K33" i="13" s="1"/>
  <c r="J34" i="13"/>
  <c r="K34" i="13" s="1"/>
  <c r="J35" i="13"/>
  <c r="K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43" i="13"/>
  <c r="K43" i="13" s="1"/>
  <c r="J44" i="13"/>
  <c r="K44" i="13" s="1"/>
  <c r="J45" i="13"/>
  <c r="K45" i="13" s="1"/>
  <c r="J46" i="13"/>
  <c r="K46" i="13" s="1"/>
  <c r="J47" i="13"/>
  <c r="K47" i="13" s="1"/>
  <c r="J48" i="13"/>
  <c r="K48" i="13" s="1"/>
  <c r="J49" i="13"/>
  <c r="J50" i="13"/>
  <c r="J51" i="13"/>
  <c r="K51" i="13" s="1"/>
  <c r="J52" i="13"/>
  <c r="K52" i="13" s="1"/>
  <c r="J53" i="13"/>
  <c r="K53" i="13" s="1"/>
  <c r="J54" i="13"/>
  <c r="K54" i="13" s="1"/>
  <c r="J55" i="13"/>
  <c r="K55" i="13" s="1"/>
  <c r="J56" i="13"/>
  <c r="K56" i="13" s="1"/>
  <c r="J57" i="13"/>
  <c r="J58" i="13"/>
  <c r="J59" i="13"/>
  <c r="K59" i="13" s="1"/>
  <c r="J60" i="13"/>
  <c r="K60" i="13" s="1"/>
  <c r="J61" i="13"/>
  <c r="K61" i="13" s="1"/>
  <c r="J62" i="13"/>
  <c r="K62" i="13" s="1"/>
  <c r="J63" i="13"/>
  <c r="K63" i="13" s="1"/>
  <c r="J64" i="13"/>
  <c r="K64" i="13" s="1"/>
  <c r="J65" i="13"/>
  <c r="K65" i="13" s="1"/>
  <c r="J66" i="13"/>
  <c r="K66" i="13" s="1"/>
  <c r="J67" i="13"/>
  <c r="K67" i="13" s="1"/>
  <c r="J68" i="13"/>
  <c r="K68" i="13" s="1"/>
  <c r="J69" i="13"/>
  <c r="K69" i="13" s="1"/>
  <c r="J70" i="13"/>
  <c r="K70" i="13" s="1"/>
  <c r="J71" i="13"/>
  <c r="K71" i="13" s="1"/>
  <c r="J72" i="13"/>
  <c r="K72" i="13" s="1"/>
  <c r="J73" i="13"/>
  <c r="K73" i="13" s="1"/>
  <c r="J74" i="13"/>
  <c r="K74" i="13" s="1"/>
  <c r="J75" i="13"/>
  <c r="K75" i="13" s="1"/>
  <c r="J76" i="13"/>
  <c r="K76" i="13" s="1"/>
  <c r="J77" i="13"/>
  <c r="K77" i="13" s="1"/>
  <c r="J78" i="13"/>
  <c r="K78" i="13" s="1"/>
  <c r="J79" i="13"/>
  <c r="K79" i="13" s="1"/>
  <c r="J80" i="13"/>
  <c r="K80" i="13" s="1"/>
  <c r="J81" i="13"/>
  <c r="J82" i="13"/>
  <c r="J83" i="13"/>
  <c r="K83" i="13" s="1"/>
  <c r="J84" i="13"/>
  <c r="K84" i="13" s="1"/>
  <c r="J85" i="13"/>
  <c r="K85" i="13" s="1"/>
  <c r="J86" i="13"/>
  <c r="K86" i="13" s="1"/>
  <c r="J87" i="13"/>
  <c r="K87" i="13" s="1"/>
  <c r="J88" i="13"/>
  <c r="K88" i="13" s="1"/>
  <c r="J89" i="13"/>
  <c r="J90" i="13"/>
  <c r="J91" i="13"/>
  <c r="K91" i="13" s="1"/>
  <c r="J92" i="13"/>
  <c r="K92" i="13" s="1"/>
  <c r="J93" i="13"/>
  <c r="K93" i="13" s="1"/>
  <c r="J94" i="13"/>
  <c r="K94" i="13" s="1"/>
  <c r="J95" i="13"/>
  <c r="K95" i="13" s="1"/>
  <c r="J96" i="13"/>
  <c r="K96" i="13" s="1"/>
  <c r="J97" i="13"/>
  <c r="K97" i="13" s="1"/>
  <c r="J98" i="13"/>
  <c r="K98" i="13" s="1"/>
  <c r="J99" i="13"/>
  <c r="K99" i="13" s="1"/>
  <c r="J100" i="13"/>
  <c r="K100" i="13" s="1"/>
  <c r="J101" i="13"/>
  <c r="K101" i="13" s="1"/>
  <c r="J102" i="13"/>
  <c r="K102" i="13" s="1"/>
  <c r="J103" i="13"/>
  <c r="K103" i="13" s="1"/>
  <c r="J104" i="13"/>
  <c r="K104" i="13" s="1"/>
  <c r="J105" i="13"/>
  <c r="K105" i="13" s="1"/>
  <c r="J106" i="13"/>
  <c r="K106" i="13" s="1"/>
  <c r="J107" i="13"/>
  <c r="K107" i="13" s="1"/>
  <c r="J108" i="13"/>
  <c r="K108" i="13" s="1"/>
  <c r="J109" i="13"/>
  <c r="K109" i="13" s="1"/>
  <c r="J110" i="13"/>
  <c r="K110" i="13" s="1"/>
  <c r="J111" i="13"/>
  <c r="K111" i="13" s="1"/>
  <c r="J112" i="13"/>
  <c r="K112" i="13" s="1"/>
  <c r="J113" i="13"/>
  <c r="J114" i="13"/>
  <c r="J115" i="13"/>
  <c r="K115" i="13" s="1"/>
  <c r="J116" i="13"/>
  <c r="K116" i="13" s="1"/>
  <c r="J117" i="13"/>
  <c r="K117" i="13" s="1"/>
  <c r="J118" i="13"/>
  <c r="K118" i="13" s="1"/>
  <c r="J119" i="13"/>
  <c r="K119" i="13" s="1"/>
  <c r="J120" i="13"/>
  <c r="K120" i="13" s="1"/>
  <c r="J121" i="13"/>
  <c r="K121" i="13" s="1"/>
  <c r="J122" i="13"/>
  <c r="J123" i="13"/>
  <c r="K123" i="13" s="1"/>
  <c r="J124" i="13"/>
  <c r="K124" i="13" s="1"/>
  <c r="J125" i="13"/>
  <c r="K125" i="13" s="1"/>
  <c r="J126" i="13"/>
  <c r="K126" i="13" s="1"/>
  <c r="J127" i="13"/>
  <c r="K127" i="13" s="1"/>
  <c r="J128" i="13"/>
  <c r="K128" i="13" s="1"/>
  <c r="J129" i="13"/>
  <c r="K129" i="13" s="1"/>
  <c r="J130" i="13"/>
  <c r="K130" i="13" s="1"/>
  <c r="J131" i="13"/>
  <c r="K131" i="13" s="1"/>
  <c r="J132" i="13"/>
  <c r="K132" i="13" s="1"/>
  <c r="J133" i="13"/>
  <c r="K133" i="13" s="1"/>
  <c r="J134" i="13"/>
  <c r="K134" i="13" s="1"/>
  <c r="J135" i="13"/>
  <c r="K135" i="13" s="1"/>
  <c r="J136" i="13"/>
  <c r="K136" i="13" s="1"/>
  <c r="J137" i="13"/>
  <c r="K137" i="13" s="1"/>
  <c r="J138" i="13"/>
  <c r="K138" i="13" s="1"/>
  <c r="J139" i="13"/>
  <c r="K139" i="13" s="1"/>
  <c r="J2" i="13"/>
  <c r="K2" i="13" s="1"/>
  <c r="S3" i="13" l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2" i="13"/>
  <c r="S80" i="1"/>
  <c r="S81" i="1"/>
  <c r="S134" i="1"/>
  <c r="S54" i="1"/>
  <c r="S82" i="1"/>
  <c r="S83" i="1"/>
  <c r="S135" i="1"/>
  <c r="S26" i="1"/>
  <c r="S84" i="1"/>
  <c r="S136" i="1"/>
  <c r="S146" i="1"/>
  <c r="S85" i="1"/>
  <c r="S147" i="1"/>
  <c r="S86" i="1"/>
  <c r="S55" i="1"/>
  <c r="S87" i="1"/>
  <c r="S56" i="1"/>
  <c r="S88" i="1"/>
  <c r="S57" i="1"/>
  <c r="S2" i="1"/>
  <c r="S58" i="1"/>
  <c r="S3" i="1"/>
  <c r="S120" i="1"/>
  <c r="S4" i="1"/>
  <c r="S59" i="1"/>
  <c r="S121" i="1"/>
  <c r="S5" i="1"/>
  <c r="S27" i="1"/>
  <c r="S60" i="1"/>
  <c r="S89" i="1"/>
  <c r="S115" i="1"/>
  <c r="S122" i="1"/>
  <c r="S148" i="1"/>
  <c r="S6" i="1"/>
  <c r="S28" i="1"/>
  <c r="S61" i="1"/>
  <c r="S90" i="1"/>
  <c r="S116" i="1"/>
  <c r="S123" i="1"/>
  <c r="S149" i="1"/>
  <c r="S7" i="1"/>
  <c r="S62" i="1"/>
  <c r="S91" i="1"/>
  <c r="S117" i="1"/>
  <c r="S8" i="1"/>
  <c r="S29" i="1"/>
  <c r="S92" i="1"/>
  <c r="S118" i="1"/>
  <c r="S124" i="1"/>
  <c r="S9" i="1"/>
  <c r="S30" i="1"/>
  <c r="S63" i="1"/>
  <c r="S93" i="1"/>
  <c r="S119" i="1"/>
  <c r="S125" i="1"/>
  <c r="S10" i="1"/>
  <c r="S64" i="1"/>
  <c r="S94" i="1"/>
  <c r="S95" i="1"/>
  <c r="S138" i="1"/>
  <c r="S154" i="1"/>
  <c r="S11" i="1"/>
  <c r="S31" i="1"/>
  <c r="S65" i="1"/>
  <c r="S96" i="1"/>
  <c r="S126" i="1"/>
  <c r="S12" i="1"/>
  <c r="S32" i="1"/>
  <c r="S150" i="1"/>
  <c r="S13" i="1"/>
  <c r="S33" i="1"/>
  <c r="S66" i="1"/>
  <c r="S97" i="1"/>
  <c r="S14" i="1"/>
  <c r="S34" i="1"/>
  <c r="S67" i="1"/>
  <c r="S98" i="1"/>
  <c r="S15" i="1"/>
  <c r="S16" i="1"/>
  <c r="S35" i="1"/>
  <c r="S99" i="1"/>
  <c r="S137" i="1"/>
  <c r="S68" i="1"/>
  <c r="S158" i="1"/>
  <c r="S17" i="1"/>
  <c r="S36" i="1"/>
  <c r="S69" i="1"/>
  <c r="S100" i="1"/>
  <c r="S127" i="1"/>
  <c r="S155" i="1"/>
  <c r="S161" i="1"/>
  <c r="S70" i="1"/>
  <c r="S18" i="1"/>
  <c r="S37" i="1"/>
  <c r="S71" i="1"/>
  <c r="S101" i="1"/>
  <c r="S19" i="1"/>
  <c r="S38" i="1"/>
  <c r="S72" i="1"/>
  <c r="S102" i="1"/>
  <c r="S139" i="1"/>
  <c r="S153" i="1"/>
  <c r="S156" i="1"/>
  <c r="S162" i="1"/>
  <c r="S20" i="1"/>
  <c r="S47" i="1"/>
  <c r="S48" i="1"/>
  <c r="S73" i="1"/>
  <c r="S103" i="1"/>
  <c r="S109" i="1"/>
  <c r="S128" i="1"/>
  <c r="S140" i="1"/>
  <c r="S157" i="1"/>
  <c r="S21" i="1"/>
  <c r="S39" i="1"/>
  <c r="S49" i="1"/>
  <c r="S74" i="1"/>
  <c r="S104" i="1"/>
  <c r="S110" i="1"/>
  <c r="S129" i="1"/>
  <c r="S141" i="1"/>
  <c r="S160" i="1"/>
  <c r="S163" i="1"/>
  <c r="S22" i="1"/>
  <c r="S40" i="1"/>
  <c r="S44" i="1"/>
  <c r="S50" i="1"/>
  <c r="S75" i="1"/>
  <c r="S105" i="1"/>
  <c r="S111" i="1"/>
  <c r="S130" i="1"/>
  <c r="S142" i="1"/>
  <c r="S23" i="1"/>
  <c r="S41" i="1"/>
  <c r="S45" i="1"/>
  <c r="S51" i="1"/>
  <c r="S76" i="1"/>
  <c r="S106" i="1"/>
  <c r="S112" i="1"/>
  <c r="S131" i="1"/>
  <c r="S143" i="1"/>
  <c r="S24" i="1"/>
  <c r="S42" i="1"/>
  <c r="S52" i="1"/>
  <c r="S77" i="1"/>
  <c r="S107" i="1"/>
  <c r="S113" i="1"/>
  <c r="S132" i="1"/>
  <c r="S144" i="1"/>
  <c r="S151" i="1"/>
  <c r="S25" i="1"/>
  <c r="S43" i="1"/>
  <c r="S46" i="1"/>
  <c r="S53" i="1"/>
  <c r="S78" i="1"/>
  <c r="S108" i="1"/>
  <c r="S114" i="1"/>
  <c r="S133" i="1"/>
  <c r="S145" i="1"/>
  <c r="S152" i="1"/>
  <c r="S159" i="1"/>
  <c r="S79" i="1"/>
  <c r="R80" i="1"/>
  <c r="R81" i="1"/>
  <c r="R134" i="1"/>
  <c r="R54" i="1"/>
  <c r="R82" i="1"/>
  <c r="R83" i="1"/>
  <c r="R135" i="1"/>
  <c r="R26" i="1"/>
  <c r="R84" i="1"/>
  <c r="R136" i="1"/>
  <c r="R146" i="1"/>
  <c r="R85" i="1"/>
  <c r="R147" i="1"/>
  <c r="R86" i="1"/>
  <c r="R55" i="1"/>
  <c r="R87" i="1"/>
  <c r="R56" i="1"/>
  <c r="R88" i="1"/>
  <c r="R57" i="1"/>
  <c r="R2" i="1"/>
  <c r="R58" i="1"/>
  <c r="R3" i="1"/>
  <c r="R120" i="1"/>
  <c r="R4" i="1"/>
  <c r="R59" i="1"/>
  <c r="R121" i="1"/>
  <c r="R5" i="1"/>
  <c r="R27" i="1"/>
  <c r="R60" i="1"/>
  <c r="R89" i="1"/>
  <c r="R115" i="1"/>
  <c r="R122" i="1"/>
  <c r="R148" i="1"/>
  <c r="R6" i="1"/>
  <c r="R28" i="1"/>
  <c r="R61" i="1"/>
  <c r="R90" i="1"/>
  <c r="R116" i="1"/>
  <c r="R123" i="1"/>
  <c r="R149" i="1"/>
  <c r="R7" i="1"/>
  <c r="R62" i="1"/>
  <c r="R91" i="1"/>
  <c r="R117" i="1"/>
  <c r="R8" i="1"/>
  <c r="R29" i="1"/>
  <c r="R92" i="1"/>
  <c r="R118" i="1"/>
  <c r="R124" i="1"/>
  <c r="R9" i="1"/>
  <c r="R30" i="1"/>
  <c r="R63" i="1"/>
  <c r="R93" i="1"/>
  <c r="R119" i="1"/>
  <c r="R125" i="1"/>
  <c r="R10" i="1"/>
  <c r="R64" i="1"/>
  <c r="R94" i="1"/>
  <c r="R95" i="1"/>
  <c r="R138" i="1"/>
  <c r="R154" i="1"/>
  <c r="R11" i="1"/>
  <c r="R31" i="1"/>
  <c r="R65" i="1"/>
  <c r="R96" i="1"/>
  <c r="R126" i="1"/>
  <c r="R12" i="1"/>
  <c r="R32" i="1"/>
  <c r="R150" i="1"/>
  <c r="R13" i="1"/>
  <c r="R33" i="1"/>
  <c r="R66" i="1"/>
  <c r="R97" i="1"/>
  <c r="R14" i="1"/>
  <c r="R34" i="1"/>
  <c r="R67" i="1"/>
  <c r="R98" i="1"/>
  <c r="R15" i="1"/>
  <c r="R16" i="1"/>
  <c r="R35" i="1"/>
  <c r="R99" i="1"/>
  <c r="R137" i="1"/>
  <c r="R68" i="1"/>
  <c r="R158" i="1"/>
  <c r="R17" i="1"/>
  <c r="R36" i="1"/>
  <c r="R69" i="1"/>
  <c r="R100" i="1"/>
  <c r="R127" i="1"/>
  <c r="R155" i="1"/>
  <c r="R161" i="1"/>
  <c r="R70" i="1"/>
  <c r="R18" i="1"/>
  <c r="R37" i="1"/>
  <c r="R71" i="1"/>
  <c r="R101" i="1"/>
  <c r="R19" i="1"/>
  <c r="R38" i="1"/>
  <c r="R72" i="1"/>
  <c r="R102" i="1"/>
  <c r="R139" i="1"/>
  <c r="R153" i="1"/>
  <c r="R156" i="1"/>
  <c r="R162" i="1"/>
  <c r="R20" i="1"/>
  <c r="R47" i="1"/>
  <c r="R48" i="1"/>
  <c r="R73" i="1"/>
  <c r="R103" i="1"/>
  <c r="R109" i="1"/>
  <c r="R128" i="1"/>
  <c r="R140" i="1"/>
  <c r="R157" i="1"/>
  <c r="R21" i="1"/>
  <c r="R39" i="1"/>
  <c r="R49" i="1"/>
  <c r="R74" i="1"/>
  <c r="R104" i="1"/>
  <c r="R110" i="1"/>
  <c r="R129" i="1"/>
  <c r="R141" i="1"/>
  <c r="R160" i="1"/>
  <c r="R163" i="1"/>
  <c r="R22" i="1"/>
  <c r="R40" i="1"/>
  <c r="R44" i="1"/>
  <c r="R50" i="1"/>
  <c r="R75" i="1"/>
  <c r="R105" i="1"/>
  <c r="R111" i="1"/>
  <c r="R130" i="1"/>
  <c r="R142" i="1"/>
  <c r="R23" i="1"/>
  <c r="R41" i="1"/>
  <c r="R45" i="1"/>
  <c r="R51" i="1"/>
  <c r="R76" i="1"/>
  <c r="R106" i="1"/>
  <c r="R112" i="1"/>
  <c r="R131" i="1"/>
  <c r="R143" i="1"/>
  <c r="R24" i="1"/>
  <c r="R42" i="1"/>
  <c r="R52" i="1"/>
  <c r="R77" i="1"/>
  <c r="R107" i="1"/>
  <c r="R113" i="1"/>
  <c r="R132" i="1"/>
  <c r="R144" i="1"/>
  <c r="R151" i="1"/>
  <c r="R25" i="1"/>
  <c r="R43" i="1"/>
  <c r="R46" i="1"/>
  <c r="R53" i="1"/>
  <c r="R78" i="1"/>
  <c r="R108" i="1"/>
  <c r="R114" i="1"/>
  <c r="R133" i="1"/>
  <c r="R145" i="1"/>
  <c r="R152" i="1"/>
  <c r="R159" i="1"/>
  <c r="R79" i="1"/>
  <c r="Q133" i="1" l="1"/>
  <c r="P133" i="1"/>
  <c r="N133" i="1"/>
  <c r="M133" i="1"/>
  <c r="O133" i="1"/>
  <c r="L133" i="1"/>
  <c r="Q132" i="1"/>
  <c r="P132" i="1"/>
  <c r="N132" i="1"/>
  <c r="M132" i="1"/>
  <c r="O132" i="1"/>
  <c r="L132" i="1"/>
  <c r="Q131" i="1"/>
  <c r="P131" i="1"/>
  <c r="N131" i="1"/>
  <c r="M131" i="1"/>
  <c r="O131" i="1"/>
  <c r="L131" i="1"/>
  <c r="Q130" i="1"/>
  <c r="P130" i="1"/>
  <c r="N130" i="1"/>
  <c r="M130" i="1"/>
  <c r="O130" i="1"/>
  <c r="L130" i="1"/>
  <c r="Q129" i="1"/>
  <c r="P129" i="1"/>
  <c r="N129" i="1"/>
  <c r="M129" i="1"/>
  <c r="O129" i="1"/>
  <c r="L129" i="1"/>
  <c r="Q128" i="1"/>
  <c r="P128" i="1"/>
  <c r="N128" i="1"/>
  <c r="M128" i="1"/>
  <c r="O128" i="1"/>
  <c r="L128" i="1"/>
  <c r="Q127" i="1"/>
  <c r="P127" i="1"/>
  <c r="N127" i="1"/>
  <c r="M127" i="1"/>
  <c r="O127" i="1"/>
  <c r="L127" i="1"/>
  <c r="Q137" i="1"/>
  <c r="P137" i="1"/>
  <c r="N137" i="1"/>
  <c r="M137" i="1"/>
  <c r="O137" i="1"/>
  <c r="L137" i="1"/>
  <c r="Q126" i="1"/>
  <c r="P126" i="1"/>
  <c r="N126" i="1"/>
  <c r="M126" i="1"/>
  <c r="O126" i="1"/>
  <c r="L126" i="1"/>
  <c r="Q125" i="1"/>
  <c r="P125" i="1"/>
  <c r="N125" i="1"/>
  <c r="M125" i="1"/>
  <c r="O125" i="1"/>
  <c r="L125" i="1"/>
  <c r="Q119" i="1"/>
  <c r="P119" i="1"/>
  <c r="N119" i="1"/>
  <c r="M119" i="1"/>
  <c r="O119" i="1"/>
  <c r="L119" i="1"/>
  <c r="Q124" i="1"/>
  <c r="P124" i="1"/>
  <c r="N124" i="1"/>
  <c r="M124" i="1"/>
  <c r="O124" i="1"/>
  <c r="L124" i="1"/>
  <c r="Q118" i="1"/>
  <c r="P118" i="1"/>
  <c r="N118" i="1"/>
  <c r="M118" i="1"/>
  <c r="O118" i="1"/>
  <c r="L118" i="1"/>
  <c r="Q117" i="1"/>
  <c r="P117" i="1"/>
  <c r="N117" i="1"/>
  <c r="M117" i="1"/>
  <c r="O117" i="1"/>
  <c r="L117" i="1"/>
  <c r="Q123" i="1"/>
  <c r="P123" i="1"/>
  <c r="N123" i="1"/>
  <c r="M123" i="1"/>
  <c r="O123" i="1"/>
  <c r="L123" i="1"/>
  <c r="Q116" i="1"/>
  <c r="P116" i="1"/>
  <c r="N116" i="1"/>
  <c r="M116" i="1"/>
  <c r="O116" i="1"/>
  <c r="L116" i="1"/>
  <c r="Q122" i="1"/>
  <c r="P122" i="1"/>
  <c r="N122" i="1"/>
  <c r="M122" i="1"/>
  <c r="O122" i="1"/>
  <c r="L122" i="1"/>
  <c r="Q115" i="1"/>
  <c r="P115" i="1"/>
  <c r="N115" i="1"/>
  <c r="M115" i="1"/>
  <c r="O115" i="1"/>
  <c r="L115" i="1"/>
  <c r="Q121" i="1"/>
  <c r="P121" i="1"/>
  <c r="N121" i="1"/>
  <c r="M121" i="1"/>
  <c r="O121" i="1"/>
  <c r="L121" i="1"/>
  <c r="Q120" i="1"/>
  <c r="P120" i="1"/>
  <c r="N120" i="1"/>
  <c r="M120" i="1"/>
  <c r="O120" i="1"/>
  <c r="L120" i="1"/>
  <c r="K159" i="1" l="1"/>
  <c r="K152" i="1"/>
  <c r="K145" i="1"/>
  <c r="K133" i="1"/>
  <c r="Q114" i="1"/>
  <c r="P114" i="1"/>
  <c r="N114" i="1"/>
  <c r="M114" i="1"/>
  <c r="O114" i="1"/>
  <c r="L114" i="1"/>
  <c r="K114" i="1"/>
  <c r="Q108" i="1"/>
  <c r="P108" i="1"/>
  <c r="N108" i="1"/>
  <c r="M108" i="1"/>
  <c r="O108" i="1"/>
  <c r="L108" i="1"/>
  <c r="K108" i="1"/>
  <c r="Q78" i="1"/>
  <c r="P78" i="1"/>
  <c r="N78" i="1"/>
  <c r="M78" i="1"/>
  <c r="O78" i="1"/>
  <c r="L78" i="1"/>
  <c r="K78" i="1"/>
  <c r="K53" i="1"/>
  <c r="Q46" i="1"/>
  <c r="P46" i="1"/>
  <c r="N46" i="1"/>
  <c r="M46" i="1"/>
  <c r="O46" i="1"/>
  <c r="L46" i="1"/>
  <c r="K46" i="1"/>
  <c r="Q43" i="1"/>
  <c r="P43" i="1"/>
  <c r="N43" i="1"/>
  <c r="M43" i="1"/>
  <c r="O43" i="1"/>
  <c r="L43" i="1"/>
  <c r="K43" i="1"/>
  <c r="Q25" i="1"/>
  <c r="P25" i="1"/>
  <c r="N25" i="1"/>
  <c r="M25" i="1"/>
  <c r="O25" i="1"/>
  <c r="L25" i="1"/>
  <c r="K25" i="1"/>
  <c r="K151" i="1"/>
  <c r="K144" i="1"/>
  <c r="K132" i="1"/>
  <c r="Q113" i="1"/>
  <c r="P113" i="1"/>
  <c r="N113" i="1"/>
  <c r="M113" i="1"/>
  <c r="O113" i="1"/>
  <c r="L113" i="1"/>
  <c r="K113" i="1"/>
  <c r="Q107" i="1"/>
  <c r="P107" i="1"/>
  <c r="N107" i="1"/>
  <c r="M107" i="1"/>
  <c r="O107" i="1"/>
  <c r="L107" i="1"/>
  <c r="K107" i="1"/>
  <c r="Q77" i="1"/>
  <c r="P77" i="1"/>
  <c r="N77" i="1"/>
  <c r="M77" i="1"/>
  <c r="O77" i="1"/>
  <c r="L77" i="1"/>
  <c r="K77" i="1"/>
  <c r="K52" i="1"/>
  <c r="Q42" i="1"/>
  <c r="P42" i="1"/>
  <c r="N42" i="1"/>
  <c r="M42" i="1"/>
  <c r="O42" i="1"/>
  <c r="L42" i="1"/>
  <c r="K42" i="1"/>
  <c r="Q24" i="1"/>
  <c r="P24" i="1"/>
  <c r="N24" i="1"/>
  <c r="M24" i="1"/>
  <c r="O24" i="1"/>
  <c r="L24" i="1"/>
  <c r="K24" i="1"/>
  <c r="K143" i="1"/>
  <c r="K131" i="1"/>
  <c r="Q112" i="1"/>
  <c r="P112" i="1"/>
  <c r="N112" i="1"/>
  <c r="M112" i="1"/>
  <c r="O112" i="1"/>
  <c r="L112" i="1"/>
  <c r="K112" i="1"/>
  <c r="Q106" i="1"/>
  <c r="P106" i="1"/>
  <c r="N106" i="1"/>
  <c r="M106" i="1"/>
  <c r="O106" i="1"/>
  <c r="L106" i="1"/>
  <c r="K106" i="1"/>
  <c r="Q76" i="1"/>
  <c r="P76" i="1"/>
  <c r="N76" i="1"/>
  <c r="M76" i="1"/>
  <c r="O76" i="1"/>
  <c r="L76" i="1"/>
  <c r="K76" i="1"/>
  <c r="K51" i="1"/>
  <c r="Q45" i="1"/>
  <c r="P45" i="1"/>
  <c r="N45" i="1"/>
  <c r="M45" i="1"/>
  <c r="O45" i="1"/>
  <c r="L45" i="1"/>
  <c r="K45" i="1"/>
  <c r="Q41" i="1"/>
  <c r="P41" i="1"/>
  <c r="N41" i="1"/>
  <c r="M41" i="1"/>
  <c r="O41" i="1"/>
  <c r="L41" i="1"/>
  <c r="K41" i="1"/>
  <c r="Q23" i="1"/>
  <c r="P23" i="1"/>
  <c r="N23" i="1"/>
  <c r="M23" i="1"/>
  <c r="O23" i="1"/>
  <c r="L23" i="1"/>
  <c r="K23" i="1"/>
  <c r="K142" i="1"/>
  <c r="K130" i="1"/>
  <c r="Q111" i="1"/>
  <c r="P111" i="1"/>
  <c r="N111" i="1"/>
  <c r="M111" i="1"/>
  <c r="O111" i="1"/>
  <c r="L111" i="1"/>
  <c r="K111" i="1"/>
  <c r="Q105" i="1"/>
  <c r="P105" i="1"/>
  <c r="N105" i="1"/>
  <c r="M105" i="1"/>
  <c r="O105" i="1"/>
  <c r="L105" i="1"/>
  <c r="K105" i="1"/>
  <c r="Q75" i="1"/>
  <c r="P75" i="1"/>
  <c r="N75" i="1"/>
  <c r="M75" i="1"/>
  <c r="O75" i="1"/>
  <c r="L75" i="1"/>
  <c r="K75" i="1"/>
  <c r="K50" i="1"/>
  <c r="Q44" i="1"/>
  <c r="P44" i="1"/>
  <c r="N44" i="1"/>
  <c r="M44" i="1"/>
  <c r="O44" i="1"/>
  <c r="L44" i="1"/>
  <c r="K44" i="1"/>
  <c r="Q40" i="1"/>
  <c r="P40" i="1"/>
  <c r="N40" i="1"/>
  <c r="M40" i="1"/>
  <c r="O40" i="1"/>
  <c r="L40" i="1"/>
  <c r="K40" i="1"/>
  <c r="Q22" i="1"/>
  <c r="P22" i="1"/>
  <c r="N22" i="1"/>
  <c r="M22" i="1"/>
  <c r="O22" i="1"/>
  <c r="L22" i="1"/>
  <c r="K22" i="1"/>
  <c r="K163" i="1"/>
  <c r="K160" i="1"/>
  <c r="K141" i="1"/>
  <c r="K129" i="1"/>
  <c r="Q110" i="1"/>
  <c r="P110" i="1"/>
  <c r="N110" i="1"/>
  <c r="M110" i="1"/>
  <c r="O110" i="1"/>
  <c r="L110" i="1"/>
  <c r="K110" i="1"/>
  <c r="Q104" i="1"/>
  <c r="P104" i="1"/>
  <c r="N104" i="1"/>
  <c r="M104" i="1"/>
  <c r="O104" i="1"/>
  <c r="L104" i="1"/>
  <c r="K104" i="1"/>
  <c r="Q74" i="1"/>
  <c r="P74" i="1"/>
  <c r="N74" i="1"/>
  <c r="M74" i="1"/>
  <c r="O74" i="1"/>
  <c r="L74" i="1"/>
  <c r="K74" i="1"/>
  <c r="K49" i="1"/>
  <c r="Q39" i="1"/>
  <c r="P39" i="1"/>
  <c r="N39" i="1"/>
  <c r="M39" i="1"/>
  <c r="O39" i="1"/>
  <c r="L39" i="1"/>
  <c r="K39" i="1"/>
  <c r="Q21" i="1"/>
  <c r="P21" i="1"/>
  <c r="N21" i="1"/>
  <c r="M21" i="1"/>
  <c r="O21" i="1"/>
  <c r="L21" i="1"/>
  <c r="K21" i="1"/>
  <c r="K157" i="1"/>
  <c r="K140" i="1"/>
  <c r="K128" i="1"/>
  <c r="Q109" i="1"/>
  <c r="P109" i="1"/>
  <c r="N109" i="1"/>
  <c r="M109" i="1"/>
  <c r="O109" i="1"/>
  <c r="L109" i="1"/>
  <c r="K109" i="1"/>
  <c r="Q103" i="1"/>
  <c r="P103" i="1"/>
  <c r="N103" i="1"/>
  <c r="M103" i="1"/>
  <c r="O103" i="1"/>
  <c r="L103" i="1"/>
  <c r="K103" i="1"/>
  <c r="Q73" i="1"/>
  <c r="P73" i="1"/>
  <c r="N73" i="1"/>
  <c r="M73" i="1"/>
  <c r="O73" i="1"/>
  <c r="L73" i="1"/>
  <c r="K73" i="1"/>
  <c r="K48" i="1"/>
  <c r="K47" i="1"/>
  <c r="Q20" i="1"/>
  <c r="P20" i="1"/>
  <c r="N20" i="1"/>
  <c r="M20" i="1"/>
  <c r="O20" i="1"/>
  <c r="L20" i="1"/>
  <c r="K20" i="1"/>
  <c r="K162" i="1"/>
  <c r="K156" i="1"/>
  <c r="K153" i="1"/>
  <c r="K139" i="1"/>
  <c r="Q102" i="1"/>
  <c r="P102" i="1"/>
  <c r="N102" i="1"/>
  <c r="M102" i="1"/>
  <c r="O102" i="1"/>
  <c r="L102" i="1"/>
  <c r="K102" i="1"/>
  <c r="Q72" i="1"/>
  <c r="P72" i="1"/>
  <c r="N72" i="1"/>
  <c r="M72" i="1"/>
  <c r="O72" i="1"/>
  <c r="L72" i="1"/>
  <c r="K72" i="1"/>
  <c r="Q38" i="1"/>
  <c r="P38" i="1"/>
  <c r="N38" i="1"/>
  <c r="M38" i="1"/>
  <c r="O38" i="1"/>
  <c r="L38" i="1"/>
  <c r="K38" i="1"/>
  <c r="Q19" i="1"/>
  <c r="P19" i="1"/>
  <c r="N19" i="1"/>
  <c r="M19" i="1"/>
  <c r="O19" i="1"/>
  <c r="L19" i="1"/>
  <c r="K19" i="1"/>
  <c r="Q101" i="1"/>
  <c r="P101" i="1"/>
  <c r="N101" i="1"/>
  <c r="M101" i="1"/>
  <c r="O101" i="1"/>
  <c r="L101" i="1"/>
  <c r="K101" i="1"/>
  <c r="Q71" i="1"/>
  <c r="P71" i="1"/>
  <c r="N71" i="1"/>
  <c r="M71" i="1"/>
  <c r="O71" i="1"/>
  <c r="L71" i="1"/>
  <c r="K71" i="1"/>
  <c r="Q37" i="1"/>
  <c r="P37" i="1"/>
  <c r="N37" i="1"/>
  <c r="M37" i="1"/>
  <c r="O37" i="1"/>
  <c r="L37" i="1"/>
  <c r="K37" i="1"/>
  <c r="Q18" i="1"/>
  <c r="P18" i="1"/>
  <c r="N18" i="1"/>
  <c r="M18" i="1"/>
  <c r="O18" i="1"/>
  <c r="L18" i="1"/>
  <c r="K18" i="1"/>
  <c r="Q70" i="1"/>
  <c r="P70" i="1"/>
  <c r="N70" i="1"/>
  <c r="M70" i="1"/>
  <c r="O70" i="1"/>
  <c r="L70" i="1"/>
  <c r="K70" i="1"/>
  <c r="K161" i="1"/>
  <c r="K155" i="1"/>
  <c r="K127" i="1"/>
  <c r="Q100" i="1"/>
  <c r="P100" i="1"/>
  <c r="N100" i="1"/>
  <c r="M100" i="1"/>
  <c r="O100" i="1"/>
  <c r="L100" i="1"/>
  <c r="K100" i="1"/>
  <c r="Q69" i="1"/>
  <c r="P69" i="1"/>
  <c r="N69" i="1"/>
  <c r="M69" i="1"/>
  <c r="O69" i="1"/>
  <c r="L69" i="1"/>
  <c r="K69" i="1"/>
  <c r="Q36" i="1"/>
  <c r="P36" i="1"/>
  <c r="N36" i="1"/>
  <c r="M36" i="1"/>
  <c r="O36" i="1"/>
  <c r="L36" i="1"/>
  <c r="K36" i="1"/>
  <c r="Q17" i="1"/>
  <c r="P17" i="1"/>
  <c r="N17" i="1"/>
  <c r="M17" i="1"/>
  <c r="O17" i="1"/>
  <c r="L17" i="1"/>
  <c r="K17" i="1"/>
  <c r="K158" i="1"/>
  <c r="Q68" i="1"/>
  <c r="P68" i="1"/>
  <c r="N68" i="1"/>
  <c r="M68" i="1"/>
  <c r="O68" i="1"/>
  <c r="L68" i="1"/>
  <c r="K68" i="1"/>
  <c r="K137" i="1"/>
  <c r="Q99" i="1"/>
  <c r="P99" i="1"/>
  <c r="N99" i="1"/>
  <c r="M99" i="1"/>
  <c r="O99" i="1"/>
  <c r="L99" i="1"/>
  <c r="K99" i="1"/>
  <c r="Q35" i="1"/>
  <c r="P35" i="1"/>
  <c r="N35" i="1"/>
  <c r="M35" i="1"/>
  <c r="O35" i="1"/>
  <c r="L35" i="1"/>
  <c r="K35" i="1"/>
  <c r="Q16" i="1"/>
  <c r="P16" i="1"/>
  <c r="N16" i="1"/>
  <c r="M16" i="1"/>
  <c r="O16" i="1"/>
  <c r="L16" i="1"/>
  <c r="K16" i="1"/>
  <c r="Q15" i="1"/>
  <c r="P15" i="1"/>
  <c r="N15" i="1"/>
  <c r="M15" i="1"/>
  <c r="O15" i="1"/>
  <c r="L15" i="1"/>
  <c r="K15" i="1"/>
  <c r="Q98" i="1"/>
  <c r="P98" i="1"/>
  <c r="N98" i="1"/>
  <c r="M98" i="1"/>
  <c r="O98" i="1"/>
  <c r="L98" i="1"/>
  <c r="K98" i="1"/>
  <c r="Q67" i="1"/>
  <c r="P67" i="1"/>
  <c r="N67" i="1"/>
  <c r="M67" i="1"/>
  <c r="O67" i="1"/>
  <c r="L67" i="1"/>
  <c r="K67" i="1"/>
  <c r="Q34" i="1"/>
  <c r="P34" i="1"/>
  <c r="N34" i="1"/>
  <c r="M34" i="1"/>
  <c r="O34" i="1"/>
  <c r="L34" i="1"/>
  <c r="K34" i="1"/>
  <c r="Q14" i="1"/>
  <c r="P14" i="1"/>
  <c r="N14" i="1"/>
  <c r="M14" i="1"/>
  <c r="O14" i="1"/>
  <c r="L14" i="1"/>
  <c r="K14" i="1"/>
  <c r="Q97" i="1"/>
  <c r="P97" i="1"/>
  <c r="N97" i="1"/>
  <c r="M97" i="1"/>
  <c r="O97" i="1"/>
  <c r="L97" i="1"/>
  <c r="K97" i="1"/>
  <c r="Q66" i="1"/>
  <c r="P66" i="1"/>
  <c r="N66" i="1"/>
  <c r="M66" i="1"/>
  <c r="O66" i="1"/>
  <c r="L66" i="1"/>
  <c r="K66" i="1"/>
  <c r="Q33" i="1"/>
  <c r="P33" i="1"/>
  <c r="N33" i="1"/>
  <c r="M33" i="1"/>
  <c r="O33" i="1"/>
  <c r="L33" i="1"/>
  <c r="K33" i="1"/>
  <c r="Q13" i="1"/>
  <c r="P13" i="1"/>
  <c r="N13" i="1"/>
  <c r="M13" i="1"/>
  <c r="O13" i="1"/>
  <c r="L13" i="1"/>
  <c r="K13" i="1"/>
  <c r="K150" i="1"/>
  <c r="Q32" i="1"/>
  <c r="P32" i="1"/>
  <c r="N32" i="1"/>
  <c r="M32" i="1"/>
  <c r="O32" i="1"/>
  <c r="L32" i="1"/>
  <c r="K32" i="1"/>
  <c r="Q12" i="1"/>
  <c r="P12" i="1"/>
  <c r="N12" i="1"/>
  <c r="M12" i="1"/>
  <c r="O12" i="1"/>
  <c r="L12" i="1"/>
  <c r="K12" i="1"/>
  <c r="K126" i="1"/>
  <c r="Q96" i="1"/>
  <c r="P96" i="1"/>
  <c r="N96" i="1"/>
  <c r="M96" i="1"/>
  <c r="O96" i="1"/>
  <c r="L96" i="1"/>
  <c r="K96" i="1"/>
  <c r="Q65" i="1"/>
  <c r="P65" i="1"/>
  <c r="N65" i="1"/>
  <c r="M65" i="1"/>
  <c r="O65" i="1"/>
  <c r="L65" i="1"/>
  <c r="K65" i="1"/>
  <c r="Q31" i="1"/>
  <c r="P31" i="1"/>
  <c r="N31" i="1"/>
  <c r="M31" i="1"/>
  <c r="O31" i="1"/>
  <c r="L31" i="1"/>
  <c r="K31" i="1"/>
  <c r="Q11" i="1"/>
  <c r="P11" i="1"/>
  <c r="N11" i="1"/>
  <c r="M11" i="1"/>
  <c r="O11" i="1"/>
  <c r="L11" i="1"/>
  <c r="K11" i="1"/>
  <c r="K154" i="1"/>
  <c r="K138" i="1"/>
  <c r="Q95" i="1"/>
  <c r="P95" i="1"/>
  <c r="N95" i="1"/>
  <c r="M95" i="1"/>
  <c r="O95" i="1"/>
  <c r="L95" i="1"/>
  <c r="K95" i="1"/>
  <c r="Q94" i="1"/>
  <c r="P94" i="1"/>
  <c r="N94" i="1"/>
  <c r="M94" i="1"/>
  <c r="O94" i="1"/>
  <c r="L94" i="1"/>
  <c r="K94" i="1"/>
  <c r="Q64" i="1"/>
  <c r="P64" i="1"/>
  <c r="N64" i="1"/>
  <c r="M64" i="1"/>
  <c r="O64" i="1"/>
  <c r="L64" i="1"/>
  <c r="K64" i="1"/>
  <c r="Q10" i="1"/>
  <c r="P10" i="1"/>
  <c r="N10" i="1"/>
  <c r="M10" i="1"/>
  <c r="O10" i="1"/>
  <c r="L10" i="1"/>
  <c r="K10" i="1"/>
  <c r="K125" i="1"/>
  <c r="K119" i="1"/>
  <c r="Q93" i="1"/>
  <c r="P93" i="1"/>
  <c r="N93" i="1"/>
  <c r="M93" i="1"/>
  <c r="O93" i="1"/>
  <c r="L93" i="1"/>
  <c r="K93" i="1"/>
  <c r="Q63" i="1"/>
  <c r="P63" i="1"/>
  <c r="N63" i="1"/>
  <c r="M63" i="1"/>
  <c r="O63" i="1"/>
  <c r="L63" i="1"/>
  <c r="K63" i="1"/>
  <c r="Q30" i="1"/>
  <c r="P30" i="1"/>
  <c r="N30" i="1"/>
  <c r="M30" i="1"/>
  <c r="O30" i="1"/>
  <c r="L30" i="1"/>
  <c r="K30" i="1"/>
  <c r="Q9" i="1"/>
  <c r="P9" i="1"/>
  <c r="N9" i="1"/>
  <c r="M9" i="1"/>
  <c r="O9" i="1"/>
  <c r="L9" i="1"/>
  <c r="K9" i="1"/>
  <c r="K124" i="1"/>
  <c r="K118" i="1"/>
  <c r="Q92" i="1"/>
  <c r="P92" i="1"/>
  <c r="N92" i="1"/>
  <c r="M92" i="1"/>
  <c r="O92" i="1"/>
  <c r="L92" i="1"/>
  <c r="K92" i="1"/>
  <c r="Q29" i="1"/>
  <c r="P29" i="1"/>
  <c r="N29" i="1"/>
  <c r="M29" i="1"/>
  <c r="O29" i="1"/>
  <c r="L29" i="1"/>
  <c r="K29" i="1"/>
  <c r="Q8" i="1"/>
  <c r="P8" i="1"/>
  <c r="N8" i="1"/>
  <c r="M8" i="1"/>
  <c r="O8" i="1"/>
  <c r="L8" i="1"/>
  <c r="K8" i="1"/>
  <c r="K117" i="1"/>
  <c r="Q91" i="1"/>
  <c r="P91" i="1"/>
  <c r="N91" i="1"/>
  <c r="M91" i="1"/>
  <c r="O91" i="1"/>
  <c r="L91" i="1"/>
  <c r="K91" i="1"/>
  <c r="Q62" i="1"/>
  <c r="P62" i="1"/>
  <c r="N62" i="1"/>
  <c r="M62" i="1"/>
  <c r="O62" i="1"/>
  <c r="L62" i="1"/>
  <c r="K62" i="1"/>
  <c r="Q7" i="1"/>
  <c r="P7" i="1"/>
  <c r="N7" i="1"/>
  <c r="M7" i="1"/>
  <c r="O7" i="1"/>
  <c r="L7" i="1"/>
  <c r="K7" i="1"/>
  <c r="K149" i="1"/>
  <c r="K123" i="1"/>
  <c r="K116" i="1"/>
  <c r="Q90" i="1"/>
  <c r="P90" i="1"/>
  <c r="N90" i="1"/>
  <c r="M90" i="1"/>
  <c r="O90" i="1"/>
  <c r="L90" i="1"/>
  <c r="K90" i="1"/>
  <c r="Q61" i="1"/>
  <c r="P61" i="1"/>
  <c r="N61" i="1"/>
  <c r="M61" i="1"/>
  <c r="O61" i="1"/>
  <c r="L61" i="1"/>
  <c r="K61" i="1"/>
  <c r="Q28" i="1"/>
  <c r="P28" i="1"/>
  <c r="N28" i="1"/>
  <c r="M28" i="1"/>
  <c r="O28" i="1"/>
  <c r="L28" i="1"/>
  <c r="K28" i="1"/>
  <c r="Q6" i="1"/>
  <c r="P6" i="1"/>
  <c r="N6" i="1"/>
  <c r="M6" i="1"/>
  <c r="O6" i="1"/>
  <c r="L6" i="1"/>
  <c r="K6" i="1"/>
  <c r="K148" i="1"/>
  <c r="K122" i="1"/>
  <c r="K115" i="1"/>
  <c r="Q89" i="1"/>
  <c r="P89" i="1"/>
  <c r="N89" i="1"/>
  <c r="M89" i="1"/>
  <c r="O89" i="1"/>
  <c r="L89" i="1"/>
  <c r="K89" i="1"/>
  <c r="Q60" i="1"/>
  <c r="P60" i="1"/>
  <c r="N60" i="1"/>
  <c r="M60" i="1"/>
  <c r="O60" i="1"/>
  <c r="L60" i="1"/>
  <c r="K60" i="1"/>
  <c r="Q27" i="1"/>
  <c r="P27" i="1"/>
  <c r="N27" i="1"/>
  <c r="M27" i="1"/>
  <c r="O27" i="1"/>
  <c r="L27" i="1"/>
  <c r="K27" i="1"/>
  <c r="Q5" i="1"/>
  <c r="P5" i="1"/>
  <c r="N5" i="1"/>
  <c r="M5" i="1"/>
  <c r="O5" i="1"/>
  <c r="L5" i="1"/>
  <c r="K5" i="1"/>
  <c r="K121" i="1"/>
  <c r="Q59" i="1"/>
  <c r="P59" i="1"/>
  <c r="N59" i="1"/>
  <c r="M59" i="1"/>
  <c r="O59" i="1"/>
  <c r="L59" i="1"/>
  <c r="K59" i="1"/>
  <c r="Q4" i="1"/>
  <c r="P4" i="1"/>
  <c r="N4" i="1"/>
  <c r="M4" i="1"/>
  <c r="O4" i="1"/>
  <c r="L4" i="1"/>
  <c r="K4" i="1"/>
  <c r="K120" i="1"/>
  <c r="Q3" i="1"/>
  <c r="P3" i="1"/>
  <c r="N3" i="1"/>
  <c r="M3" i="1"/>
  <c r="O3" i="1"/>
  <c r="L3" i="1"/>
  <c r="K3" i="1"/>
  <c r="Q58" i="1"/>
  <c r="P58" i="1"/>
  <c r="N58" i="1"/>
  <c r="M58" i="1"/>
  <c r="O58" i="1"/>
  <c r="L58" i="1"/>
  <c r="K58" i="1"/>
  <c r="Q2" i="1"/>
  <c r="P2" i="1"/>
  <c r="N2" i="1"/>
  <c r="M2" i="1"/>
  <c r="O2" i="1"/>
  <c r="L2" i="1"/>
  <c r="K2" i="1"/>
  <c r="K57" i="1"/>
  <c r="K88" i="1"/>
  <c r="K56" i="1"/>
  <c r="K87" i="1"/>
  <c r="K55" i="1"/>
  <c r="K86" i="1"/>
  <c r="K147" i="1"/>
  <c r="K85" i="1"/>
  <c r="K146" i="1"/>
  <c r="K136" i="1"/>
  <c r="K84" i="1"/>
  <c r="K26" i="1"/>
  <c r="K135" i="1"/>
  <c r="K83" i="1"/>
  <c r="K82" i="1"/>
  <c r="K54" i="1"/>
  <c r="K134" i="1"/>
  <c r="K81" i="1"/>
  <c r="K80" i="1"/>
  <c r="K79" i="1"/>
</calcChain>
</file>

<file path=xl/sharedStrings.xml><?xml version="1.0" encoding="utf-8"?>
<sst xmlns="http://schemas.openxmlformats.org/spreadsheetml/2006/main" count="1876" uniqueCount="229">
  <si>
    <t>code</t>
    <phoneticPr fontId="1" type="noConversion"/>
  </si>
  <si>
    <t>year</t>
    <phoneticPr fontId="1" type="noConversion"/>
  </si>
  <si>
    <t>mon</t>
    <phoneticPr fontId="1" type="noConversion"/>
  </si>
  <si>
    <t>day</t>
    <phoneticPr fontId="1" type="noConversion"/>
  </si>
  <si>
    <t>rainfall</t>
    <phoneticPr fontId="1" type="noConversion"/>
  </si>
  <si>
    <t>loss_fitted</t>
    <phoneticPr fontId="1" type="noConversion"/>
  </si>
  <si>
    <t>Residual</t>
    <phoneticPr fontId="1" type="noConversion"/>
  </si>
  <si>
    <t>当年人均GDP</t>
    <phoneticPr fontId="1" type="noConversion"/>
  </si>
  <si>
    <t>农村机械总动力（千瓦）</t>
  </si>
  <si>
    <t>农村机械总动力（千瓦）</t>
    <phoneticPr fontId="1" type="noConversion"/>
  </si>
  <si>
    <t>windspeed</t>
  </si>
  <si>
    <t>高淳县</t>
  </si>
  <si>
    <t>Gaochun</t>
  </si>
  <si>
    <t>溧阳市</t>
  </si>
  <si>
    <t>Liyang</t>
  </si>
  <si>
    <t>金坛市</t>
  </si>
  <si>
    <t>Jintan</t>
  </si>
  <si>
    <t>常熟市</t>
  </si>
  <si>
    <t>Changshu</t>
  </si>
  <si>
    <t>太仓市</t>
  </si>
  <si>
    <t>Taichang</t>
  </si>
  <si>
    <t>海安县</t>
  </si>
  <si>
    <t>HaiAn</t>
  </si>
  <si>
    <t>如东县</t>
  </si>
  <si>
    <t>Rudong</t>
  </si>
  <si>
    <t>启东市</t>
  </si>
  <si>
    <t>Qidong</t>
  </si>
  <si>
    <t>通州市</t>
  </si>
  <si>
    <t>Tongzhou</t>
  </si>
  <si>
    <t>海门市</t>
  </si>
  <si>
    <t>Haimen</t>
  </si>
  <si>
    <t>丹阳市</t>
  </si>
  <si>
    <t>Danyang</t>
  </si>
  <si>
    <t>扬中市</t>
  </si>
  <si>
    <t>Yangzhong</t>
  </si>
  <si>
    <t>句容市</t>
  </si>
  <si>
    <t>Gourong</t>
  </si>
  <si>
    <t>兴化市</t>
  </si>
  <si>
    <t>Xinghua</t>
  </si>
  <si>
    <t>靖江市</t>
  </si>
  <si>
    <t>Jingjiang</t>
  </si>
  <si>
    <t>桐庐县</t>
  </si>
  <si>
    <t>Tonglu</t>
  </si>
  <si>
    <t>淳安县</t>
  </si>
  <si>
    <t>ChunAn</t>
  </si>
  <si>
    <t>建德市</t>
  </si>
  <si>
    <t>Jiande</t>
  </si>
  <si>
    <t>富阳市</t>
  </si>
  <si>
    <t>Gaoyang</t>
  </si>
  <si>
    <t>临安市</t>
  </si>
  <si>
    <t>象山县</t>
  </si>
  <si>
    <t>Xiangshan</t>
  </si>
  <si>
    <t>宁海县</t>
  </si>
  <si>
    <t>Ninghai</t>
  </si>
  <si>
    <t>余姚市</t>
  </si>
  <si>
    <t>Yuyao</t>
  </si>
  <si>
    <t>慈溪市</t>
  </si>
  <si>
    <t>Cixi</t>
  </si>
  <si>
    <t>奉化市</t>
  </si>
  <si>
    <t>Fenghua</t>
  </si>
  <si>
    <t>嘉善县</t>
  </si>
  <si>
    <t>Jiashan</t>
  </si>
  <si>
    <t>海盐县</t>
  </si>
  <si>
    <t>Haiyan</t>
  </si>
  <si>
    <t>海宁市</t>
  </si>
  <si>
    <t>Haining</t>
  </si>
  <si>
    <t>平湖市</t>
  </si>
  <si>
    <t>Pinghu</t>
  </si>
  <si>
    <t>桐乡市</t>
  </si>
  <si>
    <t>Tongxiang</t>
  </si>
  <si>
    <t>德清县</t>
  </si>
  <si>
    <t>长兴县</t>
  </si>
  <si>
    <t>Changxing</t>
  </si>
  <si>
    <t>安吉县</t>
  </si>
  <si>
    <t>Anji</t>
  </si>
  <si>
    <t>绍兴县</t>
  </si>
  <si>
    <t>Shaoxing</t>
  </si>
  <si>
    <t>新昌县</t>
  </si>
  <si>
    <t>Xinchang</t>
  </si>
  <si>
    <t>诸暨市</t>
  </si>
  <si>
    <t>Zhuji</t>
  </si>
  <si>
    <t>上虞市</t>
  </si>
  <si>
    <t>Shangyu</t>
  </si>
  <si>
    <t>嵊州市</t>
  </si>
  <si>
    <t>Chengzhou</t>
  </si>
  <si>
    <t>岱山县</t>
  </si>
  <si>
    <t>嵊泗县</t>
  </si>
  <si>
    <t>玉环县</t>
  </si>
  <si>
    <t>Yuhuan</t>
  </si>
  <si>
    <t>三门县</t>
  </si>
  <si>
    <t>Sanmen</t>
  </si>
  <si>
    <t>天台县</t>
  </si>
  <si>
    <t>Tiantai</t>
  </si>
  <si>
    <t>仙居县</t>
  </si>
  <si>
    <t>Xianju</t>
  </si>
  <si>
    <t>温岭市</t>
  </si>
  <si>
    <t>Wenling</t>
  </si>
  <si>
    <t>临海市</t>
  </si>
  <si>
    <t>Linhai</t>
  </si>
  <si>
    <t>Name</t>
    <phoneticPr fontId="1" type="noConversion"/>
  </si>
  <si>
    <t>Ename</t>
    <phoneticPr fontId="1" type="noConversion"/>
  </si>
  <si>
    <t>杭州市区</t>
  </si>
  <si>
    <t>宁波市区</t>
  </si>
  <si>
    <t>温州市区</t>
  </si>
  <si>
    <t>瑞安市</t>
  </si>
  <si>
    <t>乐清市</t>
  </si>
  <si>
    <t>洞头县</t>
  </si>
  <si>
    <t>永嘉县</t>
  </si>
  <si>
    <t>平阳县</t>
  </si>
  <si>
    <t>苍南县</t>
  </si>
  <si>
    <t>文成县</t>
  </si>
  <si>
    <t>泰顺县</t>
  </si>
  <si>
    <t>嘉兴市区</t>
  </si>
  <si>
    <t>湖州市区</t>
  </si>
  <si>
    <t>绍兴市区</t>
  </si>
  <si>
    <t>金华市区</t>
  </si>
  <si>
    <t>兰溪市</t>
  </si>
  <si>
    <t>东阳市</t>
  </si>
  <si>
    <t>义乌市</t>
  </si>
  <si>
    <t>永康市</t>
  </si>
  <si>
    <t>武义县</t>
  </si>
  <si>
    <t>浦江县</t>
  </si>
  <si>
    <t>磐安县</t>
  </si>
  <si>
    <t>衢州市区</t>
  </si>
  <si>
    <t>江山市</t>
  </si>
  <si>
    <t>常山县</t>
  </si>
  <si>
    <t>开化县</t>
  </si>
  <si>
    <t>龙游县</t>
  </si>
  <si>
    <t>舟山市区</t>
  </si>
  <si>
    <t>台州市区</t>
  </si>
  <si>
    <t>丽水市区</t>
  </si>
  <si>
    <t>龙泉市</t>
  </si>
  <si>
    <t>青田县</t>
  </si>
  <si>
    <t>云和县</t>
  </si>
  <si>
    <t>庆元县</t>
  </si>
  <si>
    <t>缙云县</t>
  </si>
  <si>
    <t>遂昌县</t>
  </si>
  <si>
    <t>松阳县</t>
  </si>
  <si>
    <t>景宁自治县</t>
  </si>
  <si>
    <t>土地面积(平方公里)</t>
  </si>
  <si>
    <t>年末总人口(万人)</t>
  </si>
  <si>
    <t>生产总值(亿元)</t>
  </si>
  <si>
    <t>人均生产总值(元)</t>
  </si>
  <si>
    <t>土地面积（平方公里）</t>
    <phoneticPr fontId="1" type="noConversion"/>
  </si>
  <si>
    <t>年末总人口（万人）</t>
    <phoneticPr fontId="1" type="noConversion"/>
  </si>
  <si>
    <t>农作物播种面积（千公顷）</t>
  </si>
  <si>
    <t>农作物播种面积（千公顷）</t>
    <phoneticPr fontId="1" type="noConversion"/>
  </si>
  <si>
    <t>农村机械总动力（千瓦）</t>
    <phoneticPr fontId="1" type="noConversion"/>
  </si>
  <si>
    <t>市县名称</t>
  </si>
  <si>
    <t>总人口(万人)</t>
  </si>
  <si>
    <t>耕地面积（公顷）</t>
    <phoneticPr fontId="1" type="noConversion"/>
  </si>
  <si>
    <t>耕地面积（公顷）</t>
  </si>
  <si>
    <t>loss_record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</si>
  <si>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</si>
  <si>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</si>
  <si>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</si>
  <si>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</si>
  <si>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</si>
  <si>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</si>
  <si>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</si>
  <si>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</si>
  <si>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</si>
  <si>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</si>
  <si>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</si>
  <si>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</si>
  <si>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</si>
  <si>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</si>
  <si>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</si>
  <si>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</si>
  <si>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</si>
  <si>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</si>
  <si>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</si>
  <si>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</si>
  <si>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</si>
  <si>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</si>
  <si>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</si>
  <si>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</si>
  <si>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预测 Y</t>
  </si>
  <si>
    <t>下限 90.0%</t>
  </si>
  <si>
    <t>上限 90.0%</t>
  </si>
  <si>
    <t>X Variable 2</t>
  </si>
  <si>
    <t>county_ID</t>
  </si>
  <si>
    <t>AREA</t>
  </si>
  <si>
    <t>MIN_altitude</t>
    <phoneticPr fontId="1" type="noConversion"/>
  </si>
  <si>
    <t>MAX_altitude</t>
    <phoneticPr fontId="1" type="noConversion"/>
  </si>
  <si>
    <t>RANGE_altitude</t>
    <phoneticPr fontId="1" type="noConversion"/>
  </si>
  <si>
    <t>MEAN_altitude</t>
    <phoneticPr fontId="1" type="noConversion"/>
  </si>
  <si>
    <t>STD_altitude</t>
    <phoneticPr fontId="1" type="noConversion"/>
  </si>
  <si>
    <t>SUM_altitude</t>
    <phoneticPr fontId="1" type="noConversion"/>
  </si>
  <si>
    <t>VARIETY_altitude</t>
    <phoneticPr fontId="1" type="noConversion"/>
  </si>
  <si>
    <t>MAJORITY_altitude</t>
    <phoneticPr fontId="1" type="noConversion"/>
  </si>
  <si>
    <t>MINORITY_altitude</t>
    <phoneticPr fontId="1" type="noConversion"/>
  </si>
  <si>
    <t>MEDIAN_altitude</t>
    <phoneticPr fontId="1" type="noConversion"/>
  </si>
  <si>
    <t>MIN_landuse</t>
    <phoneticPr fontId="1" type="noConversion"/>
  </si>
  <si>
    <t>MAX_landuse</t>
    <phoneticPr fontId="1" type="noConversion"/>
  </si>
  <si>
    <t>RANGE_landuse</t>
    <phoneticPr fontId="1" type="noConversion"/>
  </si>
  <si>
    <t>MEAN_landuse</t>
    <phoneticPr fontId="1" type="noConversion"/>
  </si>
  <si>
    <t>STD_landuse</t>
    <phoneticPr fontId="1" type="noConversion"/>
  </si>
  <si>
    <t>SUM_landuse</t>
    <phoneticPr fontId="1" type="noConversion"/>
  </si>
  <si>
    <t>VARIETY_landuse</t>
    <phoneticPr fontId="1" type="noConversion"/>
  </si>
  <si>
    <t>MAJORITY_landuse</t>
    <phoneticPr fontId="1" type="noConversion"/>
  </si>
  <si>
    <t>MINORITY_landuse</t>
    <phoneticPr fontId="1" type="noConversion"/>
  </si>
  <si>
    <t>MEDIAN_landuse</t>
    <phoneticPr fontId="1" type="noConversion"/>
  </si>
  <si>
    <t>平均海拔</t>
    <phoneticPr fontId="1" type="noConversion"/>
  </si>
  <si>
    <t>平均土地类型</t>
    <phoneticPr fontId="1" type="noConversion"/>
  </si>
  <si>
    <t>地均机械动力</t>
    <phoneticPr fontId="1" type="noConversion"/>
  </si>
  <si>
    <t>当年人均GDP</t>
    <phoneticPr fontId="1" type="noConversion"/>
  </si>
  <si>
    <t>地均机械动力</t>
    <phoneticPr fontId="1" type="noConversion"/>
  </si>
  <si>
    <t>当年人均GDP(元)</t>
  </si>
  <si>
    <t>Name</t>
  </si>
  <si>
    <t>Name</t>
    <phoneticPr fontId="1" type="noConversion"/>
  </si>
  <si>
    <t>Ename</t>
  </si>
  <si>
    <t>code</t>
  </si>
  <si>
    <t>year</t>
  </si>
  <si>
    <t>mon</t>
  </si>
  <si>
    <t>day</t>
  </si>
  <si>
    <t>rainfall</t>
  </si>
  <si>
    <t>loss_record</t>
  </si>
  <si>
    <t>loss_fitted</t>
  </si>
  <si>
    <t>Residual</t>
  </si>
  <si>
    <t>平均海拔</t>
  </si>
  <si>
    <t>地均机械动力</t>
  </si>
  <si>
    <t>土地面积</t>
    <phoneticPr fontId="1" type="noConversion"/>
  </si>
  <si>
    <t>年末总人口</t>
    <phoneticPr fontId="1" type="noConversion"/>
  </si>
  <si>
    <t>生产总值</t>
    <phoneticPr fontId="1" type="noConversion"/>
  </si>
  <si>
    <t>播种面积</t>
    <phoneticPr fontId="1" type="noConversion"/>
  </si>
  <si>
    <t>机械总动力</t>
    <phoneticPr fontId="1" type="noConversion"/>
  </si>
  <si>
    <t>人均GDP</t>
    <phoneticPr fontId="1" type="noConversion"/>
  </si>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</sst>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1">
      <alignment vertical="center"/>
    </xf>
    <xf numFmtId="11" fontId="3" fillId="2" borderId="0" xfId="1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3" fillId="2" borderId="0" xfId="1" applyNumberFormat="1">
      <alignment vertical="center"/>
    </xf>
    <xf numFmtId="176" fontId="3" fillId="2" borderId="0" xfId="1" applyNumberFormat="1">
      <alignment vertical="center"/>
    </xf>
    <xf numFmtId="1" fontId="4" fillId="3" borderId="0" xfId="2" applyNumberFormat="1">
      <alignment vertical="center"/>
    </xf>
    <xf numFmtId="176" fontId="4" fillId="3" borderId="0" xfId="2" applyNumberFormat="1">
      <alignment vertical="center"/>
    </xf>
    <xf numFmtId="0" fontId="5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原始总表!$G$2:$G$163</c:f>
              <c:numCache>
                <c:formatCode>General</c:formatCode>
                <c:ptCount val="138"/>
                <c:pt idx="0">
                  <c:v>71.2</c:v>
                </c:pt>
                <c:pt idx="1">
                  <c:v>71.2</c:v>
                </c:pt>
                <c:pt idx="2">
                  <c:v>191.3</c:v>
                </c:pt>
                <c:pt idx="3">
                  <c:v>78.3</c:v>
                </c:pt>
                <c:pt idx="4">
                  <c:v>78.3</c:v>
                </c:pt>
                <c:pt idx="5">
                  <c:v>117.9</c:v>
                </c:pt>
                <c:pt idx="6">
                  <c:v>117.9</c:v>
                </c:pt>
                <c:pt idx="7">
                  <c:v>111.1</c:v>
                </c:pt>
                <c:pt idx="8">
                  <c:v>91.6</c:v>
                </c:pt>
                <c:pt idx="9">
                  <c:v>191.3</c:v>
                </c:pt>
                <c:pt idx="10">
                  <c:v>91.6</c:v>
                </c:pt>
                <c:pt idx="11">
                  <c:v>96</c:v>
                </c:pt>
                <c:pt idx="12">
                  <c:v>23.9</c:v>
                </c:pt>
                <c:pt idx="13">
                  <c:v>72.2</c:v>
                </c:pt>
                <c:pt idx="14">
                  <c:v>72.2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83.4</c:v>
                </c:pt>
                <c:pt idx="19">
                  <c:v>217.8</c:v>
                </c:pt>
                <c:pt idx="20">
                  <c:v>217.8</c:v>
                </c:pt>
                <c:pt idx="21">
                  <c:v>217.8</c:v>
                </c:pt>
                <c:pt idx="22">
                  <c:v>120.8</c:v>
                </c:pt>
                <c:pt idx="23">
                  <c:v>217.8</c:v>
                </c:pt>
                <c:pt idx="24">
                  <c:v>127.2</c:v>
                </c:pt>
                <c:pt idx="25">
                  <c:v>100.6</c:v>
                </c:pt>
                <c:pt idx="26">
                  <c:v>100.6</c:v>
                </c:pt>
                <c:pt idx="27">
                  <c:v>143.19999999999999</c:v>
                </c:pt>
                <c:pt idx="28">
                  <c:v>92.4</c:v>
                </c:pt>
                <c:pt idx="29">
                  <c:v>38.799999999999997</c:v>
                </c:pt>
                <c:pt idx="30">
                  <c:v>108.4</c:v>
                </c:pt>
                <c:pt idx="31">
                  <c:v>46.5</c:v>
                </c:pt>
                <c:pt idx="32">
                  <c:v>79.8</c:v>
                </c:pt>
                <c:pt idx="33">
                  <c:v>48.5</c:v>
                </c:pt>
                <c:pt idx="34">
                  <c:v>97.5</c:v>
                </c:pt>
                <c:pt idx="35">
                  <c:v>97.5</c:v>
                </c:pt>
                <c:pt idx="36">
                  <c:v>97.5</c:v>
                </c:pt>
                <c:pt idx="37">
                  <c:v>168.1</c:v>
                </c:pt>
                <c:pt idx="38">
                  <c:v>168.1</c:v>
                </c:pt>
                <c:pt idx="39">
                  <c:v>168.1</c:v>
                </c:pt>
                <c:pt idx="40">
                  <c:v>141.30000000000001</c:v>
                </c:pt>
                <c:pt idx="41">
                  <c:v>168.1</c:v>
                </c:pt>
                <c:pt idx="42">
                  <c:v>50.3</c:v>
                </c:pt>
                <c:pt idx="43">
                  <c:v>50.3</c:v>
                </c:pt>
                <c:pt idx="44">
                  <c:v>50.3</c:v>
                </c:pt>
                <c:pt idx="45">
                  <c:v>37.6</c:v>
                </c:pt>
                <c:pt idx="46">
                  <c:v>66.5</c:v>
                </c:pt>
                <c:pt idx="47">
                  <c:v>94.8</c:v>
                </c:pt>
                <c:pt idx="48">
                  <c:v>94.8</c:v>
                </c:pt>
                <c:pt idx="49">
                  <c:v>94.8</c:v>
                </c:pt>
                <c:pt idx="50">
                  <c:v>58.2</c:v>
                </c:pt>
                <c:pt idx="51">
                  <c:v>94.8</c:v>
                </c:pt>
                <c:pt idx="52">
                  <c:v>91.1</c:v>
                </c:pt>
                <c:pt idx="53">
                  <c:v>50.5</c:v>
                </c:pt>
                <c:pt idx="54">
                  <c:v>73.8</c:v>
                </c:pt>
                <c:pt idx="55">
                  <c:v>50.5</c:v>
                </c:pt>
                <c:pt idx="56">
                  <c:v>6.5</c:v>
                </c:pt>
                <c:pt idx="57">
                  <c:v>34.1</c:v>
                </c:pt>
                <c:pt idx="58">
                  <c:v>80.8</c:v>
                </c:pt>
                <c:pt idx="59">
                  <c:v>80.8</c:v>
                </c:pt>
                <c:pt idx="60">
                  <c:v>67.3</c:v>
                </c:pt>
                <c:pt idx="61">
                  <c:v>117.5</c:v>
                </c:pt>
                <c:pt idx="62">
                  <c:v>110.7</c:v>
                </c:pt>
                <c:pt idx="63">
                  <c:v>34.1</c:v>
                </c:pt>
                <c:pt idx="64">
                  <c:v>33.9</c:v>
                </c:pt>
                <c:pt idx="65">
                  <c:v>25.6</c:v>
                </c:pt>
                <c:pt idx="66">
                  <c:v>53.6</c:v>
                </c:pt>
                <c:pt idx="67">
                  <c:v>53.6</c:v>
                </c:pt>
                <c:pt idx="68">
                  <c:v>34.1</c:v>
                </c:pt>
                <c:pt idx="69">
                  <c:v>53.6</c:v>
                </c:pt>
                <c:pt idx="70">
                  <c:v>53.6</c:v>
                </c:pt>
                <c:pt idx="71">
                  <c:v>93.6</c:v>
                </c:pt>
                <c:pt idx="72">
                  <c:v>240.1</c:v>
                </c:pt>
                <c:pt idx="73">
                  <c:v>240.1</c:v>
                </c:pt>
                <c:pt idx="74">
                  <c:v>240.1</c:v>
                </c:pt>
                <c:pt idx="75">
                  <c:v>260.5</c:v>
                </c:pt>
                <c:pt idx="76">
                  <c:v>240.1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82.1</c:v>
                </c:pt>
                <c:pt idx="81">
                  <c:v>113.8</c:v>
                </c:pt>
                <c:pt idx="82">
                  <c:v>84.5</c:v>
                </c:pt>
                <c:pt idx="83">
                  <c:v>113.8</c:v>
                </c:pt>
                <c:pt idx="84">
                  <c:v>59.6</c:v>
                </c:pt>
                <c:pt idx="85">
                  <c:v>52.8</c:v>
                </c:pt>
                <c:pt idx="86">
                  <c:v>82.1</c:v>
                </c:pt>
                <c:pt idx="87">
                  <c:v>75.5</c:v>
                </c:pt>
                <c:pt idx="88">
                  <c:v>75.5</c:v>
                </c:pt>
                <c:pt idx="89">
                  <c:v>52</c:v>
                </c:pt>
                <c:pt idx="90">
                  <c:v>52</c:v>
                </c:pt>
                <c:pt idx="91">
                  <c:v>99.4</c:v>
                </c:pt>
                <c:pt idx="92">
                  <c:v>102.6</c:v>
                </c:pt>
                <c:pt idx="93">
                  <c:v>102.6</c:v>
                </c:pt>
                <c:pt idx="94">
                  <c:v>58</c:v>
                </c:pt>
                <c:pt idx="95">
                  <c:v>50.3</c:v>
                </c:pt>
                <c:pt idx="96">
                  <c:v>61.2</c:v>
                </c:pt>
                <c:pt idx="97">
                  <c:v>25.8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108.2</c:v>
                </c:pt>
                <c:pt idx="102">
                  <c:v>156.69999999999999</c:v>
                </c:pt>
                <c:pt idx="103">
                  <c:v>156.69999999999999</c:v>
                </c:pt>
                <c:pt idx="104">
                  <c:v>156.69999999999999</c:v>
                </c:pt>
                <c:pt idx="105">
                  <c:v>124.6</c:v>
                </c:pt>
                <c:pt idx="106">
                  <c:v>156.69999999999999</c:v>
                </c:pt>
                <c:pt idx="107">
                  <c:v>185</c:v>
                </c:pt>
                <c:pt idx="108">
                  <c:v>117.3</c:v>
                </c:pt>
                <c:pt idx="109">
                  <c:v>117.3</c:v>
                </c:pt>
                <c:pt idx="110">
                  <c:v>117.3</c:v>
                </c:pt>
                <c:pt idx="111">
                  <c:v>145.80000000000001</c:v>
                </c:pt>
                <c:pt idx="112">
                  <c:v>117.3</c:v>
                </c:pt>
                <c:pt idx="113">
                  <c:v>96.2</c:v>
                </c:pt>
                <c:pt idx="114">
                  <c:v>96.2</c:v>
                </c:pt>
                <c:pt idx="115">
                  <c:v>89.4</c:v>
                </c:pt>
                <c:pt idx="116">
                  <c:v>89.4</c:v>
                </c:pt>
                <c:pt idx="117">
                  <c:v>121.3</c:v>
                </c:pt>
                <c:pt idx="118">
                  <c:v>24.9</c:v>
                </c:pt>
                <c:pt idx="119">
                  <c:v>33.5</c:v>
                </c:pt>
                <c:pt idx="120">
                  <c:v>45.6</c:v>
                </c:pt>
                <c:pt idx="121">
                  <c:v>45.6</c:v>
                </c:pt>
                <c:pt idx="122">
                  <c:v>52.5</c:v>
                </c:pt>
                <c:pt idx="123">
                  <c:v>37.9</c:v>
                </c:pt>
                <c:pt idx="124">
                  <c:v>33.5</c:v>
                </c:pt>
                <c:pt idx="125">
                  <c:v>26.8</c:v>
                </c:pt>
                <c:pt idx="126">
                  <c:v>116.2</c:v>
                </c:pt>
                <c:pt idx="127">
                  <c:v>200.9</c:v>
                </c:pt>
                <c:pt idx="128">
                  <c:v>200.9</c:v>
                </c:pt>
                <c:pt idx="129">
                  <c:v>200.9</c:v>
                </c:pt>
                <c:pt idx="130">
                  <c:v>171.2</c:v>
                </c:pt>
                <c:pt idx="131">
                  <c:v>200.9</c:v>
                </c:pt>
                <c:pt idx="132">
                  <c:v>119.6</c:v>
                </c:pt>
                <c:pt idx="133">
                  <c:v>119.6</c:v>
                </c:pt>
                <c:pt idx="134">
                  <c:v>90.6</c:v>
                </c:pt>
                <c:pt idx="135">
                  <c:v>19.399999999999999</c:v>
                </c:pt>
                <c:pt idx="136">
                  <c:v>28.4</c:v>
                </c:pt>
                <c:pt idx="137">
                  <c:v>28.4</c:v>
                </c:pt>
              </c:numCache>
            </c:numRef>
          </c:xVal>
          <c:yVal>
            <c:numRef>
              <c:f>原始总表!$I$2:$I$163</c:f>
              <c:numCache>
                <c:formatCode>General</c:formatCode>
                <c:ptCount val="138"/>
                <c:pt idx="0">
                  <c:v>3.7081287923854899E-3</c:v>
                </c:pt>
                <c:pt idx="1">
                  <c:v>6.1462318556296603E-3</c:v>
                </c:pt>
                <c:pt idx="2">
                  <c:v>1.0815361896838601E-2</c:v>
                </c:pt>
                <c:pt idx="3">
                  <c:v>6.63976383838384E-2</c:v>
                </c:pt>
                <c:pt idx="4">
                  <c:v>5.0085623221400102E-2</c:v>
                </c:pt>
                <c:pt idx="5">
                  <c:v>1.59240249554367E-2</c:v>
                </c:pt>
                <c:pt idx="6">
                  <c:v>3.8169114119922597E-2</c:v>
                </c:pt>
                <c:pt idx="7">
                  <c:v>4.8324481683554202E-2</c:v>
                </c:pt>
                <c:pt idx="8">
                  <c:v>7.0205479230769198E-3</c:v>
                </c:pt>
                <c:pt idx="9">
                  <c:v>6.5100718747397599E-3</c:v>
                </c:pt>
                <c:pt idx="10">
                  <c:v>1.13542862266426E-2</c:v>
                </c:pt>
                <c:pt idx="11">
                  <c:v>4.2597240762916697E-2</c:v>
                </c:pt>
                <c:pt idx="12">
                  <c:v>3.4784620866366703E-2</c:v>
                </c:pt>
                <c:pt idx="13">
                  <c:v>1.3705990019960101E-2</c:v>
                </c:pt>
                <c:pt idx="14">
                  <c:v>1.3705990019960101E-2</c:v>
                </c:pt>
                <c:pt idx="15">
                  <c:v>1.51676243386243E-2</c:v>
                </c:pt>
                <c:pt idx="16">
                  <c:v>2.2451871623155501E-2</c:v>
                </c:pt>
                <c:pt idx="17">
                  <c:v>2.9103348362989299E-2</c:v>
                </c:pt>
                <c:pt idx="18">
                  <c:v>4.4856191358024697E-2</c:v>
                </c:pt>
                <c:pt idx="19">
                  <c:v>4.0788692016558298E-2</c:v>
                </c:pt>
                <c:pt idx="20">
                  <c:v>9.9720795330171495E-3</c:v>
                </c:pt>
                <c:pt idx="21">
                  <c:v>4.1044981343283597E-2</c:v>
                </c:pt>
                <c:pt idx="22">
                  <c:v>3.9972632667126098E-2</c:v>
                </c:pt>
                <c:pt idx="23">
                  <c:v>4.5338290952099403E-2</c:v>
                </c:pt>
                <c:pt idx="24">
                  <c:v>3.0620780269197002E-2</c:v>
                </c:pt>
                <c:pt idx="25">
                  <c:v>3.3670202020202003E-2</c:v>
                </c:pt>
                <c:pt idx="26">
                  <c:v>4.7809003984063798E-2</c:v>
                </c:pt>
                <c:pt idx="27">
                  <c:v>4.2759723791102502E-2</c:v>
                </c:pt>
                <c:pt idx="28">
                  <c:v>1.6108160561184699E-2</c:v>
                </c:pt>
                <c:pt idx="29">
                  <c:v>7.7768836679389299E-3</c:v>
                </c:pt>
                <c:pt idx="30">
                  <c:v>2.4376252079566001E-2</c:v>
                </c:pt>
                <c:pt idx="31">
                  <c:v>5.0398307545833302E-3</c:v>
                </c:pt>
                <c:pt idx="32">
                  <c:v>5.3471583442069696E-3</c:v>
                </c:pt>
                <c:pt idx="33">
                  <c:v>1.33334E-2</c:v>
                </c:pt>
                <c:pt idx="34">
                  <c:v>2.08897575934744E-2</c:v>
                </c:pt>
                <c:pt idx="35">
                  <c:v>4.94395207491487E-3</c:v>
                </c:pt>
                <c:pt idx="36">
                  <c:v>1.5634716370106799E-2</c:v>
                </c:pt>
                <c:pt idx="37">
                  <c:v>3.5482140745121203E-2</c:v>
                </c:pt>
                <c:pt idx="38">
                  <c:v>1.7803810288215999E-2</c:v>
                </c:pt>
                <c:pt idx="39">
                  <c:v>3.4204151119403003E-2</c:v>
                </c:pt>
                <c:pt idx="40">
                  <c:v>2.9864610613370101E-2</c:v>
                </c:pt>
                <c:pt idx="41">
                  <c:v>4.5338290952099403E-2</c:v>
                </c:pt>
                <c:pt idx="42">
                  <c:v>4.8157847500912097E-3</c:v>
                </c:pt>
                <c:pt idx="43">
                  <c:v>8.7065111940298496E-3</c:v>
                </c:pt>
                <c:pt idx="44">
                  <c:v>2.2274899467770601E-2</c:v>
                </c:pt>
                <c:pt idx="45">
                  <c:v>1.06454291417166E-2</c:v>
                </c:pt>
                <c:pt idx="46">
                  <c:v>2.1290858283433099E-2</c:v>
                </c:pt>
                <c:pt idx="47">
                  <c:v>5.8962558962264199E-3</c:v>
                </c:pt>
                <c:pt idx="48">
                  <c:v>6.0718556090336899E-3</c:v>
                </c:pt>
                <c:pt idx="49">
                  <c:v>7.7295928255093002E-3</c:v>
                </c:pt>
                <c:pt idx="50">
                  <c:v>2.2792136752136798E-2</c:v>
                </c:pt>
                <c:pt idx="51">
                  <c:v>1.3823737199434199E-2</c:v>
                </c:pt>
                <c:pt idx="52">
                  <c:v>6.2465116309291802E-3</c:v>
                </c:pt>
                <c:pt idx="53">
                  <c:v>3.8496569293478299E-2</c:v>
                </c:pt>
                <c:pt idx="54" formatCode="0.00E+00">
                  <c:v>3.2765009794883602E-5</c:v>
                </c:pt>
                <c:pt idx="55">
                  <c:v>2.0110703871267E-2</c:v>
                </c:pt>
                <c:pt idx="56">
                  <c:v>1.0619522123893801E-3</c:v>
                </c:pt>
                <c:pt idx="57">
                  <c:v>1.39386661842105E-2</c:v>
                </c:pt>
                <c:pt idx="58">
                  <c:v>6.5574098360655697E-2</c:v>
                </c:pt>
                <c:pt idx="59">
                  <c:v>6.2298046116504899E-2</c:v>
                </c:pt>
                <c:pt idx="60">
                  <c:v>3.5177120152574702E-2</c:v>
                </c:pt>
                <c:pt idx="61">
                  <c:v>8.5182777352716094E-2</c:v>
                </c:pt>
                <c:pt idx="62">
                  <c:v>2.3894291623994202E-2</c:v>
                </c:pt>
                <c:pt idx="63">
                  <c:v>6.1086494923950498E-2</c:v>
                </c:pt>
                <c:pt idx="64">
                  <c:v>4.16393462428283E-2</c:v>
                </c:pt>
                <c:pt idx="65">
                  <c:v>9.8765982042929301E-3</c:v>
                </c:pt>
                <c:pt idx="66">
                  <c:v>9.0386647493837305E-4</c:v>
                </c:pt>
                <c:pt idx="67">
                  <c:v>3.4363189749536199E-2</c:v>
                </c:pt>
                <c:pt idx="68">
                  <c:v>7.3911763815905102E-3</c:v>
                </c:pt>
                <c:pt idx="69">
                  <c:v>1.4971200938402301E-3</c:v>
                </c:pt>
                <c:pt idx="70">
                  <c:v>3.3743239334779497E-2</c:v>
                </c:pt>
                <c:pt idx="71">
                  <c:v>5.9896132812500003E-2</c:v>
                </c:pt>
                <c:pt idx="72">
                  <c:v>7.7818279181708805E-2</c:v>
                </c:pt>
                <c:pt idx="73">
                  <c:v>2.0724572353369799E-2</c:v>
                </c:pt>
                <c:pt idx="74">
                  <c:v>3.7855078864353298E-2</c:v>
                </c:pt>
                <c:pt idx="75">
                  <c:v>3.9759791955617199E-2</c:v>
                </c:pt>
                <c:pt idx="76">
                  <c:v>5.3481134163208897E-2</c:v>
                </c:pt>
                <c:pt idx="77">
                  <c:v>3.02261398305085E-4</c:v>
                </c:pt>
                <c:pt idx="78">
                  <c:v>4.2843130795989399E-3</c:v>
                </c:pt>
                <c:pt idx="79">
                  <c:v>2.38297353827607E-3</c:v>
                </c:pt>
                <c:pt idx="80">
                  <c:v>1.0466434312986701E-3</c:v>
                </c:pt>
                <c:pt idx="81">
                  <c:v>4.7924448201494302E-2</c:v>
                </c:pt>
                <c:pt idx="82" formatCode="0.00E+00">
                  <c:v>3.4533311196706099E-6</c:v>
                </c:pt>
                <c:pt idx="83">
                  <c:v>4.4460565215246099E-2</c:v>
                </c:pt>
                <c:pt idx="84">
                  <c:v>5.19252849544073E-4</c:v>
                </c:pt>
                <c:pt idx="85">
                  <c:v>5.2739989726027399E-3</c:v>
                </c:pt>
                <c:pt idx="86">
                  <c:v>4.57607727068449E-2</c:v>
                </c:pt>
                <c:pt idx="87">
                  <c:v>5.0567718158890301E-2</c:v>
                </c:pt>
                <c:pt idx="88">
                  <c:v>3.2605341019417498E-2</c:v>
                </c:pt>
                <c:pt idx="89">
                  <c:v>1.53194239160839E-2</c:v>
                </c:pt>
                <c:pt idx="90">
                  <c:v>3.5265341823551101E-2</c:v>
                </c:pt>
                <c:pt idx="91">
                  <c:v>7.7531629686304504E-2</c:v>
                </c:pt>
                <c:pt idx="92">
                  <c:v>1.5654796634967098E-2</c:v>
                </c:pt>
                <c:pt idx="93">
                  <c:v>3.1483825265643398E-3</c:v>
                </c:pt>
                <c:pt idx="94">
                  <c:v>4.9078634930832803E-2</c:v>
                </c:pt>
                <c:pt idx="95">
                  <c:v>5.0765694904646497E-2</c:v>
                </c:pt>
                <c:pt idx="96">
                  <c:v>2.4772177732323201E-2</c:v>
                </c:pt>
                <c:pt idx="97">
                  <c:v>1.2919753021756601E-2</c:v>
                </c:pt>
                <c:pt idx="98">
                  <c:v>3.7804765398886798E-3</c:v>
                </c:pt>
                <c:pt idx="99">
                  <c:v>2.4061717998075101E-3</c:v>
                </c:pt>
                <c:pt idx="100">
                  <c:v>1.0091638792480101E-3</c:v>
                </c:pt>
                <c:pt idx="101">
                  <c:v>5.9896132812500003E-2</c:v>
                </c:pt>
                <c:pt idx="102">
                  <c:v>5.4151895306859203E-2</c:v>
                </c:pt>
                <c:pt idx="103">
                  <c:v>6.2829700910746796E-3</c:v>
                </c:pt>
                <c:pt idx="104">
                  <c:v>3.3048084722848099E-2</c:v>
                </c:pt>
                <c:pt idx="105">
                  <c:v>3.6738510090152603E-2</c:v>
                </c:pt>
                <c:pt idx="106">
                  <c:v>5.7353905947441199E-2</c:v>
                </c:pt>
                <c:pt idx="107">
                  <c:v>5.963571484375E-2</c:v>
                </c:pt>
                <c:pt idx="108">
                  <c:v>4.7493217809867601E-2</c:v>
                </c:pt>
                <c:pt idx="109">
                  <c:v>1.23376451730419E-2</c:v>
                </c:pt>
                <c:pt idx="110">
                  <c:v>1.50699266336187E-2</c:v>
                </c:pt>
                <c:pt idx="111">
                  <c:v>2.5774516296810001E-2</c:v>
                </c:pt>
                <c:pt idx="112">
                  <c:v>1.9917112033195E-2</c:v>
                </c:pt>
                <c:pt idx="113">
                  <c:v>1.9662905545399199E-2</c:v>
                </c:pt>
                <c:pt idx="114">
                  <c:v>4.8867943980929703E-2</c:v>
                </c:pt>
                <c:pt idx="115">
                  <c:v>2.1929934210526299E-2</c:v>
                </c:pt>
                <c:pt idx="116">
                  <c:v>1.8786051426558599E-2</c:v>
                </c:pt>
                <c:pt idx="117">
                  <c:v>1.5995870560378898E-2</c:v>
                </c:pt>
                <c:pt idx="118">
                  <c:v>1.3413280579131299E-3</c:v>
                </c:pt>
                <c:pt idx="119">
                  <c:v>3.39767780701754E-3</c:v>
                </c:pt>
                <c:pt idx="120">
                  <c:v>2.4131747714808E-2</c:v>
                </c:pt>
                <c:pt idx="121">
                  <c:v>6.9924862932062001E-2</c:v>
                </c:pt>
                <c:pt idx="122">
                  <c:v>3.12318104966538E-2</c:v>
                </c:pt>
                <c:pt idx="123">
                  <c:v>4.4935767955801099E-2</c:v>
                </c:pt>
                <c:pt idx="124">
                  <c:v>1.93682581199166E-2</c:v>
                </c:pt>
                <c:pt idx="125">
                  <c:v>3.3207713207547198E-3</c:v>
                </c:pt>
                <c:pt idx="126">
                  <c:v>5.5666282306163002E-2</c:v>
                </c:pt>
                <c:pt idx="127">
                  <c:v>6.8833996175908199E-2</c:v>
                </c:pt>
                <c:pt idx="128">
                  <c:v>2.4074194444444402E-2</c:v>
                </c:pt>
                <c:pt idx="129">
                  <c:v>4.9046333118971101E-2</c:v>
                </c:pt>
                <c:pt idx="130">
                  <c:v>5.4511038430090003E-2</c:v>
                </c:pt>
                <c:pt idx="131">
                  <c:v>6.7510886075949406E-2</c:v>
                </c:pt>
                <c:pt idx="132">
                  <c:v>6.9015408806488996E-3</c:v>
                </c:pt>
                <c:pt idx="133">
                  <c:v>1.15130503602364E-2</c:v>
                </c:pt>
                <c:pt idx="134">
                  <c:v>9.4386256116404908E-3</c:v>
                </c:pt>
                <c:pt idx="135">
                  <c:v>7.2025713050993996E-4</c:v>
                </c:pt>
                <c:pt idx="136">
                  <c:v>4.3670853273809498E-2</c:v>
                </c:pt>
                <c:pt idx="137">
                  <c:v>3.7855931859663398E-2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原始总表!$G$2:$G$163</c:f>
              <c:numCache>
                <c:formatCode>General</c:formatCode>
                <c:ptCount val="138"/>
                <c:pt idx="0">
                  <c:v>71.2</c:v>
                </c:pt>
                <c:pt idx="1">
                  <c:v>71.2</c:v>
                </c:pt>
                <c:pt idx="2">
                  <c:v>191.3</c:v>
                </c:pt>
                <c:pt idx="3">
                  <c:v>78.3</c:v>
                </c:pt>
                <c:pt idx="4">
                  <c:v>78.3</c:v>
                </c:pt>
                <c:pt idx="5">
                  <c:v>117.9</c:v>
                </c:pt>
                <c:pt idx="6">
                  <c:v>117.9</c:v>
                </c:pt>
                <c:pt idx="7">
                  <c:v>111.1</c:v>
                </c:pt>
                <c:pt idx="8">
                  <c:v>91.6</c:v>
                </c:pt>
                <c:pt idx="9">
                  <c:v>191.3</c:v>
                </c:pt>
                <c:pt idx="10">
                  <c:v>91.6</c:v>
                </c:pt>
                <c:pt idx="11">
                  <c:v>96</c:v>
                </c:pt>
                <c:pt idx="12">
                  <c:v>23.9</c:v>
                </c:pt>
                <c:pt idx="13">
                  <c:v>72.2</c:v>
                </c:pt>
                <c:pt idx="14">
                  <c:v>72.2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83.4</c:v>
                </c:pt>
                <c:pt idx="19">
                  <c:v>217.8</c:v>
                </c:pt>
                <c:pt idx="20">
                  <c:v>217.8</c:v>
                </c:pt>
                <c:pt idx="21">
                  <c:v>217.8</c:v>
                </c:pt>
                <c:pt idx="22">
                  <c:v>120.8</c:v>
                </c:pt>
                <c:pt idx="23">
                  <c:v>217.8</c:v>
                </c:pt>
                <c:pt idx="24">
                  <c:v>127.2</c:v>
                </c:pt>
                <c:pt idx="25">
                  <c:v>100.6</c:v>
                </c:pt>
                <c:pt idx="26">
                  <c:v>100.6</c:v>
                </c:pt>
                <c:pt idx="27">
                  <c:v>143.19999999999999</c:v>
                </c:pt>
                <c:pt idx="28">
                  <c:v>92.4</c:v>
                </c:pt>
                <c:pt idx="29">
                  <c:v>38.799999999999997</c:v>
                </c:pt>
                <c:pt idx="30">
                  <c:v>108.4</c:v>
                </c:pt>
                <c:pt idx="31">
                  <c:v>46.5</c:v>
                </c:pt>
                <c:pt idx="32">
                  <c:v>79.8</c:v>
                </c:pt>
                <c:pt idx="33">
                  <c:v>48.5</c:v>
                </c:pt>
                <c:pt idx="34">
                  <c:v>97.5</c:v>
                </c:pt>
                <c:pt idx="35">
                  <c:v>97.5</c:v>
                </c:pt>
                <c:pt idx="36">
                  <c:v>97.5</c:v>
                </c:pt>
                <c:pt idx="37">
                  <c:v>168.1</c:v>
                </c:pt>
                <c:pt idx="38">
                  <c:v>168.1</c:v>
                </c:pt>
                <c:pt idx="39">
                  <c:v>168.1</c:v>
                </c:pt>
                <c:pt idx="40">
                  <c:v>141.30000000000001</c:v>
                </c:pt>
                <c:pt idx="41">
                  <c:v>168.1</c:v>
                </c:pt>
                <c:pt idx="42">
                  <c:v>50.3</c:v>
                </c:pt>
                <c:pt idx="43">
                  <c:v>50.3</c:v>
                </c:pt>
                <c:pt idx="44">
                  <c:v>50.3</c:v>
                </c:pt>
                <c:pt idx="45">
                  <c:v>37.6</c:v>
                </c:pt>
                <c:pt idx="46">
                  <c:v>66.5</c:v>
                </c:pt>
                <c:pt idx="47">
                  <c:v>94.8</c:v>
                </c:pt>
                <c:pt idx="48">
                  <c:v>94.8</c:v>
                </c:pt>
                <c:pt idx="49">
                  <c:v>94.8</c:v>
                </c:pt>
                <c:pt idx="50">
                  <c:v>58.2</c:v>
                </c:pt>
                <c:pt idx="51">
                  <c:v>94.8</c:v>
                </c:pt>
                <c:pt idx="52">
                  <c:v>91.1</c:v>
                </c:pt>
                <c:pt idx="53">
                  <c:v>50.5</c:v>
                </c:pt>
                <c:pt idx="54">
                  <c:v>73.8</c:v>
                </c:pt>
                <c:pt idx="55">
                  <c:v>50.5</c:v>
                </c:pt>
                <c:pt idx="56">
                  <c:v>6.5</c:v>
                </c:pt>
                <c:pt idx="57">
                  <c:v>34.1</c:v>
                </c:pt>
                <c:pt idx="58">
                  <c:v>80.8</c:v>
                </c:pt>
                <c:pt idx="59">
                  <c:v>80.8</c:v>
                </c:pt>
                <c:pt idx="60">
                  <c:v>67.3</c:v>
                </c:pt>
                <c:pt idx="61">
                  <c:v>117.5</c:v>
                </c:pt>
                <c:pt idx="62">
                  <c:v>110.7</c:v>
                </c:pt>
                <c:pt idx="63">
                  <c:v>34.1</c:v>
                </c:pt>
                <c:pt idx="64">
                  <c:v>33.9</c:v>
                </c:pt>
                <c:pt idx="65">
                  <c:v>25.6</c:v>
                </c:pt>
                <c:pt idx="66">
                  <c:v>53.6</c:v>
                </c:pt>
                <c:pt idx="67">
                  <c:v>53.6</c:v>
                </c:pt>
                <c:pt idx="68">
                  <c:v>34.1</c:v>
                </c:pt>
                <c:pt idx="69">
                  <c:v>53.6</c:v>
                </c:pt>
                <c:pt idx="70">
                  <c:v>53.6</c:v>
                </c:pt>
                <c:pt idx="71">
                  <c:v>93.6</c:v>
                </c:pt>
                <c:pt idx="72">
                  <c:v>240.1</c:v>
                </c:pt>
                <c:pt idx="73">
                  <c:v>240.1</c:v>
                </c:pt>
                <c:pt idx="74">
                  <c:v>240.1</c:v>
                </c:pt>
                <c:pt idx="75">
                  <c:v>260.5</c:v>
                </c:pt>
                <c:pt idx="76">
                  <c:v>240.1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82.1</c:v>
                </c:pt>
                <c:pt idx="81">
                  <c:v>113.8</c:v>
                </c:pt>
                <c:pt idx="82">
                  <c:v>84.5</c:v>
                </c:pt>
                <c:pt idx="83">
                  <c:v>113.8</c:v>
                </c:pt>
                <c:pt idx="84">
                  <c:v>59.6</c:v>
                </c:pt>
                <c:pt idx="85">
                  <c:v>52.8</c:v>
                </c:pt>
                <c:pt idx="86">
                  <c:v>82.1</c:v>
                </c:pt>
                <c:pt idx="87">
                  <c:v>75.5</c:v>
                </c:pt>
                <c:pt idx="88">
                  <c:v>75.5</c:v>
                </c:pt>
                <c:pt idx="89">
                  <c:v>52</c:v>
                </c:pt>
                <c:pt idx="90">
                  <c:v>52</c:v>
                </c:pt>
                <c:pt idx="91">
                  <c:v>99.4</c:v>
                </c:pt>
                <c:pt idx="92">
                  <c:v>102.6</c:v>
                </c:pt>
                <c:pt idx="93">
                  <c:v>102.6</c:v>
                </c:pt>
                <c:pt idx="94">
                  <c:v>58</c:v>
                </c:pt>
                <c:pt idx="95">
                  <c:v>50.3</c:v>
                </c:pt>
                <c:pt idx="96">
                  <c:v>61.2</c:v>
                </c:pt>
                <c:pt idx="97">
                  <c:v>25.8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108.2</c:v>
                </c:pt>
                <c:pt idx="102">
                  <c:v>156.69999999999999</c:v>
                </c:pt>
                <c:pt idx="103">
                  <c:v>156.69999999999999</c:v>
                </c:pt>
                <c:pt idx="104">
                  <c:v>156.69999999999999</c:v>
                </c:pt>
                <c:pt idx="105">
                  <c:v>124.6</c:v>
                </c:pt>
                <c:pt idx="106">
                  <c:v>156.69999999999999</c:v>
                </c:pt>
                <c:pt idx="107">
                  <c:v>185</c:v>
                </c:pt>
                <c:pt idx="108">
                  <c:v>117.3</c:v>
                </c:pt>
                <c:pt idx="109">
                  <c:v>117.3</c:v>
                </c:pt>
                <c:pt idx="110">
                  <c:v>117.3</c:v>
                </c:pt>
                <c:pt idx="111">
                  <c:v>145.80000000000001</c:v>
                </c:pt>
                <c:pt idx="112">
                  <c:v>117.3</c:v>
                </c:pt>
                <c:pt idx="113">
                  <c:v>96.2</c:v>
                </c:pt>
                <c:pt idx="114">
                  <c:v>96.2</c:v>
                </c:pt>
                <c:pt idx="115">
                  <c:v>89.4</c:v>
                </c:pt>
                <c:pt idx="116">
                  <c:v>89.4</c:v>
                </c:pt>
                <c:pt idx="117">
                  <c:v>121.3</c:v>
                </c:pt>
                <c:pt idx="118">
                  <c:v>24.9</c:v>
                </c:pt>
                <c:pt idx="119">
                  <c:v>33.5</c:v>
                </c:pt>
                <c:pt idx="120">
                  <c:v>45.6</c:v>
                </c:pt>
                <c:pt idx="121">
                  <c:v>45.6</c:v>
                </c:pt>
                <c:pt idx="122">
                  <c:v>52.5</c:v>
                </c:pt>
                <c:pt idx="123">
                  <c:v>37.9</c:v>
                </c:pt>
                <c:pt idx="124">
                  <c:v>33.5</c:v>
                </c:pt>
                <c:pt idx="125">
                  <c:v>26.8</c:v>
                </c:pt>
                <c:pt idx="126">
                  <c:v>116.2</c:v>
                </c:pt>
                <c:pt idx="127">
                  <c:v>200.9</c:v>
                </c:pt>
                <c:pt idx="128">
                  <c:v>200.9</c:v>
                </c:pt>
                <c:pt idx="129">
                  <c:v>200.9</c:v>
                </c:pt>
                <c:pt idx="130">
                  <c:v>171.2</c:v>
                </c:pt>
                <c:pt idx="131">
                  <c:v>200.9</c:v>
                </c:pt>
                <c:pt idx="132">
                  <c:v>119.6</c:v>
                </c:pt>
                <c:pt idx="133">
                  <c:v>119.6</c:v>
                </c:pt>
                <c:pt idx="134">
                  <c:v>90.6</c:v>
                </c:pt>
                <c:pt idx="135">
                  <c:v>19.399999999999999</c:v>
                </c:pt>
                <c:pt idx="136">
                  <c:v>28.4</c:v>
                </c:pt>
                <c:pt idx="137">
                  <c:v>28.4</c:v>
                </c:pt>
              </c:numCache>
            </c:numRef>
          </c:xVal>
          <c:yVal>
            <c:numRef>
              <c:f>Sheet7!$B$26:$B$187</c:f>
              <c:numCache>
                <c:formatCode>General</c:formatCode>
                <c:ptCount val="162"/>
                <c:pt idx="0">
                  <c:v>2.2764473340785119E-2</c:v>
                </c:pt>
                <c:pt idx="1">
                  <c:v>2.2764473340785119E-2</c:v>
                </c:pt>
                <c:pt idx="2">
                  <c:v>2.2764473340785119E-2</c:v>
                </c:pt>
                <c:pt idx="3">
                  <c:v>3.0454494843538543E-2</c:v>
                </c:pt>
                <c:pt idx="4">
                  <c:v>2.7995284179692468E-2</c:v>
                </c:pt>
                <c:pt idx="5">
                  <c:v>2.3824740578853351E-2</c:v>
                </c:pt>
                <c:pt idx="6">
                  <c:v>2.9776775998877555E-2</c:v>
                </c:pt>
                <c:pt idx="7">
                  <c:v>3.0454494843538543E-2</c:v>
                </c:pt>
                <c:pt idx="8">
                  <c:v>2.7902493402532418E-2</c:v>
                </c:pt>
                <c:pt idx="9">
                  <c:v>2.8878423394273503E-2</c:v>
                </c:pt>
                <c:pt idx="10">
                  <c:v>3.2145686877527273E-2</c:v>
                </c:pt>
                <c:pt idx="11">
                  <c:v>2.1427958293958663E-2</c:v>
                </c:pt>
                <c:pt idx="12">
                  <c:v>2.9776775998877555E-2</c:v>
                </c:pt>
                <c:pt idx="13">
                  <c:v>2.1427958293958663E-2</c:v>
                </c:pt>
                <c:pt idx="14">
                  <c:v>2.0383087680534345E-2</c:v>
                </c:pt>
                <c:pt idx="15">
                  <c:v>2.2827936745624416E-2</c:v>
                </c:pt>
                <c:pt idx="16">
                  <c:v>1.4318972371612799E-2</c:v>
                </c:pt>
                <c:pt idx="17">
                  <c:v>2.470873158470141E-2</c:v>
                </c:pt>
                <c:pt idx="18">
                  <c:v>2.3824740578853351E-2</c:v>
                </c:pt>
                <c:pt idx="19">
                  <c:v>2.2827936745624416E-2</c:v>
                </c:pt>
                <c:pt idx="20">
                  <c:v>1.1861163202896409E-2</c:v>
                </c:pt>
                <c:pt idx="21">
                  <c:v>5.5272479461111034E-3</c:v>
                </c:pt>
                <c:pt idx="22">
                  <c:v>1.1861163202896409E-2</c:v>
                </c:pt>
                <c:pt idx="23">
                  <c:v>9.5602767728255097E-3</c:v>
                </c:pt>
                <c:pt idx="24">
                  <c:v>3.7664734984768647E-2</c:v>
                </c:pt>
                <c:pt idx="25">
                  <c:v>1.6444919682755813E-2</c:v>
                </c:pt>
                <c:pt idx="26">
                  <c:v>1.4229039055658213E-2</c:v>
                </c:pt>
                <c:pt idx="27">
                  <c:v>3.2932078446017483E-2</c:v>
                </c:pt>
                <c:pt idx="28">
                  <c:v>3.3800737209059024E-2</c:v>
                </c:pt>
                <c:pt idx="29">
                  <c:v>5.3100565362820248E-2</c:v>
                </c:pt>
                <c:pt idx="30">
                  <c:v>5.3775545599059268E-2</c:v>
                </c:pt>
                <c:pt idx="31">
                  <c:v>3.7446775451410161E-2</c:v>
                </c:pt>
                <c:pt idx="32">
                  <c:v>1.9190416415943573E-2</c:v>
                </c:pt>
                <c:pt idx="33">
                  <c:v>4.2999345505470035E-2</c:v>
                </c:pt>
                <c:pt idx="34">
                  <c:v>3.2932078446017483E-2</c:v>
                </c:pt>
                <c:pt idx="35">
                  <c:v>3.3800737209059024E-2</c:v>
                </c:pt>
                <c:pt idx="36">
                  <c:v>5.3100565362820248E-2</c:v>
                </c:pt>
                <c:pt idx="37">
                  <c:v>5.3775545599059268E-2</c:v>
                </c:pt>
                <c:pt idx="38">
                  <c:v>3.7446775451410161E-2</c:v>
                </c:pt>
                <c:pt idx="39">
                  <c:v>4.6167736819911057E-2</c:v>
                </c:pt>
                <c:pt idx="40">
                  <c:v>4.2999345505470035E-2</c:v>
                </c:pt>
                <c:pt idx="41">
                  <c:v>2.4952244856070761E-2</c:v>
                </c:pt>
                <c:pt idx="42">
                  <c:v>2.3491843695392062E-2</c:v>
                </c:pt>
                <c:pt idx="43">
                  <c:v>1.926635460238393E-2</c:v>
                </c:pt>
                <c:pt idx="44">
                  <c:v>1.8400984151627015E-2</c:v>
                </c:pt>
                <c:pt idx="45">
                  <c:v>2.4952244856070761E-2</c:v>
                </c:pt>
                <c:pt idx="46">
                  <c:v>2.6035208370944397E-2</c:v>
                </c:pt>
                <c:pt idx="47">
                  <c:v>1.926635460238393E-2</c:v>
                </c:pt>
                <c:pt idx="48">
                  <c:v>1.8400984151627015E-2</c:v>
                </c:pt>
                <c:pt idx="49">
                  <c:v>1.6244793295058828E-2</c:v>
                </c:pt>
                <c:pt idx="50">
                  <c:v>1.9311445068590356E-2</c:v>
                </c:pt>
                <c:pt idx="51">
                  <c:v>1.7204237165321982E-2</c:v>
                </c:pt>
                <c:pt idx="52">
                  <c:v>2.5591568711878059E-2</c:v>
                </c:pt>
                <c:pt idx="53">
                  <c:v>2.2878137959433022E-2</c:v>
                </c:pt>
                <c:pt idx="54">
                  <c:v>2.0999596406752741E-2</c:v>
                </c:pt>
                <c:pt idx="55">
                  <c:v>1.1288526682375644E-2</c:v>
                </c:pt>
                <c:pt idx="56">
                  <c:v>2.3421565960416526E-2</c:v>
                </c:pt>
                <c:pt idx="57">
                  <c:v>3.914107256306263E-2</c:v>
                </c:pt>
                <c:pt idx="58">
                  <c:v>3.7236061099267054E-2</c:v>
                </c:pt>
                <c:pt idx="59">
                  <c:v>3.7236061099267054E-2</c:v>
                </c:pt>
                <c:pt idx="60">
                  <c:v>7.1290563680079001E-3</c:v>
                </c:pt>
                <c:pt idx="61">
                  <c:v>1.7355747068960925E-2</c:v>
                </c:pt>
                <c:pt idx="62">
                  <c:v>3.7664734984768647E-2</c:v>
                </c:pt>
                <c:pt idx="63">
                  <c:v>1.0590850169331222E-2</c:v>
                </c:pt>
                <c:pt idx="64">
                  <c:v>1.6444919682755813E-2</c:v>
                </c:pt>
                <c:pt idx="65">
                  <c:v>1.8001702020283568E-2</c:v>
                </c:pt>
                <c:pt idx="66">
                  <c:v>1.4229039055658213E-2</c:v>
                </c:pt>
                <c:pt idx="67">
                  <c:v>2.3421565960416526E-2</c:v>
                </c:pt>
                <c:pt idx="68">
                  <c:v>2.5355419474507587E-2</c:v>
                </c:pt>
                <c:pt idx="69">
                  <c:v>1.2746491322036755E-2</c:v>
                </c:pt>
                <c:pt idx="70">
                  <c:v>2.4714208801545345E-2</c:v>
                </c:pt>
                <c:pt idx="71">
                  <c:v>1.6803920008090625E-2</c:v>
                </c:pt>
                <c:pt idx="72">
                  <c:v>2.0644973890536569E-2</c:v>
                </c:pt>
                <c:pt idx="73">
                  <c:v>2.4346992650944626E-2</c:v>
                </c:pt>
                <c:pt idx="74">
                  <c:v>1.1793559694505459E-2</c:v>
                </c:pt>
                <c:pt idx="75">
                  <c:v>2.0057554831071932E-2</c:v>
                </c:pt>
                <c:pt idx="76">
                  <c:v>1.3909285510444121E-2</c:v>
                </c:pt>
                <c:pt idx="77">
                  <c:v>2.2764473340785119E-2</c:v>
                </c:pt>
                <c:pt idx="78">
                  <c:v>1.7811980362411817E-2</c:v>
                </c:pt>
                <c:pt idx="79">
                  <c:v>1.7811980362411817E-2</c:v>
                </c:pt>
                <c:pt idx="80">
                  <c:v>9.6563558622701825E-3</c:v>
                </c:pt>
                <c:pt idx="81">
                  <c:v>8.1570743907125234E-3</c:v>
                </c:pt>
                <c:pt idx="82">
                  <c:v>6.2145197293302932E-3</c:v>
                </c:pt>
                <c:pt idx="83">
                  <c:v>2.827968343187922E-2</c:v>
                </c:pt>
                <c:pt idx="84">
                  <c:v>1.7288143560569978E-2</c:v>
                </c:pt>
                <c:pt idx="85">
                  <c:v>2.3713329246602154E-2</c:v>
                </c:pt>
                <c:pt idx="86">
                  <c:v>2.1575942179745997E-2</c:v>
                </c:pt>
                <c:pt idx="87">
                  <c:v>2.827968343187922E-2</c:v>
                </c:pt>
                <c:pt idx="88">
                  <c:v>1.4390101897855362E-2</c:v>
                </c:pt>
                <c:pt idx="89">
                  <c:v>1.523673294073764E-2</c:v>
                </c:pt>
                <c:pt idx="90">
                  <c:v>1.7241230659045995E-2</c:v>
                </c:pt>
                <c:pt idx="91">
                  <c:v>1.7577534707575403E-2</c:v>
                </c:pt>
                <c:pt idx="92">
                  <c:v>1.6444919682755813E-2</c:v>
                </c:pt>
                <c:pt idx="93">
                  <c:v>2.3713329246602154E-2</c:v>
                </c:pt>
                <c:pt idx="94">
                  <c:v>2.1575942179745997E-2</c:v>
                </c:pt>
                <c:pt idx="95">
                  <c:v>2.827968343187922E-2</c:v>
                </c:pt>
                <c:pt idx="96">
                  <c:v>1.4390101897855362E-2</c:v>
                </c:pt>
                <c:pt idx="97">
                  <c:v>2.3713329246602154E-2</c:v>
                </c:pt>
                <c:pt idx="98">
                  <c:v>2.1575942179745997E-2</c:v>
                </c:pt>
                <c:pt idx="99">
                  <c:v>2.827968343187922E-2</c:v>
                </c:pt>
                <c:pt idx="100">
                  <c:v>1.4390101897855362E-2</c:v>
                </c:pt>
                <c:pt idx="101">
                  <c:v>8.5375527323439428E-3</c:v>
                </c:pt>
                <c:pt idx="102">
                  <c:v>6.3008626455958797E-3</c:v>
                </c:pt>
                <c:pt idx="103">
                  <c:v>1.7241230659045995E-2</c:v>
                </c:pt>
                <c:pt idx="104">
                  <c:v>1.7577534707575403E-2</c:v>
                </c:pt>
                <c:pt idx="105">
                  <c:v>4.0549202458156908E-2</c:v>
                </c:pt>
                <c:pt idx="106">
                  <c:v>2.9441442594398674E-2</c:v>
                </c:pt>
                <c:pt idx="107">
                  <c:v>4.762952956482816E-2</c:v>
                </c:pt>
                <c:pt idx="108">
                  <c:v>4.3648405534456418E-2</c:v>
                </c:pt>
                <c:pt idx="109">
                  <c:v>4.606477901849277E-2</c:v>
                </c:pt>
                <c:pt idx="110">
                  <c:v>6.046882765042115E-2</c:v>
                </c:pt>
                <c:pt idx="111">
                  <c:v>5.8395022841187784E-2</c:v>
                </c:pt>
                <c:pt idx="112">
                  <c:v>5.9652861093151911E-2</c:v>
                </c:pt>
                <c:pt idx="113">
                  <c:v>2.6090391568680399E-2</c:v>
                </c:pt>
                <c:pt idx="114">
                  <c:v>3.6124201063151833E-2</c:v>
                </c:pt>
                <c:pt idx="115">
                  <c:v>2.9309652653576171E-2</c:v>
                </c:pt>
                <c:pt idx="116">
                  <c:v>1.7742554418703316E-2</c:v>
                </c:pt>
                <c:pt idx="117">
                  <c:v>5.1526692729005799E-2</c:v>
                </c:pt>
                <c:pt idx="118">
                  <c:v>3.0527209099531664E-2</c:v>
                </c:pt>
                <c:pt idx="119">
                  <c:v>2.2877469402786874E-2</c:v>
                </c:pt>
                <c:pt idx="120">
                  <c:v>4.5038895429401357E-2</c:v>
                </c:pt>
                <c:pt idx="121">
                  <c:v>1.6644927217669303E-2</c:v>
                </c:pt>
                <c:pt idx="122">
                  <c:v>1.479826841111086E-2</c:v>
                </c:pt>
                <c:pt idx="123">
                  <c:v>2.3631978225155247E-2</c:v>
                </c:pt>
                <c:pt idx="124">
                  <c:v>3.6124201063151833E-2</c:v>
                </c:pt>
                <c:pt idx="125">
                  <c:v>2.9309652653576171E-2</c:v>
                </c:pt>
                <c:pt idx="126">
                  <c:v>7.1321614456716365E-3</c:v>
                </c:pt>
                <c:pt idx="127">
                  <c:v>1.7742554418703316E-2</c:v>
                </c:pt>
                <c:pt idx="128">
                  <c:v>5.1526692729005799E-2</c:v>
                </c:pt>
                <c:pt idx="129">
                  <c:v>3.0527209099531664E-2</c:v>
                </c:pt>
                <c:pt idx="130">
                  <c:v>2.2877469402786874E-2</c:v>
                </c:pt>
                <c:pt idx="131">
                  <c:v>4.5038895429401357E-2</c:v>
                </c:pt>
                <c:pt idx="132">
                  <c:v>1.6644927217669303E-2</c:v>
                </c:pt>
                <c:pt idx="133">
                  <c:v>3.6124201063151833E-2</c:v>
                </c:pt>
                <c:pt idx="134">
                  <c:v>2.9309652653576171E-2</c:v>
                </c:pt>
                <c:pt idx="135">
                  <c:v>7.1321614456716365E-3</c:v>
                </c:pt>
                <c:pt idx="136">
                  <c:v>1.7742554418703316E-2</c:v>
                </c:pt>
                <c:pt idx="137">
                  <c:v>5.1526692729005799E-2</c:v>
                </c:pt>
                <c:pt idx="138">
                  <c:v>3.0527209099531664E-2</c:v>
                </c:pt>
                <c:pt idx="139">
                  <c:v>2.2877469402786874E-2</c:v>
                </c:pt>
                <c:pt idx="140">
                  <c:v>4.5038895429401357E-2</c:v>
                </c:pt>
                <c:pt idx="141">
                  <c:v>1.6644927217669303E-2</c:v>
                </c:pt>
                <c:pt idx="142">
                  <c:v>2.768989223323438E-2</c:v>
                </c:pt>
                <c:pt idx="143">
                  <c:v>3.15060609343156E-2</c:v>
                </c:pt>
                <c:pt idx="144">
                  <c:v>2.1985747893698171E-2</c:v>
                </c:pt>
                <c:pt idx="145">
                  <c:v>6.2381569617457361E-2</c:v>
                </c:pt>
                <c:pt idx="146">
                  <c:v>3.382191313795125E-2</c:v>
                </c:pt>
                <c:pt idx="147">
                  <c:v>3.5072937059779152E-2</c:v>
                </c:pt>
                <c:pt idx="148">
                  <c:v>5.0706283980780545E-2</c:v>
                </c:pt>
                <c:pt idx="149">
                  <c:v>2.9509897894056652E-2</c:v>
                </c:pt>
                <c:pt idx="150">
                  <c:v>1.0258805077136959E-2</c:v>
                </c:pt>
                <c:pt idx="151">
                  <c:v>3.6124201063151833E-2</c:v>
                </c:pt>
                <c:pt idx="152">
                  <c:v>2.9309652653576171E-2</c:v>
                </c:pt>
                <c:pt idx="153">
                  <c:v>7.1321614456716365E-3</c:v>
                </c:pt>
                <c:pt idx="154">
                  <c:v>1.7742554418703316E-2</c:v>
                </c:pt>
                <c:pt idx="155">
                  <c:v>5.1526692729005799E-2</c:v>
                </c:pt>
                <c:pt idx="156">
                  <c:v>3.0527209099531664E-2</c:v>
                </c:pt>
                <c:pt idx="157">
                  <c:v>2.2877469402786874E-2</c:v>
                </c:pt>
                <c:pt idx="158">
                  <c:v>4.5038895429401357E-2</c:v>
                </c:pt>
                <c:pt idx="159">
                  <c:v>1.6644927217669303E-2</c:v>
                </c:pt>
                <c:pt idx="160">
                  <c:v>7.7685634584360782E-3</c:v>
                </c:pt>
                <c:pt idx="161">
                  <c:v>5.9778851699345582E-3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6240"/>
        <c:axId val="110752512"/>
      </c:scatterChart>
      <c:valAx>
        <c:axId val="1107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52512"/>
        <c:crosses val="autoZero"/>
        <c:crossBetween val="midCat"/>
      </c:valAx>
      <c:valAx>
        <c:axId val="11075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原始总表!$H$2:$H$163</c:f>
              <c:numCache>
                <c:formatCode>General</c:formatCode>
                <c:ptCount val="138"/>
                <c:pt idx="0">
                  <c:v>4.9000000000000004</c:v>
                </c:pt>
                <c:pt idx="1">
                  <c:v>4.9000000000000004</c:v>
                </c:pt>
                <c:pt idx="2">
                  <c:v>9.1</c:v>
                </c:pt>
                <c:pt idx="3">
                  <c:v>19</c:v>
                </c:pt>
                <c:pt idx="4">
                  <c:v>19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5.5</c:v>
                </c:pt>
                <c:pt idx="8">
                  <c:v>10.7</c:v>
                </c:pt>
                <c:pt idx="9">
                  <c:v>9.1</c:v>
                </c:pt>
                <c:pt idx="10">
                  <c:v>10.7</c:v>
                </c:pt>
                <c:pt idx="11">
                  <c:v>11.1</c:v>
                </c:pt>
                <c:pt idx="12">
                  <c:v>10.4</c:v>
                </c:pt>
                <c:pt idx="13">
                  <c:v>9</c:v>
                </c:pt>
                <c:pt idx="14">
                  <c:v>9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23.8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10.3</c:v>
                </c:pt>
                <c:pt idx="23">
                  <c:v>4.9000000000000004</c:v>
                </c:pt>
                <c:pt idx="24">
                  <c:v>8.9</c:v>
                </c:pt>
                <c:pt idx="25">
                  <c:v>17</c:v>
                </c:pt>
                <c:pt idx="26">
                  <c:v>17</c:v>
                </c:pt>
                <c:pt idx="27">
                  <c:v>4.9000000000000004</c:v>
                </c:pt>
                <c:pt idx="28">
                  <c:v>4.5999999999999996</c:v>
                </c:pt>
                <c:pt idx="29">
                  <c:v>7.8</c:v>
                </c:pt>
                <c:pt idx="30">
                  <c:v>7.6</c:v>
                </c:pt>
                <c:pt idx="31">
                  <c:v>10.5</c:v>
                </c:pt>
                <c:pt idx="32">
                  <c:v>9.6999999999999993</c:v>
                </c:pt>
                <c:pt idx="33">
                  <c:v>5.0999999999999996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10.6</c:v>
                </c:pt>
                <c:pt idx="41">
                  <c:v>3.9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10.6</c:v>
                </c:pt>
                <c:pt idx="46">
                  <c:v>30.8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13.6</c:v>
                </c:pt>
                <c:pt idx="51">
                  <c:v>6.3</c:v>
                </c:pt>
                <c:pt idx="52">
                  <c:v>14</c:v>
                </c:pt>
                <c:pt idx="53">
                  <c:v>15.1</c:v>
                </c:pt>
                <c:pt idx="54">
                  <c:v>13.7</c:v>
                </c:pt>
                <c:pt idx="55">
                  <c:v>15.1</c:v>
                </c:pt>
                <c:pt idx="56">
                  <c:v>3.9</c:v>
                </c:pt>
                <c:pt idx="57">
                  <c:v>12.5</c:v>
                </c:pt>
                <c:pt idx="58">
                  <c:v>33</c:v>
                </c:pt>
                <c:pt idx="59">
                  <c:v>33</c:v>
                </c:pt>
                <c:pt idx="60">
                  <c:v>13.4</c:v>
                </c:pt>
                <c:pt idx="61">
                  <c:v>9.1999999999999993</c:v>
                </c:pt>
                <c:pt idx="62">
                  <c:v>19.600000000000001</c:v>
                </c:pt>
                <c:pt idx="63">
                  <c:v>12.5</c:v>
                </c:pt>
                <c:pt idx="64">
                  <c:v>15.5</c:v>
                </c:pt>
                <c:pt idx="65">
                  <c:v>11.7</c:v>
                </c:pt>
                <c:pt idx="66">
                  <c:v>13.9</c:v>
                </c:pt>
                <c:pt idx="67">
                  <c:v>13.9</c:v>
                </c:pt>
                <c:pt idx="68">
                  <c:v>12.5</c:v>
                </c:pt>
                <c:pt idx="69">
                  <c:v>13.9</c:v>
                </c:pt>
                <c:pt idx="70">
                  <c:v>13.9</c:v>
                </c:pt>
                <c:pt idx="71">
                  <c:v>24.8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18.5</c:v>
                </c:pt>
                <c:pt idx="76">
                  <c:v>13.2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12.1</c:v>
                </c:pt>
                <c:pt idx="81">
                  <c:v>12.6</c:v>
                </c:pt>
                <c:pt idx="82">
                  <c:v>15.4</c:v>
                </c:pt>
                <c:pt idx="83">
                  <c:v>12.6</c:v>
                </c:pt>
                <c:pt idx="84">
                  <c:v>11</c:v>
                </c:pt>
                <c:pt idx="85">
                  <c:v>8.8000000000000007</c:v>
                </c:pt>
                <c:pt idx="86">
                  <c:v>12.1</c:v>
                </c:pt>
                <c:pt idx="87">
                  <c:v>34.1</c:v>
                </c:pt>
                <c:pt idx="88">
                  <c:v>34.1</c:v>
                </c:pt>
                <c:pt idx="89">
                  <c:v>12.4</c:v>
                </c:pt>
                <c:pt idx="90">
                  <c:v>12.4</c:v>
                </c:pt>
                <c:pt idx="91">
                  <c:v>9.4</c:v>
                </c:pt>
                <c:pt idx="92">
                  <c:v>19.2</c:v>
                </c:pt>
                <c:pt idx="93">
                  <c:v>19.2</c:v>
                </c:pt>
                <c:pt idx="94">
                  <c:v>10.8</c:v>
                </c:pt>
                <c:pt idx="95">
                  <c:v>16.2</c:v>
                </c:pt>
                <c:pt idx="96">
                  <c:v>13.8</c:v>
                </c:pt>
                <c:pt idx="97">
                  <c:v>7.6</c:v>
                </c:pt>
                <c:pt idx="98">
                  <c:v>11.9</c:v>
                </c:pt>
                <c:pt idx="99">
                  <c:v>11.9</c:v>
                </c:pt>
                <c:pt idx="100">
                  <c:v>11.9</c:v>
                </c:pt>
                <c:pt idx="101">
                  <c:v>24.8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11.6</c:v>
                </c:pt>
                <c:pt idx="106">
                  <c:v>8.1</c:v>
                </c:pt>
                <c:pt idx="107">
                  <c:v>26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12</c:v>
                </c:pt>
                <c:pt idx="112">
                  <c:v>7.3</c:v>
                </c:pt>
                <c:pt idx="113">
                  <c:v>11.5</c:v>
                </c:pt>
                <c:pt idx="114">
                  <c:v>11.5</c:v>
                </c:pt>
                <c:pt idx="115">
                  <c:v>6</c:v>
                </c:pt>
                <c:pt idx="116">
                  <c:v>6</c:v>
                </c:pt>
                <c:pt idx="117">
                  <c:v>5.5</c:v>
                </c:pt>
                <c:pt idx="118">
                  <c:v>7.8</c:v>
                </c:pt>
                <c:pt idx="119">
                  <c:v>9.8000000000000007</c:v>
                </c:pt>
                <c:pt idx="120">
                  <c:v>8.4</c:v>
                </c:pt>
                <c:pt idx="121">
                  <c:v>13.2</c:v>
                </c:pt>
                <c:pt idx="122">
                  <c:v>10.199999999999999</c:v>
                </c:pt>
                <c:pt idx="123">
                  <c:v>7.6</c:v>
                </c:pt>
                <c:pt idx="124">
                  <c:v>9.8000000000000007</c:v>
                </c:pt>
                <c:pt idx="125">
                  <c:v>12.5</c:v>
                </c:pt>
                <c:pt idx="126">
                  <c:v>26.6</c:v>
                </c:pt>
                <c:pt idx="127">
                  <c:v>13.2</c:v>
                </c:pt>
                <c:pt idx="128">
                  <c:v>13.2</c:v>
                </c:pt>
                <c:pt idx="129">
                  <c:v>13.2</c:v>
                </c:pt>
                <c:pt idx="130">
                  <c:v>20.7</c:v>
                </c:pt>
                <c:pt idx="131">
                  <c:v>13.2</c:v>
                </c:pt>
                <c:pt idx="132">
                  <c:v>12.4</c:v>
                </c:pt>
                <c:pt idx="133">
                  <c:v>12.4</c:v>
                </c:pt>
                <c:pt idx="134">
                  <c:v>16</c:v>
                </c:pt>
                <c:pt idx="135">
                  <c:v>7</c:v>
                </c:pt>
                <c:pt idx="136">
                  <c:v>16.7</c:v>
                </c:pt>
                <c:pt idx="137">
                  <c:v>16.7</c:v>
                </c:pt>
              </c:numCache>
            </c:numRef>
          </c:xVal>
          <c:yVal>
            <c:numRef>
              <c:f>原始总表!$I$2:$I$163</c:f>
              <c:numCache>
                <c:formatCode>General</c:formatCode>
                <c:ptCount val="138"/>
                <c:pt idx="0">
                  <c:v>3.7081287923854899E-3</c:v>
                </c:pt>
                <c:pt idx="1">
                  <c:v>6.1462318556296603E-3</c:v>
                </c:pt>
                <c:pt idx="2">
                  <c:v>1.0815361896838601E-2</c:v>
                </c:pt>
                <c:pt idx="3">
                  <c:v>6.63976383838384E-2</c:v>
                </c:pt>
                <c:pt idx="4">
                  <c:v>5.0085623221400102E-2</c:v>
                </c:pt>
                <c:pt idx="5">
                  <c:v>1.59240249554367E-2</c:v>
                </c:pt>
                <c:pt idx="6">
                  <c:v>3.8169114119922597E-2</c:v>
                </c:pt>
                <c:pt idx="7">
                  <c:v>4.8324481683554202E-2</c:v>
                </c:pt>
                <c:pt idx="8">
                  <c:v>7.0205479230769198E-3</c:v>
                </c:pt>
                <c:pt idx="9">
                  <c:v>6.5100718747397599E-3</c:v>
                </c:pt>
                <c:pt idx="10">
                  <c:v>1.13542862266426E-2</c:v>
                </c:pt>
                <c:pt idx="11">
                  <c:v>4.2597240762916697E-2</c:v>
                </c:pt>
                <c:pt idx="12">
                  <c:v>3.4784620866366703E-2</c:v>
                </c:pt>
                <c:pt idx="13">
                  <c:v>1.3705990019960101E-2</c:v>
                </c:pt>
                <c:pt idx="14">
                  <c:v>1.3705990019960101E-2</c:v>
                </c:pt>
                <c:pt idx="15">
                  <c:v>1.51676243386243E-2</c:v>
                </c:pt>
                <c:pt idx="16">
                  <c:v>2.2451871623155501E-2</c:v>
                </c:pt>
                <c:pt idx="17">
                  <c:v>2.9103348362989299E-2</c:v>
                </c:pt>
                <c:pt idx="18">
                  <c:v>4.4856191358024697E-2</c:v>
                </c:pt>
                <c:pt idx="19">
                  <c:v>4.0788692016558298E-2</c:v>
                </c:pt>
                <c:pt idx="20">
                  <c:v>9.9720795330171495E-3</c:v>
                </c:pt>
                <c:pt idx="21">
                  <c:v>4.1044981343283597E-2</c:v>
                </c:pt>
                <c:pt idx="22">
                  <c:v>3.9972632667126098E-2</c:v>
                </c:pt>
                <c:pt idx="23">
                  <c:v>4.5338290952099403E-2</c:v>
                </c:pt>
                <c:pt idx="24">
                  <c:v>3.0620780269197002E-2</c:v>
                </c:pt>
                <c:pt idx="25">
                  <c:v>3.3670202020202003E-2</c:v>
                </c:pt>
                <c:pt idx="26">
                  <c:v>4.7809003984063798E-2</c:v>
                </c:pt>
                <c:pt idx="27">
                  <c:v>4.2759723791102502E-2</c:v>
                </c:pt>
                <c:pt idx="28">
                  <c:v>1.6108160561184699E-2</c:v>
                </c:pt>
                <c:pt idx="29">
                  <c:v>7.7768836679389299E-3</c:v>
                </c:pt>
                <c:pt idx="30">
                  <c:v>2.4376252079566001E-2</c:v>
                </c:pt>
                <c:pt idx="31">
                  <c:v>5.0398307545833302E-3</c:v>
                </c:pt>
                <c:pt idx="32">
                  <c:v>5.3471583442069696E-3</c:v>
                </c:pt>
                <c:pt idx="33">
                  <c:v>1.33334E-2</c:v>
                </c:pt>
                <c:pt idx="34">
                  <c:v>2.08897575934744E-2</c:v>
                </c:pt>
                <c:pt idx="35">
                  <c:v>4.94395207491487E-3</c:v>
                </c:pt>
                <c:pt idx="36">
                  <c:v>1.5634716370106799E-2</c:v>
                </c:pt>
                <c:pt idx="37">
                  <c:v>3.5482140745121203E-2</c:v>
                </c:pt>
                <c:pt idx="38">
                  <c:v>1.7803810288215999E-2</c:v>
                </c:pt>
                <c:pt idx="39">
                  <c:v>3.4204151119403003E-2</c:v>
                </c:pt>
                <c:pt idx="40">
                  <c:v>2.9864610613370101E-2</c:v>
                </c:pt>
                <c:pt idx="41">
                  <c:v>4.5338290952099403E-2</c:v>
                </c:pt>
                <c:pt idx="42">
                  <c:v>4.8157847500912097E-3</c:v>
                </c:pt>
                <c:pt idx="43">
                  <c:v>8.7065111940298496E-3</c:v>
                </c:pt>
                <c:pt idx="44">
                  <c:v>2.2274899467770601E-2</c:v>
                </c:pt>
                <c:pt idx="45">
                  <c:v>1.06454291417166E-2</c:v>
                </c:pt>
                <c:pt idx="46">
                  <c:v>2.1290858283433099E-2</c:v>
                </c:pt>
                <c:pt idx="47">
                  <c:v>5.8962558962264199E-3</c:v>
                </c:pt>
                <c:pt idx="48">
                  <c:v>6.0718556090336899E-3</c:v>
                </c:pt>
                <c:pt idx="49">
                  <c:v>7.7295928255093002E-3</c:v>
                </c:pt>
                <c:pt idx="50">
                  <c:v>2.2792136752136798E-2</c:v>
                </c:pt>
                <c:pt idx="51">
                  <c:v>1.3823737199434199E-2</c:v>
                </c:pt>
                <c:pt idx="52">
                  <c:v>6.2465116309291802E-3</c:v>
                </c:pt>
                <c:pt idx="53">
                  <c:v>3.8496569293478299E-2</c:v>
                </c:pt>
                <c:pt idx="54" formatCode="0.00E+00">
                  <c:v>3.2765009794883602E-5</c:v>
                </c:pt>
                <c:pt idx="55">
                  <c:v>2.0110703871267E-2</c:v>
                </c:pt>
                <c:pt idx="56">
                  <c:v>1.0619522123893801E-3</c:v>
                </c:pt>
                <c:pt idx="57">
                  <c:v>1.39386661842105E-2</c:v>
                </c:pt>
                <c:pt idx="58">
                  <c:v>6.5574098360655697E-2</c:v>
                </c:pt>
                <c:pt idx="59">
                  <c:v>6.2298046116504899E-2</c:v>
                </c:pt>
                <c:pt idx="60">
                  <c:v>3.5177120152574702E-2</c:v>
                </c:pt>
                <c:pt idx="61">
                  <c:v>8.5182777352716094E-2</c:v>
                </c:pt>
                <c:pt idx="62">
                  <c:v>2.3894291623994202E-2</c:v>
                </c:pt>
                <c:pt idx="63">
                  <c:v>6.1086494923950498E-2</c:v>
                </c:pt>
                <c:pt idx="64">
                  <c:v>4.16393462428283E-2</c:v>
                </c:pt>
                <c:pt idx="65">
                  <c:v>9.8765982042929301E-3</c:v>
                </c:pt>
                <c:pt idx="66">
                  <c:v>9.0386647493837305E-4</c:v>
                </c:pt>
                <c:pt idx="67">
                  <c:v>3.4363189749536199E-2</c:v>
                </c:pt>
                <c:pt idx="68">
                  <c:v>7.3911763815905102E-3</c:v>
                </c:pt>
                <c:pt idx="69">
                  <c:v>1.4971200938402301E-3</c:v>
                </c:pt>
                <c:pt idx="70">
                  <c:v>3.3743239334779497E-2</c:v>
                </c:pt>
                <c:pt idx="71">
                  <c:v>5.9896132812500003E-2</c:v>
                </c:pt>
                <c:pt idx="72">
                  <c:v>7.7818279181708805E-2</c:v>
                </c:pt>
                <c:pt idx="73">
                  <c:v>2.0724572353369799E-2</c:v>
                </c:pt>
                <c:pt idx="74">
                  <c:v>3.7855078864353298E-2</c:v>
                </c:pt>
                <c:pt idx="75">
                  <c:v>3.9759791955617199E-2</c:v>
                </c:pt>
                <c:pt idx="76">
                  <c:v>5.3481134163208897E-2</c:v>
                </c:pt>
                <c:pt idx="77">
                  <c:v>3.02261398305085E-4</c:v>
                </c:pt>
                <c:pt idx="78">
                  <c:v>4.2843130795989399E-3</c:v>
                </c:pt>
                <c:pt idx="79">
                  <c:v>2.38297353827607E-3</c:v>
                </c:pt>
                <c:pt idx="80">
                  <c:v>1.0466434312986701E-3</c:v>
                </c:pt>
                <c:pt idx="81">
                  <c:v>4.7924448201494302E-2</c:v>
                </c:pt>
                <c:pt idx="82" formatCode="0.00E+00">
                  <c:v>3.4533311196706099E-6</c:v>
                </c:pt>
                <c:pt idx="83">
                  <c:v>4.4460565215246099E-2</c:v>
                </c:pt>
                <c:pt idx="84">
                  <c:v>5.19252849544073E-4</c:v>
                </c:pt>
                <c:pt idx="85">
                  <c:v>5.2739989726027399E-3</c:v>
                </c:pt>
                <c:pt idx="86">
                  <c:v>4.57607727068449E-2</c:v>
                </c:pt>
                <c:pt idx="87">
                  <c:v>5.0567718158890301E-2</c:v>
                </c:pt>
                <c:pt idx="88">
                  <c:v>3.2605341019417498E-2</c:v>
                </c:pt>
                <c:pt idx="89">
                  <c:v>1.53194239160839E-2</c:v>
                </c:pt>
                <c:pt idx="90">
                  <c:v>3.5265341823551101E-2</c:v>
                </c:pt>
                <c:pt idx="91">
                  <c:v>7.7531629686304504E-2</c:v>
                </c:pt>
                <c:pt idx="92">
                  <c:v>1.5654796634967098E-2</c:v>
                </c:pt>
                <c:pt idx="93">
                  <c:v>3.1483825265643398E-3</c:v>
                </c:pt>
                <c:pt idx="94">
                  <c:v>4.9078634930832803E-2</c:v>
                </c:pt>
                <c:pt idx="95">
                  <c:v>5.0765694904646497E-2</c:v>
                </c:pt>
                <c:pt idx="96">
                  <c:v>2.4772177732323201E-2</c:v>
                </c:pt>
                <c:pt idx="97">
                  <c:v>1.2919753021756601E-2</c:v>
                </c:pt>
                <c:pt idx="98">
                  <c:v>3.7804765398886798E-3</c:v>
                </c:pt>
                <c:pt idx="99">
                  <c:v>2.4061717998075101E-3</c:v>
                </c:pt>
                <c:pt idx="100">
                  <c:v>1.0091638792480101E-3</c:v>
                </c:pt>
                <c:pt idx="101">
                  <c:v>5.9896132812500003E-2</c:v>
                </c:pt>
                <c:pt idx="102">
                  <c:v>5.4151895306859203E-2</c:v>
                </c:pt>
                <c:pt idx="103">
                  <c:v>6.2829700910746796E-3</c:v>
                </c:pt>
                <c:pt idx="104">
                  <c:v>3.3048084722848099E-2</c:v>
                </c:pt>
                <c:pt idx="105">
                  <c:v>3.6738510090152603E-2</c:v>
                </c:pt>
                <c:pt idx="106">
                  <c:v>5.7353905947441199E-2</c:v>
                </c:pt>
                <c:pt idx="107">
                  <c:v>5.963571484375E-2</c:v>
                </c:pt>
                <c:pt idx="108">
                  <c:v>4.7493217809867601E-2</c:v>
                </c:pt>
                <c:pt idx="109">
                  <c:v>1.23376451730419E-2</c:v>
                </c:pt>
                <c:pt idx="110">
                  <c:v>1.50699266336187E-2</c:v>
                </c:pt>
                <c:pt idx="111">
                  <c:v>2.5774516296810001E-2</c:v>
                </c:pt>
                <c:pt idx="112">
                  <c:v>1.9917112033195E-2</c:v>
                </c:pt>
                <c:pt idx="113">
                  <c:v>1.9662905545399199E-2</c:v>
                </c:pt>
                <c:pt idx="114">
                  <c:v>4.8867943980929703E-2</c:v>
                </c:pt>
                <c:pt idx="115">
                  <c:v>2.1929934210526299E-2</c:v>
                </c:pt>
                <c:pt idx="116">
                  <c:v>1.8786051426558599E-2</c:v>
                </c:pt>
                <c:pt idx="117">
                  <c:v>1.5995870560378898E-2</c:v>
                </c:pt>
                <c:pt idx="118">
                  <c:v>1.3413280579131299E-3</c:v>
                </c:pt>
                <c:pt idx="119">
                  <c:v>3.39767780701754E-3</c:v>
                </c:pt>
                <c:pt idx="120">
                  <c:v>2.4131747714808E-2</c:v>
                </c:pt>
                <c:pt idx="121">
                  <c:v>6.9924862932062001E-2</c:v>
                </c:pt>
                <c:pt idx="122">
                  <c:v>3.12318104966538E-2</c:v>
                </c:pt>
                <c:pt idx="123">
                  <c:v>4.4935767955801099E-2</c:v>
                </c:pt>
                <c:pt idx="124">
                  <c:v>1.93682581199166E-2</c:v>
                </c:pt>
                <c:pt idx="125">
                  <c:v>3.3207713207547198E-3</c:v>
                </c:pt>
                <c:pt idx="126">
                  <c:v>5.5666282306163002E-2</c:v>
                </c:pt>
                <c:pt idx="127">
                  <c:v>6.8833996175908199E-2</c:v>
                </c:pt>
                <c:pt idx="128">
                  <c:v>2.4074194444444402E-2</c:v>
                </c:pt>
                <c:pt idx="129">
                  <c:v>4.9046333118971101E-2</c:v>
                </c:pt>
                <c:pt idx="130">
                  <c:v>5.4511038430090003E-2</c:v>
                </c:pt>
                <c:pt idx="131">
                  <c:v>6.7510886075949406E-2</c:v>
                </c:pt>
                <c:pt idx="132">
                  <c:v>6.9015408806488996E-3</c:v>
                </c:pt>
                <c:pt idx="133">
                  <c:v>1.15130503602364E-2</c:v>
                </c:pt>
                <c:pt idx="134">
                  <c:v>9.4386256116404908E-3</c:v>
                </c:pt>
                <c:pt idx="135">
                  <c:v>7.2025713050993996E-4</c:v>
                </c:pt>
                <c:pt idx="136">
                  <c:v>4.3670853273809498E-2</c:v>
                </c:pt>
                <c:pt idx="137">
                  <c:v>3.7855931859663398E-2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原始总表!$H$2:$H$163</c:f>
              <c:numCache>
                <c:formatCode>General</c:formatCode>
                <c:ptCount val="138"/>
                <c:pt idx="0">
                  <c:v>4.9000000000000004</c:v>
                </c:pt>
                <c:pt idx="1">
                  <c:v>4.9000000000000004</c:v>
                </c:pt>
                <c:pt idx="2">
                  <c:v>9.1</c:v>
                </c:pt>
                <c:pt idx="3">
                  <c:v>19</c:v>
                </c:pt>
                <c:pt idx="4">
                  <c:v>19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5.5</c:v>
                </c:pt>
                <c:pt idx="8">
                  <c:v>10.7</c:v>
                </c:pt>
                <c:pt idx="9">
                  <c:v>9.1</c:v>
                </c:pt>
                <c:pt idx="10">
                  <c:v>10.7</c:v>
                </c:pt>
                <c:pt idx="11">
                  <c:v>11.1</c:v>
                </c:pt>
                <c:pt idx="12">
                  <c:v>10.4</c:v>
                </c:pt>
                <c:pt idx="13">
                  <c:v>9</c:v>
                </c:pt>
                <c:pt idx="14">
                  <c:v>9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23.8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10.3</c:v>
                </c:pt>
                <c:pt idx="23">
                  <c:v>4.9000000000000004</c:v>
                </c:pt>
                <c:pt idx="24">
                  <c:v>8.9</c:v>
                </c:pt>
                <c:pt idx="25">
                  <c:v>17</c:v>
                </c:pt>
                <c:pt idx="26">
                  <c:v>17</c:v>
                </c:pt>
                <c:pt idx="27">
                  <c:v>4.9000000000000004</c:v>
                </c:pt>
                <c:pt idx="28">
                  <c:v>4.5999999999999996</c:v>
                </c:pt>
                <c:pt idx="29">
                  <c:v>7.8</c:v>
                </c:pt>
                <c:pt idx="30">
                  <c:v>7.6</c:v>
                </c:pt>
                <c:pt idx="31">
                  <c:v>10.5</c:v>
                </c:pt>
                <c:pt idx="32">
                  <c:v>9.6999999999999993</c:v>
                </c:pt>
                <c:pt idx="33">
                  <c:v>5.0999999999999996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10.6</c:v>
                </c:pt>
                <c:pt idx="41">
                  <c:v>3.9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10.6</c:v>
                </c:pt>
                <c:pt idx="46">
                  <c:v>30.8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13.6</c:v>
                </c:pt>
                <c:pt idx="51">
                  <c:v>6.3</c:v>
                </c:pt>
                <c:pt idx="52">
                  <c:v>14</c:v>
                </c:pt>
                <c:pt idx="53">
                  <c:v>15.1</c:v>
                </c:pt>
                <c:pt idx="54">
                  <c:v>13.7</c:v>
                </c:pt>
                <c:pt idx="55">
                  <c:v>15.1</c:v>
                </c:pt>
                <c:pt idx="56">
                  <c:v>3.9</c:v>
                </c:pt>
                <c:pt idx="57">
                  <c:v>12.5</c:v>
                </c:pt>
                <c:pt idx="58">
                  <c:v>33</c:v>
                </c:pt>
                <c:pt idx="59">
                  <c:v>33</c:v>
                </c:pt>
                <c:pt idx="60">
                  <c:v>13.4</c:v>
                </c:pt>
                <c:pt idx="61">
                  <c:v>9.1999999999999993</c:v>
                </c:pt>
                <c:pt idx="62">
                  <c:v>19.600000000000001</c:v>
                </c:pt>
                <c:pt idx="63">
                  <c:v>12.5</c:v>
                </c:pt>
                <c:pt idx="64">
                  <c:v>15.5</c:v>
                </c:pt>
                <c:pt idx="65">
                  <c:v>11.7</c:v>
                </c:pt>
                <c:pt idx="66">
                  <c:v>13.9</c:v>
                </c:pt>
                <c:pt idx="67">
                  <c:v>13.9</c:v>
                </c:pt>
                <c:pt idx="68">
                  <c:v>12.5</c:v>
                </c:pt>
                <c:pt idx="69">
                  <c:v>13.9</c:v>
                </c:pt>
                <c:pt idx="70">
                  <c:v>13.9</c:v>
                </c:pt>
                <c:pt idx="71">
                  <c:v>24.8</c:v>
                </c:pt>
                <c:pt idx="72">
                  <c:v>13.2</c:v>
                </c:pt>
                <c:pt idx="73">
                  <c:v>13.2</c:v>
                </c:pt>
                <c:pt idx="74">
                  <c:v>13.2</c:v>
                </c:pt>
                <c:pt idx="75">
                  <c:v>18.5</c:v>
                </c:pt>
                <c:pt idx="76">
                  <c:v>13.2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12.1</c:v>
                </c:pt>
                <c:pt idx="81">
                  <c:v>12.6</c:v>
                </c:pt>
                <c:pt idx="82">
                  <c:v>15.4</c:v>
                </c:pt>
                <c:pt idx="83">
                  <c:v>12.6</c:v>
                </c:pt>
                <c:pt idx="84">
                  <c:v>11</c:v>
                </c:pt>
                <c:pt idx="85">
                  <c:v>8.8000000000000007</c:v>
                </c:pt>
                <c:pt idx="86">
                  <c:v>12.1</c:v>
                </c:pt>
                <c:pt idx="87">
                  <c:v>34.1</c:v>
                </c:pt>
                <c:pt idx="88">
                  <c:v>34.1</c:v>
                </c:pt>
                <c:pt idx="89">
                  <c:v>12.4</c:v>
                </c:pt>
                <c:pt idx="90">
                  <c:v>12.4</c:v>
                </c:pt>
                <c:pt idx="91">
                  <c:v>9.4</c:v>
                </c:pt>
                <c:pt idx="92">
                  <c:v>19.2</c:v>
                </c:pt>
                <c:pt idx="93">
                  <c:v>19.2</c:v>
                </c:pt>
                <c:pt idx="94">
                  <c:v>10.8</c:v>
                </c:pt>
                <c:pt idx="95">
                  <c:v>16.2</c:v>
                </c:pt>
                <c:pt idx="96">
                  <c:v>13.8</c:v>
                </c:pt>
                <c:pt idx="97">
                  <c:v>7.6</c:v>
                </c:pt>
                <c:pt idx="98">
                  <c:v>11.9</c:v>
                </c:pt>
                <c:pt idx="99">
                  <c:v>11.9</c:v>
                </c:pt>
                <c:pt idx="100">
                  <c:v>11.9</c:v>
                </c:pt>
                <c:pt idx="101">
                  <c:v>24.8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11.6</c:v>
                </c:pt>
                <c:pt idx="106">
                  <c:v>8.1</c:v>
                </c:pt>
                <c:pt idx="107">
                  <c:v>26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12</c:v>
                </c:pt>
                <c:pt idx="112">
                  <c:v>7.3</c:v>
                </c:pt>
                <c:pt idx="113">
                  <c:v>11.5</c:v>
                </c:pt>
                <c:pt idx="114">
                  <c:v>11.5</c:v>
                </c:pt>
                <c:pt idx="115">
                  <c:v>6</c:v>
                </c:pt>
                <c:pt idx="116">
                  <c:v>6</c:v>
                </c:pt>
                <c:pt idx="117">
                  <c:v>5.5</c:v>
                </c:pt>
                <c:pt idx="118">
                  <c:v>7.8</c:v>
                </c:pt>
                <c:pt idx="119">
                  <c:v>9.8000000000000007</c:v>
                </c:pt>
                <c:pt idx="120">
                  <c:v>8.4</c:v>
                </c:pt>
                <c:pt idx="121">
                  <c:v>13.2</c:v>
                </c:pt>
                <c:pt idx="122">
                  <c:v>10.199999999999999</c:v>
                </c:pt>
                <c:pt idx="123">
                  <c:v>7.6</c:v>
                </c:pt>
                <c:pt idx="124">
                  <c:v>9.8000000000000007</c:v>
                </c:pt>
                <c:pt idx="125">
                  <c:v>12.5</c:v>
                </c:pt>
                <c:pt idx="126">
                  <c:v>26.6</c:v>
                </c:pt>
                <c:pt idx="127">
                  <c:v>13.2</c:v>
                </c:pt>
                <c:pt idx="128">
                  <c:v>13.2</c:v>
                </c:pt>
                <c:pt idx="129">
                  <c:v>13.2</c:v>
                </c:pt>
                <c:pt idx="130">
                  <c:v>20.7</c:v>
                </c:pt>
                <c:pt idx="131">
                  <c:v>13.2</c:v>
                </c:pt>
                <c:pt idx="132">
                  <c:v>12.4</c:v>
                </c:pt>
                <c:pt idx="133">
                  <c:v>12.4</c:v>
                </c:pt>
                <c:pt idx="134">
                  <c:v>16</c:v>
                </c:pt>
                <c:pt idx="135">
                  <c:v>7</c:v>
                </c:pt>
                <c:pt idx="136">
                  <c:v>16.7</c:v>
                </c:pt>
                <c:pt idx="137">
                  <c:v>16.7</c:v>
                </c:pt>
              </c:numCache>
            </c:numRef>
          </c:xVal>
          <c:yVal>
            <c:numRef>
              <c:f>Sheet7!$B$26:$B$187</c:f>
              <c:numCache>
                <c:formatCode>General</c:formatCode>
                <c:ptCount val="162"/>
                <c:pt idx="0">
                  <c:v>2.2764473340785119E-2</c:v>
                </c:pt>
                <c:pt idx="1">
                  <c:v>2.2764473340785119E-2</c:v>
                </c:pt>
                <c:pt idx="2">
                  <c:v>2.2764473340785119E-2</c:v>
                </c:pt>
                <c:pt idx="3">
                  <c:v>3.0454494843538543E-2</c:v>
                </c:pt>
                <c:pt idx="4">
                  <c:v>2.7995284179692468E-2</c:v>
                </c:pt>
                <c:pt idx="5">
                  <c:v>2.3824740578853351E-2</c:v>
                </c:pt>
                <c:pt idx="6">
                  <c:v>2.9776775998877555E-2</c:v>
                </c:pt>
                <c:pt idx="7">
                  <c:v>3.0454494843538543E-2</c:v>
                </c:pt>
                <c:pt idx="8">
                  <c:v>2.7902493402532418E-2</c:v>
                </c:pt>
                <c:pt idx="9">
                  <c:v>2.8878423394273503E-2</c:v>
                </c:pt>
                <c:pt idx="10">
                  <c:v>3.2145686877527273E-2</c:v>
                </c:pt>
                <c:pt idx="11">
                  <c:v>2.1427958293958663E-2</c:v>
                </c:pt>
                <c:pt idx="12">
                  <c:v>2.9776775998877555E-2</c:v>
                </c:pt>
                <c:pt idx="13">
                  <c:v>2.1427958293958663E-2</c:v>
                </c:pt>
                <c:pt idx="14">
                  <c:v>2.0383087680534345E-2</c:v>
                </c:pt>
                <c:pt idx="15">
                  <c:v>2.2827936745624416E-2</c:v>
                </c:pt>
                <c:pt idx="16">
                  <c:v>1.4318972371612799E-2</c:v>
                </c:pt>
                <c:pt idx="17">
                  <c:v>2.470873158470141E-2</c:v>
                </c:pt>
                <c:pt idx="18">
                  <c:v>2.3824740578853351E-2</c:v>
                </c:pt>
                <c:pt idx="19">
                  <c:v>2.2827936745624416E-2</c:v>
                </c:pt>
                <c:pt idx="20">
                  <c:v>1.1861163202896409E-2</c:v>
                </c:pt>
                <c:pt idx="21">
                  <c:v>5.5272479461111034E-3</c:v>
                </c:pt>
                <c:pt idx="22">
                  <c:v>1.1861163202896409E-2</c:v>
                </c:pt>
                <c:pt idx="23">
                  <c:v>9.5602767728255097E-3</c:v>
                </c:pt>
                <c:pt idx="24">
                  <c:v>3.7664734984768647E-2</c:v>
                </c:pt>
                <c:pt idx="25">
                  <c:v>1.6444919682755813E-2</c:v>
                </c:pt>
                <c:pt idx="26">
                  <c:v>1.4229039055658213E-2</c:v>
                </c:pt>
                <c:pt idx="27">
                  <c:v>3.2932078446017483E-2</c:v>
                </c:pt>
                <c:pt idx="28">
                  <c:v>3.3800737209059024E-2</c:v>
                </c:pt>
                <c:pt idx="29">
                  <c:v>5.3100565362820248E-2</c:v>
                </c:pt>
                <c:pt idx="30">
                  <c:v>5.3775545599059268E-2</c:v>
                </c:pt>
                <c:pt idx="31">
                  <c:v>3.7446775451410161E-2</c:v>
                </c:pt>
                <c:pt idx="32">
                  <c:v>1.9190416415943573E-2</c:v>
                </c:pt>
                <c:pt idx="33">
                  <c:v>4.2999345505470035E-2</c:v>
                </c:pt>
                <c:pt idx="34">
                  <c:v>3.2932078446017483E-2</c:v>
                </c:pt>
                <c:pt idx="35">
                  <c:v>3.3800737209059024E-2</c:v>
                </c:pt>
                <c:pt idx="36">
                  <c:v>5.3100565362820248E-2</c:v>
                </c:pt>
                <c:pt idx="37">
                  <c:v>5.3775545599059268E-2</c:v>
                </c:pt>
                <c:pt idx="38">
                  <c:v>3.7446775451410161E-2</c:v>
                </c:pt>
                <c:pt idx="39">
                  <c:v>4.6167736819911057E-2</c:v>
                </c:pt>
                <c:pt idx="40">
                  <c:v>4.2999345505470035E-2</c:v>
                </c:pt>
                <c:pt idx="41">
                  <c:v>2.4952244856070761E-2</c:v>
                </c:pt>
                <c:pt idx="42">
                  <c:v>2.3491843695392062E-2</c:v>
                </c:pt>
                <c:pt idx="43">
                  <c:v>1.926635460238393E-2</c:v>
                </c:pt>
                <c:pt idx="44">
                  <c:v>1.8400984151627015E-2</c:v>
                </c:pt>
                <c:pt idx="45">
                  <c:v>2.4952244856070761E-2</c:v>
                </c:pt>
                <c:pt idx="46">
                  <c:v>2.6035208370944397E-2</c:v>
                </c:pt>
                <c:pt idx="47">
                  <c:v>1.926635460238393E-2</c:v>
                </c:pt>
                <c:pt idx="48">
                  <c:v>1.8400984151627015E-2</c:v>
                </c:pt>
                <c:pt idx="49">
                  <c:v>1.6244793295058828E-2</c:v>
                </c:pt>
                <c:pt idx="50">
                  <c:v>1.9311445068590356E-2</c:v>
                </c:pt>
                <c:pt idx="51">
                  <c:v>1.7204237165321982E-2</c:v>
                </c:pt>
                <c:pt idx="52">
                  <c:v>2.5591568711878059E-2</c:v>
                </c:pt>
                <c:pt idx="53">
                  <c:v>2.2878137959433022E-2</c:v>
                </c:pt>
                <c:pt idx="54">
                  <c:v>2.0999596406752741E-2</c:v>
                </c:pt>
                <c:pt idx="55">
                  <c:v>1.1288526682375644E-2</c:v>
                </c:pt>
                <c:pt idx="56">
                  <c:v>2.3421565960416526E-2</c:v>
                </c:pt>
                <c:pt idx="57">
                  <c:v>3.914107256306263E-2</c:v>
                </c:pt>
                <c:pt idx="58">
                  <c:v>3.7236061099267054E-2</c:v>
                </c:pt>
                <c:pt idx="59">
                  <c:v>3.7236061099267054E-2</c:v>
                </c:pt>
                <c:pt idx="60">
                  <c:v>7.1290563680079001E-3</c:v>
                </c:pt>
                <c:pt idx="61">
                  <c:v>1.7355747068960925E-2</c:v>
                </c:pt>
                <c:pt idx="62">
                  <c:v>3.7664734984768647E-2</c:v>
                </c:pt>
                <c:pt idx="63">
                  <c:v>1.0590850169331222E-2</c:v>
                </c:pt>
                <c:pt idx="64">
                  <c:v>1.6444919682755813E-2</c:v>
                </c:pt>
                <c:pt idx="65">
                  <c:v>1.8001702020283568E-2</c:v>
                </c:pt>
                <c:pt idx="66">
                  <c:v>1.4229039055658213E-2</c:v>
                </c:pt>
                <c:pt idx="67">
                  <c:v>2.3421565960416526E-2</c:v>
                </c:pt>
                <c:pt idx="68">
                  <c:v>2.5355419474507587E-2</c:v>
                </c:pt>
                <c:pt idx="69">
                  <c:v>1.2746491322036755E-2</c:v>
                </c:pt>
                <c:pt idx="70">
                  <c:v>2.4714208801545345E-2</c:v>
                </c:pt>
                <c:pt idx="71">
                  <c:v>1.6803920008090625E-2</c:v>
                </c:pt>
                <c:pt idx="72">
                  <c:v>2.0644973890536569E-2</c:v>
                </c:pt>
                <c:pt idx="73">
                  <c:v>2.4346992650944626E-2</c:v>
                </c:pt>
                <c:pt idx="74">
                  <c:v>1.1793559694505459E-2</c:v>
                </c:pt>
                <c:pt idx="75">
                  <c:v>2.0057554831071932E-2</c:v>
                </c:pt>
                <c:pt idx="76">
                  <c:v>1.3909285510444121E-2</c:v>
                </c:pt>
                <c:pt idx="77">
                  <c:v>2.2764473340785119E-2</c:v>
                </c:pt>
                <c:pt idx="78">
                  <c:v>1.7811980362411817E-2</c:v>
                </c:pt>
                <c:pt idx="79">
                  <c:v>1.7811980362411817E-2</c:v>
                </c:pt>
                <c:pt idx="80">
                  <c:v>9.6563558622701825E-3</c:v>
                </c:pt>
                <c:pt idx="81">
                  <c:v>8.1570743907125234E-3</c:v>
                </c:pt>
                <c:pt idx="82">
                  <c:v>6.2145197293302932E-3</c:v>
                </c:pt>
                <c:pt idx="83">
                  <c:v>2.827968343187922E-2</c:v>
                </c:pt>
                <c:pt idx="84">
                  <c:v>1.7288143560569978E-2</c:v>
                </c:pt>
                <c:pt idx="85">
                  <c:v>2.3713329246602154E-2</c:v>
                </c:pt>
                <c:pt idx="86">
                  <c:v>2.1575942179745997E-2</c:v>
                </c:pt>
                <c:pt idx="87">
                  <c:v>2.827968343187922E-2</c:v>
                </c:pt>
                <c:pt idx="88">
                  <c:v>1.4390101897855362E-2</c:v>
                </c:pt>
                <c:pt idx="89">
                  <c:v>1.523673294073764E-2</c:v>
                </c:pt>
                <c:pt idx="90">
                  <c:v>1.7241230659045995E-2</c:v>
                </c:pt>
                <c:pt idx="91">
                  <c:v>1.7577534707575403E-2</c:v>
                </c:pt>
                <c:pt idx="92">
                  <c:v>1.6444919682755813E-2</c:v>
                </c:pt>
                <c:pt idx="93">
                  <c:v>2.3713329246602154E-2</c:v>
                </c:pt>
                <c:pt idx="94">
                  <c:v>2.1575942179745997E-2</c:v>
                </c:pt>
                <c:pt idx="95">
                  <c:v>2.827968343187922E-2</c:v>
                </c:pt>
                <c:pt idx="96">
                  <c:v>1.4390101897855362E-2</c:v>
                </c:pt>
                <c:pt idx="97">
                  <c:v>2.3713329246602154E-2</c:v>
                </c:pt>
                <c:pt idx="98">
                  <c:v>2.1575942179745997E-2</c:v>
                </c:pt>
                <c:pt idx="99">
                  <c:v>2.827968343187922E-2</c:v>
                </c:pt>
                <c:pt idx="100">
                  <c:v>1.4390101897855362E-2</c:v>
                </c:pt>
                <c:pt idx="101">
                  <c:v>8.5375527323439428E-3</c:v>
                </c:pt>
                <c:pt idx="102">
                  <c:v>6.3008626455958797E-3</c:v>
                </c:pt>
                <c:pt idx="103">
                  <c:v>1.7241230659045995E-2</c:v>
                </c:pt>
                <c:pt idx="104">
                  <c:v>1.7577534707575403E-2</c:v>
                </c:pt>
                <c:pt idx="105">
                  <c:v>4.0549202458156908E-2</c:v>
                </c:pt>
                <c:pt idx="106">
                  <c:v>2.9441442594398674E-2</c:v>
                </c:pt>
                <c:pt idx="107">
                  <c:v>4.762952956482816E-2</c:v>
                </c:pt>
                <c:pt idx="108">
                  <c:v>4.3648405534456418E-2</c:v>
                </c:pt>
                <c:pt idx="109">
                  <c:v>4.606477901849277E-2</c:v>
                </c:pt>
                <c:pt idx="110">
                  <c:v>6.046882765042115E-2</c:v>
                </c:pt>
                <c:pt idx="111">
                  <c:v>5.8395022841187784E-2</c:v>
                </c:pt>
                <c:pt idx="112">
                  <c:v>5.9652861093151911E-2</c:v>
                </c:pt>
                <c:pt idx="113">
                  <c:v>2.6090391568680399E-2</c:v>
                </c:pt>
                <c:pt idx="114">
                  <c:v>3.6124201063151833E-2</c:v>
                </c:pt>
                <c:pt idx="115">
                  <c:v>2.9309652653576171E-2</c:v>
                </c:pt>
                <c:pt idx="116">
                  <c:v>1.7742554418703316E-2</c:v>
                </c:pt>
                <c:pt idx="117">
                  <c:v>5.1526692729005799E-2</c:v>
                </c:pt>
                <c:pt idx="118">
                  <c:v>3.0527209099531664E-2</c:v>
                </c:pt>
                <c:pt idx="119">
                  <c:v>2.2877469402786874E-2</c:v>
                </c:pt>
                <c:pt idx="120">
                  <c:v>4.5038895429401357E-2</c:v>
                </c:pt>
                <c:pt idx="121">
                  <c:v>1.6644927217669303E-2</c:v>
                </c:pt>
                <c:pt idx="122">
                  <c:v>1.479826841111086E-2</c:v>
                </c:pt>
                <c:pt idx="123">
                  <c:v>2.3631978225155247E-2</c:v>
                </c:pt>
                <c:pt idx="124">
                  <c:v>3.6124201063151833E-2</c:v>
                </c:pt>
                <c:pt idx="125">
                  <c:v>2.9309652653576171E-2</c:v>
                </c:pt>
                <c:pt idx="126">
                  <c:v>7.1321614456716365E-3</c:v>
                </c:pt>
                <c:pt idx="127">
                  <c:v>1.7742554418703316E-2</c:v>
                </c:pt>
                <c:pt idx="128">
                  <c:v>5.1526692729005799E-2</c:v>
                </c:pt>
                <c:pt idx="129">
                  <c:v>3.0527209099531664E-2</c:v>
                </c:pt>
                <c:pt idx="130">
                  <c:v>2.2877469402786874E-2</c:v>
                </c:pt>
                <c:pt idx="131">
                  <c:v>4.5038895429401357E-2</c:v>
                </c:pt>
                <c:pt idx="132">
                  <c:v>1.6644927217669303E-2</c:v>
                </c:pt>
                <c:pt idx="133">
                  <c:v>3.6124201063151833E-2</c:v>
                </c:pt>
                <c:pt idx="134">
                  <c:v>2.9309652653576171E-2</c:v>
                </c:pt>
                <c:pt idx="135">
                  <c:v>7.1321614456716365E-3</c:v>
                </c:pt>
                <c:pt idx="136">
                  <c:v>1.7742554418703316E-2</c:v>
                </c:pt>
                <c:pt idx="137">
                  <c:v>5.1526692729005799E-2</c:v>
                </c:pt>
                <c:pt idx="138">
                  <c:v>3.0527209099531664E-2</c:v>
                </c:pt>
                <c:pt idx="139">
                  <c:v>2.2877469402786874E-2</c:v>
                </c:pt>
                <c:pt idx="140">
                  <c:v>4.5038895429401357E-2</c:v>
                </c:pt>
                <c:pt idx="141">
                  <c:v>1.6644927217669303E-2</c:v>
                </c:pt>
                <c:pt idx="142">
                  <c:v>2.768989223323438E-2</c:v>
                </c:pt>
                <c:pt idx="143">
                  <c:v>3.15060609343156E-2</c:v>
                </c:pt>
                <c:pt idx="144">
                  <c:v>2.1985747893698171E-2</c:v>
                </c:pt>
                <c:pt idx="145">
                  <c:v>6.2381569617457361E-2</c:v>
                </c:pt>
                <c:pt idx="146">
                  <c:v>3.382191313795125E-2</c:v>
                </c:pt>
                <c:pt idx="147">
                  <c:v>3.5072937059779152E-2</c:v>
                </c:pt>
                <c:pt idx="148">
                  <c:v>5.0706283980780545E-2</c:v>
                </c:pt>
                <c:pt idx="149">
                  <c:v>2.9509897894056652E-2</c:v>
                </c:pt>
                <c:pt idx="150">
                  <c:v>1.0258805077136959E-2</c:v>
                </c:pt>
                <c:pt idx="151">
                  <c:v>3.6124201063151833E-2</c:v>
                </c:pt>
                <c:pt idx="152">
                  <c:v>2.9309652653576171E-2</c:v>
                </c:pt>
                <c:pt idx="153">
                  <c:v>7.1321614456716365E-3</c:v>
                </c:pt>
                <c:pt idx="154">
                  <c:v>1.7742554418703316E-2</c:v>
                </c:pt>
                <c:pt idx="155">
                  <c:v>5.1526692729005799E-2</c:v>
                </c:pt>
                <c:pt idx="156">
                  <c:v>3.0527209099531664E-2</c:v>
                </c:pt>
                <c:pt idx="157">
                  <c:v>2.2877469402786874E-2</c:v>
                </c:pt>
                <c:pt idx="158">
                  <c:v>4.5038895429401357E-2</c:v>
                </c:pt>
                <c:pt idx="159">
                  <c:v>1.6644927217669303E-2</c:v>
                </c:pt>
                <c:pt idx="160">
                  <c:v>7.7685634584360782E-3</c:v>
                </c:pt>
                <c:pt idx="161">
                  <c:v>5.9778851699345582E-3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9792"/>
        <c:axId val="110931968"/>
      </c:scatterChart>
      <c:valAx>
        <c:axId val="1109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31968"/>
        <c:crosses val="autoZero"/>
        <c:crossBetween val="midCat"/>
      </c:valAx>
      <c:valAx>
        <c:axId val="11093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2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0</xdr:row>
      <xdr:rowOff>161925</xdr:rowOff>
    </xdr:from>
    <xdr:to>
      <xdr:col>18</xdr:col>
      <xdr:colOff>685799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26</xdr:row>
      <xdr:rowOff>152399</xdr:rowOff>
    </xdr:from>
    <xdr:to>
      <xdr:col>19</xdr:col>
      <xdr:colOff>85725</xdr:colOff>
      <xdr:row>50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63"/>
  <sheetViews>
    <sheetView workbookViewId="0">
      <selection activeCell="S1" sqref="S1:S147"/>
    </sheetView>
  </sheetViews>
  <sheetFormatPr defaultRowHeight="13.5" x14ac:dyDescent="0.15"/>
  <cols>
    <col min="1" max="1" width="6.875" customWidth="1"/>
    <col min="3" max="3" width="7.125" customWidth="1"/>
    <col min="4" max="4" width="5.75" customWidth="1"/>
    <col min="5" max="5" width="4.375" customWidth="1"/>
    <col min="6" max="6" width="4.25" customWidth="1"/>
    <col min="7" max="7" width="9.75" customWidth="1"/>
    <col min="8" max="8" width="11" customWidth="1"/>
    <col min="9" max="9" width="13.875" customWidth="1"/>
    <col min="10" max="10" width="13.25" customWidth="1"/>
    <col min="11" max="11" width="12.125" customWidth="1"/>
    <col min="12" max="12" width="9" customWidth="1"/>
    <col min="13" max="13" width="10.375" customWidth="1"/>
    <col min="14" max="14" width="8.625" customWidth="1"/>
    <col min="15" max="15" width="11.875" customWidth="1"/>
    <col min="16" max="17" width="14.875" customWidth="1"/>
    <col min="18" max="18" width="9.625" customWidth="1"/>
    <col min="19" max="19" width="10.375" customWidth="1"/>
  </cols>
  <sheetData>
    <row r="1" spans="1:19" x14ac:dyDescent="0.15">
      <c r="A1" s="1" t="s">
        <v>99</v>
      </c>
      <c r="B1" s="1" t="s">
        <v>100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s="1" t="s">
        <v>152</v>
      </c>
      <c r="J1" s="1" t="s">
        <v>5</v>
      </c>
      <c r="K1" s="1" t="s">
        <v>6</v>
      </c>
      <c r="L1" s="1" t="s">
        <v>143</v>
      </c>
      <c r="M1" s="1" t="s">
        <v>144</v>
      </c>
      <c r="N1" s="1" t="s">
        <v>141</v>
      </c>
      <c r="O1" s="1" t="s">
        <v>7</v>
      </c>
      <c r="P1" s="1" t="s">
        <v>145</v>
      </c>
      <c r="Q1" s="1" t="s">
        <v>9</v>
      </c>
      <c r="R1" s="1" t="s">
        <v>203</v>
      </c>
      <c r="S1" s="1" t="s">
        <v>204</v>
      </c>
    </row>
    <row r="2" spans="1:19" s="2" customFormat="1" x14ac:dyDescent="0.15">
      <c r="A2" t="s">
        <v>41</v>
      </c>
      <c r="B2" t="s">
        <v>42</v>
      </c>
      <c r="C2">
        <v>330122</v>
      </c>
      <c r="D2">
        <v>2007</v>
      </c>
      <c r="E2">
        <v>10</v>
      </c>
      <c r="F2">
        <v>9</v>
      </c>
      <c r="G2" s="2">
        <v>71.2</v>
      </c>
      <c r="H2" s="2">
        <v>4.9000000000000004</v>
      </c>
      <c r="I2">
        <v>3.7081287923854899E-3</v>
      </c>
      <c r="J2" s="2">
        <v>1.47419768340962E-2</v>
      </c>
      <c r="K2">
        <f t="shared" ref="K2:K33" si="0">I2-J2</f>
        <v>-1.103384804171071E-2</v>
      </c>
      <c r="L2">
        <f>VLOOKUP(A2,'2007土地、人口、GDP'!A$2:E$70,2,FALSE)</f>
        <v>1780</v>
      </c>
      <c r="M2">
        <f>VLOOKUP($A2,'2007土地、人口、GDP'!$A$2:$E$70,3,FALSE)</f>
        <v>39.82</v>
      </c>
      <c r="N2">
        <f>VLOOKUP($A2,'2007土地、人口、GDP'!$A$2:$E$70,4,FALSE)</f>
        <v>141.24</v>
      </c>
      <c r="O2">
        <f>VLOOKUP(A2,'2007土地、人口、GDP'!A$2:E$70,5,FALSE)</f>
        <v>35527</v>
      </c>
      <c r="P2">
        <f>VLOOKUP($A2,'2007农业'!$A$2:$C$70,3,FALSE)</f>
        <v>35.28</v>
      </c>
      <c r="Q2">
        <f>VLOOKUP(A2,'2007农业'!A$2:B$70,2,FALSE)</f>
        <v>226291</v>
      </c>
      <c r="R2">
        <f>VLOOKUP($C2,平均海拔和土地利用!A:V,6,FALSE)</f>
        <v>293.851</v>
      </c>
      <c r="S2">
        <f>VLOOKUP($C2,平均海拔和土地利用!A:V,16,FALSE)</f>
        <v>15.8729</v>
      </c>
    </row>
    <row r="3" spans="1:19" s="2" customFormat="1" x14ac:dyDescent="0.15">
      <c r="A3" t="s">
        <v>43</v>
      </c>
      <c r="B3" t="s">
        <v>44</v>
      </c>
      <c r="C3">
        <v>330127</v>
      </c>
      <c r="D3">
        <v>2007</v>
      </c>
      <c r="E3">
        <v>10</v>
      </c>
      <c r="F3">
        <v>9</v>
      </c>
      <c r="G3" s="2">
        <v>71.2</v>
      </c>
      <c r="H3" s="2">
        <v>4.9000000000000004</v>
      </c>
      <c r="I3">
        <v>6.1462318556296603E-3</v>
      </c>
      <c r="J3" s="2">
        <v>1.47419768340962E-2</v>
      </c>
      <c r="K3">
        <f t="shared" si="0"/>
        <v>-8.5957449784665393E-3</v>
      </c>
      <c r="L3">
        <f>VLOOKUP(A3,'2007土地、人口、GDP'!A$2:E$70,2,FALSE)</f>
        <v>4452</v>
      </c>
      <c r="M3">
        <f>VLOOKUP($A3,'2007土地、人口、GDP'!$A$2:$E$70,3,FALSE)</f>
        <v>45.33</v>
      </c>
      <c r="N3">
        <f>VLOOKUP($A3,'2007土地、人口、GDP'!$A$2:$E$70,4,FALSE)</f>
        <v>79.27</v>
      </c>
      <c r="O3">
        <f>VLOOKUP(A3,'2007土地、人口、GDP'!A$2:E$70,5,FALSE)</f>
        <v>17499</v>
      </c>
      <c r="P3">
        <f>VLOOKUP($A3,'2007农业'!$A$2:$C$70,3,FALSE)</f>
        <v>44.72</v>
      </c>
      <c r="Q3">
        <f>VLOOKUP(A3,'2007农业'!A$2:B$70,2,FALSE)</f>
        <v>251685</v>
      </c>
      <c r="R3">
        <f>VLOOKUP($C3,平均海拔和土地利用!A:V,6,FALSE)</f>
        <v>357.95100000000002</v>
      </c>
      <c r="S3">
        <f>VLOOKUP($C3,平均海拔和土地利用!A:V,16,FALSE)</f>
        <v>17.402799999999999</v>
      </c>
    </row>
    <row r="4" spans="1:19" s="2" customFormat="1" x14ac:dyDescent="0.15">
      <c r="A4" t="s">
        <v>47</v>
      </c>
      <c r="B4" t="s">
        <v>48</v>
      </c>
      <c r="C4">
        <v>330183</v>
      </c>
      <c r="D4">
        <v>2007</v>
      </c>
      <c r="E4">
        <v>10</v>
      </c>
      <c r="F4">
        <v>9</v>
      </c>
      <c r="G4" s="2">
        <v>191.3</v>
      </c>
      <c r="H4" s="2">
        <v>9.1</v>
      </c>
      <c r="I4">
        <v>1.0815361896838601E-2</v>
      </c>
      <c r="J4" s="2">
        <v>3.7371898182783497E-2</v>
      </c>
      <c r="K4">
        <f t="shared" si="0"/>
        <v>-2.6556536285944898E-2</v>
      </c>
      <c r="L4">
        <f>VLOOKUP(A4,'2007土地、人口、GDP'!A$2:E$70,2,FALSE)</f>
        <v>1808</v>
      </c>
      <c r="M4">
        <f>VLOOKUP($A4,'2007土地、人口、GDP'!$A$2:$E$70,3,FALSE)</f>
        <v>64.010000000000005</v>
      </c>
      <c r="N4">
        <f>VLOOKUP($A4,'2007土地、人口、GDP'!$A$2:$E$70,4,FALSE)</f>
        <v>288.67</v>
      </c>
      <c r="O4">
        <f>VLOOKUP(A4,'2007土地、人口、GDP'!A$2:E$70,5,FALSE)</f>
        <v>45248</v>
      </c>
      <c r="P4">
        <f>VLOOKUP($A4,'2007农业'!$A$2:$C$70,3,FALSE)</f>
        <v>38.68</v>
      </c>
      <c r="Q4">
        <f>VLOOKUP(A4,'2007农业'!A$2:B$70,2,FALSE)</f>
        <v>379962</v>
      </c>
      <c r="R4">
        <f>VLOOKUP($C4,平均海拔和土地利用!A:V,6,FALSE)</f>
        <v>194.92400000000001</v>
      </c>
      <c r="S4">
        <f>VLOOKUP($C4,平均海拔和土地利用!A:V,16,FALSE)</f>
        <v>17.791699999999999</v>
      </c>
    </row>
    <row r="5" spans="1:19" s="2" customFormat="1" x14ac:dyDescent="0.15">
      <c r="A5" t="s">
        <v>50</v>
      </c>
      <c r="B5" t="s">
        <v>51</v>
      </c>
      <c r="C5">
        <v>330225</v>
      </c>
      <c r="D5">
        <v>2007</v>
      </c>
      <c r="E5">
        <v>10</v>
      </c>
      <c r="F5">
        <v>9</v>
      </c>
      <c r="G5" s="2">
        <v>78.3</v>
      </c>
      <c r="H5" s="2">
        <v>19</v>
      </c>
      <c r="I5">
        <v>6.63976383838384E-2</v>
      </c>
      <c r="J5" s="2">
        <v>3.4452077008855699E-2</v>
      </c>
      <c r="K5">
        <f t="shared" si="0"/>
        <v>3.1945561374982702E-2</v>
      </c>
      <c r="L5">
        <f>VLOOKUP(A5,'2007土地、人口、GDP'!A$2:E$70,2,FALSE)</f>
        <v>1382</v>
      </c>
      <c r="M5">
        <f>VLOOKUP($A5,'2007土地、人口、GDP'!$A$2:$E$70,3,FALSE)</f>
        <v>53.18</v>
      </c>
      <c r="N5">
        <f>VLOOKUP($A5,'2007土地、人口、GDP'!$A$2:$E$70,4,FALSE)</f>
        <v>192.85</v>
      </c>
      <c r="O5">
        <f>VLOOKUP(A5,'2007土地、人口、GDP'!A$2:E$70,5,FALSE)</f>
        <v>36346</v>
      </c>
      <c r="P5">
        <f>VLOOKUP($A5,'2007农业'!$A$2:$C$70,3,FALSE)</f>
        <v>31.18</v>
      </c>
      <c r="Q5">
        <f>VLOOKUP(A5,'2007农业'!A$2:B$70,2,FALSE)</f>
        <v>829336</v>
      </c>
      <c r="R5">
        <f>VLOOKUP($C5,平均海拔和土地利用!A:V,6,FALSE)</f>
        <v>97.493799999999993</v>
      </c>
      <c r="S5">
        <f>VLOOKUP($C5,平均海拔和土地利用!A:V,16,FALSE)</f>
        <v>20.275700000000001</v>
      </c>
    </row>
    <row r="6" spans="1:19" s="2" customFormat="1" x14ac:dyDescent="0.15">
      <c r="A6" t="s">
        <v>52</v>
      </c>
      <c r="B6" t="s">
        <v>53</v>
      </c>
      <c r="C6">
        <v>330226</v>
      </c>
      <c r="D6">
        <v>2007</v>
      </c>
      <c r="E6">
        <v>10</v>
      </c>
      <c r="F6">
        <v>9</v>
      </c>
      <c r="G6" s="2">
        <v>78.3</v>
      </c>
      <c r="H6" s="2">
        <v>19</v>
      </c>
      <c r="I6">
        <v>5.0085623221400102E-2</v>
      </c>
      <c r="J6" s="2">
        <v>3.4452077008855699E-2</v>
      </c>
      <c r="K6">
        <f t="shared" si="0"/>
        <v>1.5633546212544404E-2</v>
      </c>
      <c r="L6">
        <f>VLOOKUP(A6,'2007土地、人口、GDP'!A$2:E$70,2,FALSE)</f>
        <v>1843</v>
      </c>
      <c r="M6">
        <f>VLOOKUP($A6,'2007土地、人口、GDP'!$A$2:$E$70,3,FALSE)</f>
        <v>59.52</v>
      </c>
      <c r="N6">
        <f>VLOOKUP($A6,'2007土地、人口、GDP'!$A$2:$E$70,4,FALSE)</f>
        <v>194.41</v>
      </c>
      <c r="O6">
        <f>VLOOKUP(A6,'2007土地、人口、GDP'!A$2:E$70,5,FALSE)</f>
        <v>32811</v>
      </c>
      <c r="P6">
        <f>VLOOKUP($A6,'2007农业'!$A$2:$C$70,3,FALSE)</f>
        <v>32.15</v>
      </c>
      <c r="Q6">
        <f>VLOOKUP(A6,'2007农业'!A$2:B$70,2,FALSE)</f>
        <v>248161</v>
      </c>
      <c r="R6">
        <f>VLOOKUP($C6,平均海拔和土地利用!A:V,6,FALSE)</f>
        <v>218.26499999999999</v>
      </c>
      <c r="S6">
        <f>VLOOKUP($C6,平均海拔和土地利用!A:V,16,FALSE)</f>
        <v>18.938500000000001</v>
      </c>
    </row>
    <row r="7" spans="1:19" s="2" customFormat="1" x14ac:dyDescent="0.15">
      <c r="A7" t="s">
        <v>54</v>
      </c>
      <c r="B7" t="s">
        <v>55</v>
      </c>
      <c r="C7">
        <v>330281</v>
      </c>
      <c r="D7">
        <v>2007</v>
      </c>
      <c r="E7">
        <v>10</v>
      </c>
      <c r="F7">
        <v>9</v>
      </c>
      <c r="G7" s="2">
        <v>117.9</v>
      </c>
      <c r="H7" s="2">
        <v>8.6999999999999993</v>
      </c>
      <c r="I7">
        <v>1.59240249554367E-2</v>
      </c>
      <c r="J7" s="2">
        <v>2.7237163858459802E-2</v>
      </c>
      <c r="K7">
        <f t="shared" si="0"/>
        <v>-1.1313138903023101E-2</v>
      </c>
      <c r="L7">
        <f>VLOOKUP(A7,'2007土地、人口、GDP'!A$2:E$70,2,FALSE)</f>
        <v>1501</v>
      </c>
      <c r="M7">
        <f>VLOOKUP($A7,'2007土地、人口、GDP'!$A$2:$E$70,3,FALSE)</f>
        <v>82.92</v>
      </c>
      <c r="N7">
        <f>VLOOKUP($A7,'2007土地、人口、GDP'!$A$2:$E$70,4,FALSE)</f>
        <v>402.84</v>
      </c>
      <c r="O7">
        <f>VLOOKUP(A7,'2007土地、人口、GDP'!A$2:E$70,5,FALSE)</f>
        <v>50823</v>
      </c>
      <c r="P7">
        <f>VLOOKUP($A7,'2007农业'!$A$2:$C$70,3,FALSE)</f>
        <v>63.57</v>
      </c>
      <c r="Q7">
        <f>VLOOKUP(A7,'2007农业'!A$2:B$70,2,FALSE)</f>
        <v>491806</v>
      </c>
      <c r="R7">
        <f>VLOOKUP($C7,平均海拔和土地利用!A:V,6,FALSE)</f>
        <v>160.34899999999999</v>
      </c>
      <c r="S7">
        <f>VLOOKUP($C7,平均海拔和土地利用!A:V,16,FALSE)</f>
        <v>24.5352</v>
      </c>
    </row>
    <row r="8" spans="1:19" s="2" customFormat="1" x14ac:dyDescent="0.15">
      <c r="A8" t="s">
        <v>56</v>
      </c>
      <c r="B8" t="s">
        <v>57</v>
      </c>
      <c r="C8">
        <v>330282</v>
      </c>
      <c r="D8">
        <v>2007</v>
      </c>
      <c r="E8">
        <v>10</v>
      </c>
      <c r="F8">
        <v>9</v>
      </c>
      <c r="G8" s="2">
        <v>117.9</v>
      </c>
      <c r="H8" s="2">
        <v>8.6999999999999993</v>
      </c>
      <c r="I8">
        <v>3.8169114119922597E-2</v>
      </c>
      <c r="J8" s="2">
        <v>2.7237163858459802E-2</v>
      </c>
      <c r="K8">
        <f t="shared" si="0"/>
        <v>1.0931950261462795E-2</v>
      </c>
      <c r="L8">
        <f>VLOOKUP(A8,'2007土地、人口、GDP'!A$2:E$70,2,FALSE)</f>
        <v>1361</v>
      </c>
      <c r="M8">
        <f>VLOOKUP($A8,'2007土地、人口、GDP'!$A$2:$E$70,3,FALSE)</f>
        <v>102.72</v>
      </c>
      <c r="N8">
        <f>VLOOKUP($A8,'2007土地、人口、GDP'!$A$2:$E$70,4,FALSE)</f>
        <v>531.51</v>
      </c>
      <c r="O8">
        <f>VLOOKUP(A8,'2007土地、人口、GDP'!A$2:E$70,5,FALSE)</f>
        <v>51905</v>
      </c>
      <c r="P8">
        <f>VLOOKUP($A8,'2007农业'!$A$2:$C$70,3,FALSE)</f>
        <v>81.19</v>
      </c>
      <c r="Q8">
        <f>VLOOKUP(A8,'2007农业'!A$2:B$70,2,FALSE)</f>
        <v>419103</v>
      </c>
      <c r="R8">
        <f>VLOOKUP($C8,平均海拔和土地利用!A:V,6,FALSE)</f>
        <v>23.659500000000001</v>
      </c>
      <c r="S8">
        <f>VLOOKUP($C8,平均海拔和土地利用!A:V,16,FALSE)</f>
        <v>33.371699999999997</v>
      </c>
    </row>
    <row r="9" spans="1:19" s="2" customFormat="1" x14ac:dyDescent="0.15">
      <c r="A9" t="s">
        <v>58</v>
      </c>
      <c r="B9" t="s">
        <v>59</v>
      </c>
      <c r="C9">
        <v>330283</v>
      </c>
      <c r="D9">
        <v>2007</v>
      </c>
      <c r="E9">
        <v>10</v>
      </c>
      <c r="F9">
        <v>9</v>
      </c>
      <c r="G9" s="2">
        <v>111.1</v>
      </c>
      <c r="H9" s="2">
        <v>5.5</v>
      </c>
      <c r="I9">
        <v>4.8324481683554202E-2</v>
      </c>
      <c r="J9" s="2">
        <v>2.2195354803743399E-2</v>
      </c>
      <c r="K9">
        <f t="shared" si="0"/>
        <v>2.6129126879810803E-2</v>
      </c>
      <c r="L9">
        <f>VLOOKUP(A9,'2007土地、人口、GDP'!A$2:E$70,2,FALSE)</f>
        <v>1268</v>
      </c>
      <c r="M9">
        <f>VLOOKUP($A9,'2007土地、人口、GDP'!$A$2:$E$70,3,FALSE)</f>
        <v>48.03</v>
      </c>
      <c r="N9">
        <f>VLOOKUP($A9,'2007土地、人口、GDP'!$A$2:$E$70,4,FALSE)</f>
        <v>168.89</v>
      </c>
      <c r="O9">
        <f>VLOOKUP(A9,'2007土地、人口、GDP'!A$2:E$70,5,FALSE)</f>
        <v>35200</v>
      </c>
      <c r="P9">
        <f>VLOOKUP($A9,'2007农业'!$A$2:$C$70,3,FALSE)</f>
        <v>23.8</v>
      </c>
      <c r="Q9">
        <f>VLOOKUP(A9,'2007农业'!A$2:B$70,2,FALSE)</f>
        <v>394408</v>
      </c>
      <c r="R9">
        <f>VLOOKUP($C9,平均海拔和土地利用!A:V,6,FALSE)</f>
        <v>193.458</v>
      </c>
      <c r="S9">
        <f>VLOOKUP($C9,平均海拔和土地利用!A:V,16,FALSE)</f>
        <v>19.642600000000002</v>
      </c>
    </row>
    <row r="10" spans="1:19" s="2" customFormat="1" x14ac:dyDescent="0.15">
      <c r="A10" t="s">
        <v>60</v>
      </c>
      <c r="B10" t="s">
        <v>61</v>
      </c>
      <c r="C10">
        <v>330421</v>
      </c>
      <c r="D10">
        <v>2007</v>
      </c>
      <c r="E10">
        <v>10</v>
      </c>
      <c r="F10">
        <v>9</v>
      </c>
      <c r="G10" s="2">
        <v>91.6</v>
      </c>
      <c r="H10" s="2">
        <v>10.7</v>
      </c>
      <c r="I10">
        <v>7.0205479230769198E-3</v>
      </c>
      <c r="J10" s="2">
        <v>2.5534722838523E-2</v>
      </c>
      <c r="K10">
        <f t="shared" si="0"/>
        <v>-1.8514174915446081E-2</v>
      </c>
      <c r="L10">
        <f>VLOOKUP(A10,'2007土地、人口、GDP'!A$2:E$70,2,FALSE)</f>
        <v>507</v>
      </c>
      <c r="M10">
        <f>VLOOKUP($A10,'2007土地、人口、GDP'!$A$2:$E$70,3,FALSE)</f>
        <v>38.130000000000003</v>
      </c>
      <c r="N10">
        <f>VLOOKUP($A10,'2007土地、人口、GDP'!$A$2:$E$70,4,FALSE)</f>
        <v>181.44</v>
      </c>
      <c r="O10">
        <f>VLOOKUP(A10,'2007土地、人口、GDP'!A$2:E$70,5,FALSE)</f>
        <v>47623</v>
      </c>
      <c r="P10">
        <f>VLOOKUP($A10,'2007农业'!$A$2:$C$70,3,FALSE)</f>
        <v>45.38</v>
      </c>
      <c r="Q10">
        <f>VLOOKUP(A10,'2007农业'!A$2:B$70,2,FALSE)</f>
        <v>256904</v>
      </c>
      <c r="R10">
        <f>VLOOKUP($C10,平均海拔和土地利用!A:V,6,FALSE)</f>
        <v>5.0384599999999997</v>
      </c>
      <c r="S10">
        <f>VLOOKUP($C10,平均海拔和土地利用!A:V,16,FALSE)</f>
        <v>35.233899999999998</v>
      </c>
    </row>
    <row r="11" spans="1:19" s="2" customFormat="1" x14ac:dyDescent="0.15">
      <c r="A11" t="s">
        <v>64</v>
      </c>
      <c r="B11" t="s">
        <v>65</v>
      </c>
      <c r="C11">
        <v>330481</v>
      </c>
      <c r="D11">
        <v>2007</v>
      </c>
      <c r="E11">
        <v>10</v>
      </c>
      <c r="F11">
        <v>9</v>
      </c>
      <c r="G11" s="2">
        <v>191.3</v>
      </c>
      <c r="H11" s="2">
        <v>9.1</v>
      </c>
      <c r="I11">
        <v>6.5100718747397599E-3</v>
      </c>
      <c r="J11" s="2">
        <v>3.7371898182783497E-2</v>
      </c>
      <c r="K11">
        <f t="shared" si="0"/>
        <v>-3.0861826308043738E-2</v>
      </c>
      <c r="L11">
        <f>VLOOKUP(A11,'2007土地、人口、GDP'!A$2:E$70,2,FALSE)</f>
        <v>668</v>
      </c>
      <c r="M11">
        <f>VLOOKUP($A11,'2007土地、人口、GDP'!$A$2:$E$70,3,FALSE)</f>
        <v>64.87</v>
      </c>
      <c r="N11">
        <f>VLOOKUP($A11,'2007土地、人口、GDP'!$A$2:$E$70,4,FALSE)</f>
        <v>304.89</v>
      </c>
      <c r="O11">
        <f>VLOOKUP(A11,'2007土地、人口、GDP'!A$2:E$70,5,FALSE)</f>
        <v>47094</v>
      </c>
      <c r="P11">
        <f>VLOOKUP($A11,'2007农业'!$A$2:$C$70,3,FALSE)</f>
        <v>55.27</v>
      </c>
      <c r="Q11">
        <f>VLOOKUP(A11,'2007农业'!A$2:B$70,2,FALSE)</f>
        <v>263258</v>
      </c>
      <c r="R11">
        <f>VLOOKUP($C11,平均海拔和土地利用!A:V,6,FALSE)</f>
        <v>7.9030899999999997</v>
      </c>
      <c r="S11">
        <f>VLOOKUP($C11,平均海拔和土地利用!A:V,16,FALSE)</f>
        <v>32.379199999999997</v>
      </c>
    </row>
    <row r="12" spans="1:19" s="2" customFormat="1" x14ac:dyDescent="0.15">
      <c r="A12" t="s">
        <v>66</v>
      </c>
      <c r="B12" t="s">
        <v>67</v>
      </c>
      <c r="C12">
        <v>330482</v>
      </c>
      <c r="D12">
        <v>2007</v>
      </c>
      <c r="E12">
        <v>10</v>
      </c>
      <c r="F12">
        <v>9</v>
      </c>
      <c r="G12" s="2">
        <v>91.6</v>
      </c>
      <c r="H12" s="2">
        <v>10.7</v>
      </c>
      <c r="I12">
        <v>1.13542862266426E-2</v>
      </c>
      <c r="J12" s="2">
        <v>2.5534722838523E-2</v>
      </c>
      <c r="K12">
        <f t="shared" si="0"/>
        <v>-1.41804366118804E-2</v>
      </c>
      <c r="L12">
        <f>VLOOKUP(A12,'2007土地、人口、GDP'!A$2:E$70,2,FALSE)</f>
        <v>537</v>
      </c>
      <c r="M12">
        <f>VLOOKUP($A12,'2007土地、人口、GDP'!$A$2:$E$70,3,FALSE)</f>
        <v>48.37</v>
      </c>
      <c r="N12">
        <f>VLOOKUP($A12,'2007土地、人口、GDP'!$A$2:$E$70,4,FALSE)</f>
        <v>240.59</v>
      </c>
      <c r="O12">
        <f>VLOOKUP(A12,'2007土地、人口、GDP'!A$2:E$70,5,FALSE)</f>
        <v>49753</v>
      </c>
      <c r="P12">
        <f>VLOOKUP($A12,'2007农业'!$A$2:$C$70,3,FALSE)</f>
        <v>49.87</v>
      </c>
      <c r="Q12">
        <f>VLOOKUP(A12,'2007农业'!A$2:B$70,2,FALSE)</f>
        <v>263256</v>
      </c>
      <c r="R12">
        <f>VLOOKUP($C12,平均海拔和土地利用!A:V,6,FALSE)</f>
        <v>6.1363300000000001</v>
      </c>
      <c r="S12">
        <f>VLOOKUP($C12,平均海拔和土地利用!A:V,16,FALSE)</f>
        <v>32.4499</v>
      </c>
    </row>
    <row r="13" spans="1:19" s="2" customFormat="1" x14ac:dyDescent="0.15">
      <c r="A13" t="s">
        <v>68</v>
      </c>
      <c r="B13" t="s">
        <v>69</v>
      </c>
      <c r="C13">
        <v>330483</v>
      </c>
      <c r="D13">
        <v>2007</v>
      </c>
      <c r="E13">
        <v>10</v>
      </c>
      <c r="F13">
        <v>9</v>
      </c>
      <c r="G13" s="2">
        <v>96</v>
      </c>
      <c r="H13" s="2">
        <v>11.1</v>
      </c>
      <c r="I13">
        <v>4.2597240762916697E-2</v>
      </c>
      <c r="J13" s="2">
        <v>2.68006760934776E-2</v>
      </c>
      <c r="K13">
        <f t="shared" si="0"/>
        <v>1.5796564669439097E-2</v>
      </c>
      <c r="L13">
        <f>VLOOKUP(A13,'2007土地、人口、GDP'!A$2:E$70,2,FALSE)</f>
        <v>727</v>
      </c>
      <c r="M13">
        <f>VLOOKUP($A13,'2007土地、人口、GDP'!$A$2:$E$70,3,FALSE)</f>
        <v>66.7</v>
      </c>
      <c r="N13">
        <f>VLOOKUP($A13,'2007土地、人口、GDP'!$A$2:$E$70,4,FALSE)</f>
        <v>272.86</v>
      </c>
      <c r="O13">
        <f>VLOOKUP(A13,'2007土地、人口、GDP'!A$2:E$70,5,FALSE)</f>
        <v>40964</v>
      </c>
      <c r="P13">
        <f>VLOOKUP($A13,'2007农业'!$A$2:$C$70,3,FALSE)</f>
        <v>46.97</v>
      </c>
      <c r="Q13">
        <f>VLOOKUP(A13,'2007农业'!A$2:B$70,2,FALSE)</f>
        <v>318941</v>
      </c>
      <c r="R13">
        <f>VLOOKUP($C13,平均海拔和土地利用!A:V,6,FALSE)</f>
        <v>6.3381600000000002</v>
      </c>
      <c r="S13">
        <f>VLOOKUP($C13,平均海拔和土地利用!A:V,16,FALSE)</f>
        <v>32.565899999999999</v>
      </c>
    </row>
    <row r="14" spans="1:19" s="2" customFormat="1" x14ac:dyDescent="0.15">
      <c r="A14" t="s">
        <v>71</v>
      </c>
      <c r="B14" t="s">
        <v>72</v>
      </c>
      <c r="C14">
        <v>330522</v>
      </c>
      <c r="D14">
        <v>2007</v>
      </c>
      <c r="E14">
        <v>10</v>
      </c>
      <c r="F14">
        <v>9</v>
      </c>
      <c r="G14" s="2">
        <v>23.9</v>
      </c>
      <c r="H14" s="2">
        <v>10.4</v>
      </c>
      <c r="I14">
        <v>3.4784620866366703E-2</v>
      </c>
      <c r="J14" s="2">
        <v>1.2158298367848199E-2</v>
      </c>
      <c r="K14">
        <f t="shared" si="0"/>
        <v>2.2626322498518502E-2</v>
      </c>
      <c r="L14">
        <f>VLOOKUP(A14,'2007土地、人口、GDP'!A$2:E$70,2,FALSE)</f>
        <v>1430</v>
      </c>
      <c r="M14">
        <f>VLOOKUP($A14,'2007土地、人口、GDP'!$A$2:$E$70,3,FALSE)</f>
        <v>61.6</v>
      </c>
      <c r="N14">
        <f>VLOOKUP($A14,'2007土地、人口、GDP'!$A$2:$E$70,4,FALSE)</f>
        <v>192.78</v>
      </c>
      <c r="O14">
        <f>VLOOKUP(A14,'2007土地、人口、GDP'!A$2:E$70,5,FALSE)</f>
        <v>31284</v>
      </c>
      <c r="P14">
        <f>VLOOKUP($A14,'2007农业'!$A$2:$C$70,3,FALSE)</f>
        <v>92.84</v>
      </c>
      <c r="Q14">
        <f>VLOOKUP(A14,'2007农业'!A$2:B$70,2,FALSE)</f>
        <v>369713</v>
      </c>
      <c r="R14">
        <f>VLOOKUP($C14,平均海拔和土地利用!A:V,6,FALSE)</f>
        <v>86.392300000000006</v>
      </c>
      <c r="S14">
        <f>VLOOKUP($C14,平均海拔和土地利用!A:V,16,FALSE)</f>
        <v>23.4909</v>
      </c>
    </row>
    <row r="15" spans="1:19" s="2" customFormat="1" x14ac:dyDescent="0.15">
      <c r="A15" t="s">
        <v>73</v>
      </c>
      <c r="B15" t="s">
        <v>74</v>
      </c>
      <c r="C15">
        <v>330523</v>
      </c>
      <c r="D15">
        <v>2007</v>
      </c>
      <c r="E15">
        <v>10</v>
      </c>
      <c r="F15">
        <v>9</v>
      </c>
      <c r="G15" s="2">
        <v>72.2</v>
      </c>
      <c r="H15" s="2">
        <v>9</v>
      </c>
      <c r="I15">
        <v>1.3705990019960101E-2</v>
      </c>
      <c r="J15" s="2">
        <v>1.9940242239885098E-2</v>
      </c>
      <c r="K15">
        <f t="shared" si="0"/>
        <v>-6.2342522199249975E-3</v>
      </c>
      <c r="L15">
        <f>VLOOKUP(A15,'2007土地、人口、GDP'!A$2:E$70,2,FALSE)</f>
        <v>1886</v>
      </c>
      <c r="M15">
        <f>VLOOKUP($A15,'2007土地、人口、GDP'!$A$2:$E$70,3,FALSE)</f>
        <v>45.25</v>
      </c>
      <c r="N15">
        <f>VLOOKUP($A15,'2007土地、人口、GDP'!$A$2:$E$70,4,FALSE)</f>
        <v>122</v>
      </c>
      <c r="O15">
        <f>VLOOKUP(A15,'2007土地、人口、GDP'!A$2:E$70,5,FALSE)</f>
        <v>26834</v>
      </c>
      <c r="P15">
        <f>VLOOKUP($A15,'2007农业'!$A$2:$C$70,3,FALSE)</f>
        <v>41.51</v>
      </c>
      <c r="Q15">
        <f>VLOOKUP(A15,'2007农业'!A$2:B$70,2,FALSE)</f>
        <v>295777</v>
      </c>
      <c r="R15">
        <f>VLOOKUP($C15,平均海拔和土地利用!A:V,6,FALSE)</f>
        <v>206.69800000000001</v>
      </c>
      <c r="S15">
        <f>VLOOKUP($C15,平均海拔和土地利用!A:V,16,FALSE)</f>
        <v>17.571000000000002</v>
      </c>
    </row>
    <row r="16" spans="1:19" s="2" customFormat="1" x14ac:dyDescent="0.15">
      <c r="A16" t="s">
        <v>73</v>
      </c>
      <c r="B16" t="s">
        <v>74</v>
      </c>
      <c r="C16">
        <v>330523</v>
      </c>
      <c r="D16">
        <v>2007</v>
      </c>
      <c r="E16">
        <v>10</v>
      </c>
      <c r="F16">
        <v>9</v>
      </c>
      <c r="G16" s="2">
        <v>72.2</v>
      </c>
      <c r="H16" s="2">
        <v>9</v>
      </c>
      <c r="I16">
        <v>1.3705990019960101E-2</v>
      </c>
      <c r="J16" s="2">
        <v>1.9940242239885098E-2</v>
      </c>
      <c r="K16">
        <f t="shared" si="0"/>
        <v>-6.2342522199249975E-3</v>
      </c>
      <c r="L16">
        <f>VLOOKUP(A16,'2007土地、人口、GDP'!A$2:E$70,2,FALSE)</f>
        <v>1886</v>
      </c>
      <c r="M16">
        <f>VLOOKUP($A16,'2007土地、人口、GDP'!$A$2:$E$70,3,FALSE)</f>
        <v>45.25</v>
      </c>
      <c r="N16">
        <f>VLOOKUP($A16,'2007土地、人口、GDP'!$A$2:$E$70,4,FALSE)</f>
        <v>122</v>
      </c>
      <c r="O16">
        <f>VLOOKUP(A16,'2007土地、人口、GDP'!A$2:E$70,5,FALSE)</f>
        <v>26834</v>
      </c>
      <c r="P16">
        <f>VLOOKUP($A16,'2007农业'!$A$2:$C$70,3,FALSE)</f>
        <v>41.51</v>
      </c>
      <c r="Q16">
        <f>VLOOKUP(A16,'2007农业'!A$2:B$70,2,FALSE)</f>
        <v>295777</v>
      </c>
      <c r="R16">
        <f>VLOOKUP($C16,平均海拔和土地利用!A:V,6,FALSE)</f>
        <v>206.69800000000001</v>
      </c>
      <c r="S16">
        <f>VLOOKUP($C16,平均海拔和土地利用!A:V,16,FALSE)</f>
        <v>17.571000000000002</v>
      </c>
    </row>
    <row r="17" spans="1:19" s="2" customFormat="1" x14ac:dyDescent="0.15">
      <c r="A17" t="s">
        <v>77</v>
      </c>
      <c r="B17" t="s">
        <v>78</v>
      </c>
      <c r="C17">
        <v>330624</v>
      </c>
      <c r="D17">
        <v>2007</v>
      </c>
      <c r="E17">
        <v>10</v>
      </c>
      <c r="F17">
        <v>9</v>
      </c>
      <c r="G17" s="2">
        <v>89.1</v>
      </c>
      <c r="H17" s="2">
        <v>8.1999999999999993</v>
      </c>
      <c r="I17">
        <v>1.51676243386243E-2</v>
      </c>
      <c r="J17" s="2">
        <v>2.19245298743884E-2</v>
      </c>
      <c r="K17">
        <f t="shared" si="0"/>
        <v>-6.7569055357641003E-3</v>
      </c>
      <c r="L17">
        <f>VLOOKUP(A17,'2007土地、人口、GDP'!A$2:E$70,2,FALSE)</f>
        <v>1213</v>
      </c>
      <c r="M17">
        <f>VLOOKUP($A17,'2007土地、人口、GDP'!$A$2:$E$70,3,FALSE)</f>
        <v>43.55</v>
      </c>
      <c r="N17">
        <f>VLOOKUP($A17,'2007土地、人口、GDP'!$A$2:$E$70,4,FALSE)</f>
        <v>152.34</v>
      </c>
      <c r="O17">
        <f>VLOOKUP(A17,'2007土地、人口、GDP'!A$2:E$70,5,FALSE)</f>
        <v>35011</v>
      </c>
      <c r="P17">
        <f>VLOOKUP($A17,'2007农业'!$A$2:$C$70,3,FALSE)</f>
        <v>24.92</v>
      </c>
      <c r="Q17">
        <f>VLOOKUP(A17,'2007农业'!A$2:B$70,2,FALSE)</f>
        <v>129059</v>
      </c>
      <c r="R17">
        <f>VLOOKUP($C17,平均海拔和土地利用!A:V,6,FALSE)</f>
        <v>320.137</v>
      </c>
      <c r="S17">
        <f>VLOOKUP($C17,平均海拔和土地利用!A:V,16,FALSE)</f>
        <v>17.402200000000001</v>
      </c>
    </row>
    <row r="18" spans="1:19" s="2" customFormat="1" x14ac:dyDescent="0.15">
      <c r="A18" t="s">
        <v>81</v>
      </c>
      <c r="B18" t="s">
        <v>82</v>
      </c>
      <c r="C18">
        <v>330682</v>
      </c>
      <c r="D18">
        <v>2007</v>
      </c>
      <c r="E18">
        <v>10</v>
      </c>
      <c r="F18">
        <v>9</v>
      </c>
      <c r="G18" s="2">
        <v>89.1</v>
      </c>
      <c r="H18" s="2">
        <v>8.1999999999999993</v>
      </c>
      <c r="I18">
        <v>2.2451871623155501E-2</v>
      </c>
      <c r="J18" s="2">
        <v>2.19245298743884E-2</v>
      </c>
      <c r="K18">
        <f t="shared" si="0"/>
        <v>5.2734174876710102E-4</v>
      </c>
      <c r="L18">
        <f>VLOOKUP(A18,'2007土地、人口、GDP'!A$2:E$70,2,FALSE)</f>
        <v>1403</v>
      </c>
      <c r="M18">
        <f>VLOOKUP($A18,'2007土地、人口、GDP'!$A$2:$E$70,3,FALSE)</f>
        <v>77.28</v>
      </c>
      <c r="N18">
        <f>VLOOKUP($A18,'2007土地、人口、GDP'!$A$2:$E$70,4,FALSE)</f>
        <v>309.08</v>
      </c>
      <c r="O18">
        <f>VLOOKUP(A18,'2007土地、人口、GDP'!A$2:E$70,5,FALSE)</f>
        <v>39995</v>
      </c>
      <c r="P18">
        <f>VLOOKUP($A18,'2007农业'!$A$2:$C$70,3,FALSE)</f>
        <v>85.76</v>
      </c>
      <c r="Q18">
        <f>VLOOKUP(A18,'2007农业'!A$2:B$70,2,FALSE)</f>
        <v>503286</v>
      </c>
      <c r="R18">
        <f>VLOOKUP($C18,平均海拔和土地利用!A:V,6,FALSE)</f>
        <v>91.971999999999994</v>
      </c>
      <c r="S18">
        <f>VLOOKUP($C18,平均海拔和土地利用!A:V,16,FALSE)</f>
        <v>23.462</v>
      </c>
    </row>
    <row r="19" spans="1:19" s="2" customFormat="1" x14ac:dyDescent="0.15">
      <c r="A19" t="s">
        <v>83</v>
      </c>
      <c r="B19" t="s">
        <v>84</v>
      </c>
      <c r="C19">
        <v>330683</v>
      </c>
      <c r="D19">
        <v>2007</v>
      </c>
      <c r="E19">
        <v>10</v>
      </c>
      <c r="F19">
        <v>9</v>
      </c>
      <c r="G19" s="2">
        <v>89.1</v>
      </c>
      <c r="H19" s="2">
        <v>8.1999999999999993</v>
      </c>
      <c r="I19">
        <v>2.9103348362989299E-2</v>
      </c>
      <c r="J19" s="2">
        <v>2.19245298743884E-2</v>
      </c>
      <c r="K19">
        <f t="shared" si="0"/>
        <v>7.1788184886008993E-3</v>
      </c>
      <c r="L19">
        <f>VLOOKUP(A19,'2007土地、人口、GDP'!A$2:E$70,2,FALSE)</f>
        <v>1790</v>
      </c>
      <c r="M19">
        <f>VLOOKUP($A19,'2007土地、人口、GDP'!$A$2:$E$70,3,FALSE)</f>
        <v>73.37</v>
      </c>
      <c r="N19">
        <f>VLOOKUP($A19,'2007土地、人口、GDP'!$A$2:$E$70,4,FALSE)</f>
        <v>192.3</v>
      </c>
      <c r="O19">
        <f>VLOOKUP(A19,'2007土地、人口、GDP'!A$2:E$70,5,FALSE)</f>
        <v>26206</v>
      </c>
      <c r="P19">
        <f>VLOOKUP($A19,'2007农业'!$A$2:$C$70,3,FALSE)</f>
        <v>58.14</v>
      </c>
      <c r="Q19">
        <f>VLOOKUP(A19,'2007农业'!A$2:B$70,2,FALSE)</f>
        <v>322364</v>
      </c>
      <c r="R19">
        <f>VLOOKUP($C19,平均海拔和土地利用!A:V,6,FALSE)</f>
        <v>242.26</v>
      </c>
      <c r="S19">
        <f>VLOOKUP($C19,平均海拔和土地利用!A:V,16,FALSE)</f>
        <v>19.366700000000002</v>
      </c>
    </row>
    <row r="20" spans="1:19" s="2" customFormat="1" x14ac:dyDescent="0.15">
      <c r="A20" t="s">
        <v>87</v>
      </c>
      <c r="B20" t="s">
        <v>88</v>
      </c>
      <c r="C20">
        <v>331021</v>
      </c>
      <c r="D20">
        <v>2007</v>
      </c>
      <c r="E20">
        <v>10</v>
      </c>
      <c r="F20">
        <v>9</v>
      </c>
      <c r="G20" s="2">
        <v>83.4</v>
      </c>
      <c r="H20" s="2">
        <v>23.8</v>
      </c>
      <c r="I20">
        <v>4.4856191358024697E-2</v>
      </c>
      <c r="J20" s="2">
        <v>4.2403938145929597E-2</v>
      </c>
      <c r="K20">
        <f t="shared" si="0"/>
        <v>2.4522532120950999E-3</v>
      </c>
      <c r="L20">
        <f>VLOOKUP(A20,'2007土地、人口、GDP'!A$2:E$70,2,FALSE)</f>
        <v>378</v>
      </c>
      <c r="M20">
        <f>VLOOKUP($A20,'2007土地、人口、GDP'!$A$2:$E$70,3,FALSE)</f>
        <v>40.659999999999997</v>
      </c>
      <c r="N20">
        <f>VLOOKUP($A20,'2007土地、人口、GDP'!$A$2:$E$70,4,FALSE)</f>
        <v>222.51</v>
      </c>
      <c r="O20">
        <f>VLOOKUP(A20,'2007土地、人口、GDP'!A$2:E$70,5,FALSE)</f>
        <v>55017</v>
      </c>
      <c r="P20">
        <f>VLOOKUP($A20,'2007农业'!$A$2:$C$70,3,FALSE)</f>
        <v>38.72</v>
      </c>
      <c r="Q20">
        <f>VLOOKUP(A20,'2007农业'!A$2:B$70,2,FALSE)</f>
        <v>304706</v>
      </c>
      <c r="R20">
        <f>VLOOKUP($C20,平均海拔和土地利用!A:V,6,FALSE)</f>
        <v>76.823899999999995</v>
      </c>
      <c r="S20">
        <f>VLOOKUP($C20,平均海拔和土地利用!A:V,16,FALSE)</f>
        <v>23.5428</v>
      </c>
    </row>
    <row r="21" spans="1:19" s="2" customFormat="1" x14ac:dyDescent="0.15">
      <c r="A21" t="s">
        <v>89</v>
      </c>
      <c r="B21" t="s">
        <v>90</v>
      </c>
      <c r="C21">
        <v>331022</v>
      </c>
      <c r="D21">
        <v>2007</v>
      </c>
      <c r="E21">
        <v>10</v>
      </c>
      <c r="F21">
        <v>9</v>
      </c>
      <c r="G21" s="2">
        <v>217.8</v>
      </c>
      <c r="H21" s="2">
        <v>4.9000000000000004</v>
      </c>
      <c r="I21">
        <v>4.0788692016558298E-2</v>
      </c>
      <c r="J21" s="2">
        <v>3.4595407470627802E-2</v>
      </c>
      <c r="K21">
        <f t="shared" si="0"/>
        <v>6.1932845459304955E-3</v>
      </c>
      <c r="L21">
        <f>VLOOKUP(A21,'2007土地、人口、GDP'!A$2:E$70,2,FALSE)</f>
        <v>1072</v>
      </c>
      <c r="M21">
        <f>VLOOKUP($A21,'2007土地、人口、GDP'!$A$2:$E$70,3,FALSE)</f>
        <v>41.86</v>
      </c>
      <c r="N21">
        <f>VLOOKUP($A21,'2007土地、人口、GDP'!$A$2:$E$70,4,FALSE)</f>
        <v>69.27</v>
      </c>
      <c r="O21">
        <f>VLOOKUP(A21,'2007土地、人口、GDP'!A$2:E$70,5,FALSE)</f>
        <v>16637</v>
      </c>
      <c r="P21">
        <f>VLOOKUP($A21,'2007农业'!$A$2:$C$70,3,FALSE)</f>
        <v>33.93</v>
      </c>
      <c r="Q21">
        <f>VLOOKUP(A21,'2007农业'!A$2:B$70,2,FALSE)</f>
        <v>315426</v>
      </c>
      <c r="R21">
        <f>VLOOKUP($C21,平均海拔和土地利用!A:V,6,FALSE)</f>
        <v>152.62700000000001</v>
      </c>
      <c r="S21">
        <f>VLOOKUP($C21,平均海拔和土地利用!A:V,16,FALSE)</f>
        <v>20.093299999999999</v>
      </c>
    </row>
    <row r="22" spans="1:19" x14ac:dyDescent="0.15">
      <c r="A22" t="s">
        <v>91</v>
      </c>
      <c r="B22" t="s">
        <v>92</v>
      </c>
      <c r="C22">
        <v>331023</v>
      </c>
      <c r="D22">
        <v>2007</v>
      </c>
      <c r="E22">
        <v>10</v>
      </c>
      <c r="F22">
        <v>9</v>
      </c>
      <c r="G22">
        <v>217.8</v>
      </c>
      <c r="H22">
        <v>4.9000000000000004</v>
      </c>
      <c r="I22">
        <v>9.9720795330171495E-3</v>
      </c>
      <c r="J22">
        <v>3.4595407470627802E-2</v>
      </c>
      <c r="K22">
        <f t="shared" si="0"/>
        <v>-2.4623327937610653E-2</v>
      </c>
      <c r="L22">
        <f>VLOOKUP(A22,'2007土地、人口、GDP'!A$2:E$70,2,FALSE)</f>
        <v>1426</v>
      </c>
      <c r="M22">
        <f>VLOOKUP($A22,'2007土地、人口、GDP'!$A$2:$E$70,3,FALSE)</f>
        <v>56.5</v>
      </c>
      <c r="N22">
        <f>VLOOKUP($A22,'2007土地、人口、GDP'!$A$2:$E$70,4,FALSE)</f>
        <v>85</v>
      </c>
      <c r="O22">
        <f>VLOOKUP(A22,'2007土地、人口、GDP'!A$2:E$70,5,FALSE)</f>
        <v>15076</v>
      </c>
      <c r="P22">
        <f>VLOOKUP($A22,'2007农业'!$A$2:$C$70,3,FALSE)</f>
        <v>58.97</v>
      </c>
      <c r="Q22">
        <f>VLOOKUP(A22,'2007农业'!A$2:B$70,2,FALSE)</f>
        <v>184506</v>
      </c>
      <c r="R22">
        <f>VLOOKUP($C22,平均海拔和土地利用!A:V,6,FALSE)</f>
        <v>356.04399999999998</v>
      </c>
      <c r="S22">
        <f>VLOOKUP($C22,平均海拔和土地利用!A:V,16,FALSE)</f>
        <v>18.134399999999999</v>
      </c>
    </row>
    <row r="23" spans="1:19" x14ac:dyDescent="0.15">
      <c r="A23" t="s">
        <v>93</v>
      </c>
      <c r="B23" t="s">
        <v>94</v>
      </c>
      <c r="C23">
        <v>331024</v>
      </c>
      <c r="D23">
        <v>2007</v>
      </c>
      <c r="E23">
        <v>10</v>
      </c>
      <c r="F23">
        <v>9</v>
      </c>
      <c r="G23">
        <v>217.8</v>
      </c>
      <c r="H23">
        <v>4.9000000000000004</v>
      </c>
      <c r="I23">
        <v>4.1044981343283597E-2</v>
      </c>
      <c r="J23">
        <v>3.4595407470627802E-2</v>
      </c>
      <c r="K23">
        <f t="shared" si="0"/>
        <v>6.449573872655795E-3</v>
      </c>
      <c r="L23">
        <f>VLOOKUP(A23,'2007土地、人口、GDP'!A$2:E$70,2,FALSE)</f>
        <v>1992</v>
      </c>
      <c r="M23">
        <f>VLOOKUP($A23,'2007土地、人口、GDP'!$A$2:$E$70,3,FALSE)</f>
        <v>48.44</v>
      </c>
      <c r="N23">
        <f>VLOOKUP($A23,'2007土地、人口、GDP'!$A$2:$E$70,4,FALSE)</f>
        <v>70.39</v>
      </c>
      <c r="O23">
        <f>VLOOKUP(A23,'2007土地、人口、GDP'!A$2:E$70,5,FALSE)</f>
        <v>14596</v>
      </c>
      <c r="P23">
        <f>VLOOKUP($A23,'2007农业'!$A$2:$C$70,3,FALSE)</f>
        <v>52.3</v>
      </c>
      <c r="Q23">
        <f>VLOOKUP(A23,'2007农业'!A$2:B$70,2,FALSE)</f>
        <v>174494</v>
      </c>
      <c r="R23">
        <f>VLOOKUP($C23,平均海拔和土地利用!A:V,6,FALSE)</f>
        <v>418.89299999999997</v>
      </c>
      <c r="S23">
        <f>VLOOKUP($C23,平均海拔和土地利用!A:V,16,FALSE)</f>
        <v>15.4838</v>
      </c>
    </row>
    <row r="24" spans="1:19" x14ac:dyDescent="0.15">
      <c r="A24" t="s">
        <v>95</v>
      </c>
      <c r="B24" t="s">
        <v>96</v>
      </c>
      <c r="C24">
        <v>331081</v>
      </c>
      <c r="D24">
        <v>2007</v>
      </c>
      <c r="E24">
        <v>10</v>
      </c>
      <c r="F24">
        <v>9</v>
      </c>
      <c r="G24">
        <v>120.8</v>
      </c>
      <c r="H24">
        <v>10.3</v>
      </c>
      <c r="I24">
        <v>3.9972632667126098E-2</v>
      </c>
      <c r="J24">
        <v>2.9741044880317102E-2</v>
      </c>
      <c r="K24">
        <f t="shared" si="0"/>
        <v>1.0231587786808997E-2</v>
      </c>
      <c r="L24">
        <f>VLOOKUP(A24,'2007土地、人口、GDP'!A$2:E$70,2,FALSE)</f>
        <v>836</v>
      </c>
      <c r="M24">
        <f>VLOOKUP($A24,'2007土地、人口、GDP'!$A$2:$E$70,3,FALSE)</f>
        <v>116.56</v>
      </c>
      <c r="N24">
        <f>VLOOKUP($A24,'2007土地、人口、GDP'!$A$2:$E$70,4,FALSE)</f>
        <v>411.94</v>
      </c>
      <c r="O24">
        <f>VLOOKUP(A24,'2007土地、人口、GDP'!A$2:E$70,5,FALSE)</f>
        <v>35473</v>
      </c>
      <c r="P24">
        <f>VLOOKUP($A24,'2007农业'!$A$2:$C$70,3,FALSE)</f>
        <v>10</v>
      </c>
      <c r="Q24">
        <f>VLOOKUP(A24,'2007农业'!A$2:B$70,2,FALSE)</f>
        <v>1152421</v>
      </c>
      <c r="R24">
        <f>VLOOKUP($C24,平均海拔和土地利用!A:V,6,FALSE)</f>
        <v>59.433100000000003</v>
      </c>
      <c r="S24">
        <f>VLOOKUP($C24,平均海拔和土地利用!A:V,16,FALSE)</f>
        <v>23.649899999999999</v>
      </c>
    </row>
    <row r="25" spans="1:19" x14ac:dyDescent="0.15">
      <c r="A25" t="s">
        <v>97</v>
      </c>
      <c r="B25" t="s">
        <v>98</v>
      </c>
      <c r="C25">
        <v>331082</v>
      </c>
      <c r="D25">
        <v>2007</v>
      </c>
      <c r="E25">
        <v>10</v>
      </c>
      <c r="F25">
        <v>9</v>
      </c>
      <c r="G25">
        <v>217.8</v>
      </c>
      <c r="H25">
        <v>4.9000000000000004</v>
      </c>
      <c r="I25">
        <v>4.5338290952099403E-2</v>
      </c>
      <c r="J25">
        <v>3.4595407470627802E-2</v>
      </c>
      <c r="K25">
        <f t="shared" si="0"/>
        <v>1.07428834814716E-2</v>
      </c>
      <c r="L25">
        <f>VLOOKUP(A25,'2007土地、人口、GDP'!A$2:E$70,2,FALSE)</f>
        <v>2171</v>
      </c>
      <c r="M25">
        <f>VLOOKUP($A25,'2007土地、人口、GDP'!$A$2:$E$70,3,FALSE)</f>
        <v>113.82</v>
      </c>
      <c r="N25">
        <f>VLOOKUP($A25,'2007土地、人口、GDP'!$A$2:$E$70,4,FALSE)</f>
        <v>227.14</v>
      </c>
      <c r="O25">
        <f>VLOOKUP(A25,'2007土地、人口、GDP'!A$2:E$70,5,FALSE)</f>
        <v>20041</v>
      </c>
      <c r="P25">
        <f>VLOOKUP($A25,'2007农业'!$A$2:$C$70,3,FALSE)</f>
        <v>26.95</v>
      </c>
      <c r="Q25">
        <f>VLOOKUP(A25,'2007农业'!A$2:B$70,2,FALSE)</f>
        <v>582398</v>
      </c>
      <c r="R25">
        <f>VLOOKUP($C25,平均海拔和土地利用!A:V,6,FALSE)</f>
        <v>209.363</v>
      </c>
      <c r="S25">
        <f>VLOOKUP($C25,平均海拔和土地利用!A:V,16,FALSE)</f>
        <v>18.514299999999999</v>
      </c>
    </row>
    <row r="26" spans="1:19" x14ac:dyDescent="0.15">
      <c r="A26" t="s">
        <v>25</v>
      </c>
      <c r="B26" t="s">
        <v>26</v>
      </c>
      <c r="C26" s="2">
        <v>320681</v>
      </c>
      <c r="D26" s="2">
        <v>2007</v>
      </c>
      <c r="E26" s="2">
        <v>9</v>
      </c>
      <c r="F26" s="2">
        <v>21</v>
      </c>
      <c r="G26">
        <v>127.2</v>
      </c>
      <c r="H26">
        <v>8.9</v>
      </c>
      <c r="I26" s="2">
        <v>3.0620780269197002E-2</v>
      </c>
      <c r="J26">
        <v>2.8895804331494499E-2</v>
      </c>
      <c r="K26" s="2">
        <f t="shared" si="0"/>
        <v>1.7249759377025026E-3</v>
      </c>
      <c r="L26" s="2">
        <v>1208</v>
      </c>
      <c r="M26" s="2">
        <v>111.84</v>
      </c>
      <c r="N26" s="2">
        <v>283.05</v>
      </c>
      <c r="O26" s="2">
        <v>25241</v>
      </c>
      <c r="P26" s="2">
        <v>152.76</v>
      </c>
      <c r="Q26" s="2">
        <v>404000</v>
      </c>
      <c r="R26" s="2">
        <f>VLOOKUP($C26,平均海拔和土地利用!A:V,6,FALSE)</f>
        <v>3.2177500000000001</v>
      </c>
      <c r="S26" s="2">
        <f>VLOOKUP($C26,平均海拔和土地利用!A:V,16,FALSE)</f>
        <v>32.654299999999999</v>
      </c>
    </row>
    <row r="27" spans="1:19" x14ac:dyDescent="0.15">
      <c r="A27" t="s">
        <v>50</v>
      </c>
      <c r="B27" t="s">
        <v>51</v>
      </c>
      <c r="C27">
        <v>330225</v>
      </c>
      <c r="D27">
        <v>2007</v>
      </c>
      <c r="E27">
        <v>9</v>
      </c>
      <c r="F27">
        <v>21</v>
      </c>
      <c r="G27">
        <v>100.6</v>
      </c>
      <c r="H27">
        <v>17</v>
      </c>
      <c r="I27">
        <v>3.3670202020202003E-2</v>
      </c>
      <c r="J27">
        <v>3.55481307020016E-2</v>
      </c>
      <c r="K27">
        <f t="shared" si="0"/>
        <v>-1.8779286817995969E-3</v>
      </c>
      <c r="L27">
        <f>VLOOKUP(A27,'2007土地、人口、GDP'!A$2:E$70,2,FALSE)</f>
        <v>1382</v>
      </c>
      <c r="M27">
        <f>VLOOKUP($A27,'2007土地、人口、GDP'!$A$2:$E$70,3,FALSE)</f>
        <v>53.18</v>
      </c>
      <c r="N27">
        <f>VLOOKUP($A27,'2007土地、人口、GDP'!$A$2:$E$70,4,FALSE)</f>
        <v>192.85</v>
      </c>
      <c r="O27">
        <f>VLOOKUP(A27,'2007土地、人口、GDP'!A$2:E$70,5,FALSE)</f>
        <v>36346</v>
      </c>
      <c r="P27">
        <f>VLOOKUP($A27,'2007农业'!$A$2:$C$70,3,FALSE)</f>
        <v>31.18</v>
      </c>
      <c r="Q27">
        <f>VLOOKUP(A27,'2007农业'!A$2:B$70,2,FALSE)</f>
        <v>829336</v>
      </c>
      <c r="R27">
        <f>VLOOKUP($C27,平均海拔和土地利用!A:V,6,FALSE)</f>
        <v>97.493799999999993</v>
      </c>
      <c r="S27">
        <f>VLOOKUP($C27,平均海拔和土地利用!A:V,16,FALSE)</f>
        <v>20.275700000000001</v>
      </c>
    </row>
    <row r="28" spans="1:19" x14ac:dyDescent="0.15">
      <c r="A28" t="s">
        <v>52</v>
      </c>
      <c r="B28" t="s">
        <v>53</v>
      </c>
      <c r="C28">
        <v>330226</v>
      </c>
      <c r="D28">
        <v>2007</v>
      </c>
      <c r="E28">
        <v>9</v>
      </c>
      <c r="F28">
        <v>21</v>
      </c>
      <c r="G28">
        <v>100.6</v>
      </c>
      <c r="H28">
        <v>17</v>
      </c>
      <c r="I28">
        <v>4.7809003984063798E-2</v>
      </c>
      <c r="J28">
        <v>3.55481307020016E-2</v>
      </c>
      <c r="K28">
        <f t="shared" si="0"/>
        <v>1.2260873282062199E-2</v>
      </c>
      <c r="L28">
        <f>VLOOKUP(A28,'2007土地、人口、GDP'!A$2:E$70,2,FALSE)</f>
        <v>1843</v>
      </c>
      <c r="M28">
        <f>VLOOKUP($A28,'2007土地、人口、GDP'!$A$2:$E$70,3,FALSE)</f>
        <v>59.52</v>
      </c>
      <c r="N28">
        <f>VLOOKUP($A28,'2007土地、人口、GDP'!$A$2:$E$70,4,FALSE)</f>
        <v>194.41</v>
      </c>
      <c r="O28">
        <f>VLOOKUP(A28,'2007土地、人口、GDP'!A$2:E$70,5,FALSE)</f>
        <v>32811</v>
      </c>
      <c r="P28">
        <f>VLOOKUP($A28,'2007农业'!$A$2:$C$70,3,FALSE)</f>
        <v>32.15</v>
      </c>
      <c r="Q28">
        <f>VLOOKUP(A28,'2007农业'!A$2:B$70,2,FALSE)</f>
        <v>248161</v>
      </c>
      <c r="R28">
        <f>VLOOKUP($C28,平均海拔和土地利用!A:V,6,FALSE)</f>
        <v>218.26499999999999</v>
      </c>
      <c r="S28">
        <f>VLOOKUP($C28,平均海拔和土地利用!A:V,16,FALSE)</f>
        <v>18.938500000000001</v>
      </c>
    </row>
    <row r="29" spans="1:19" x14ac:dyDescent="0.15">
      <c r="A29" t="s">
        <v>56</v>
      </c>
      <c r="B29" t="s">
        <v>57</v>
      </c>
      <c r="C29">
        <v>330282</v>
      </c>
      <c r="D29">
        <v>2007</v>
      </c>
      <c r="E29">
        <v>9</v>
      </c>
      <c r="F29">
        <v>21</v>
      </c>
      <c r="G29">
        <v>143.19999999999999</v>
      </c>
      <c r="H29">
        <v>4.9000000000000004</v>
      </c>
      <c r="I29">
        <v>4.2759723791102502E-2</v>
      </c>
      <c r="J29">
        <v>2.61602009853832E-2</v>
      </c>
      <c r="K29">
        <f t="shared" si="0"/>
        <v>1.6599522805719302E-2</v>
      </c>
      <c r="L29">
        <f>VLOOKUP(A29,'2007土地、人口、GDP'!A$2:E$70,2,FALSE)</f>
        <v>1361</v>
      </c>
      <c r="M29">
        <f>VLOOKUP($A29,'2007土地、人口、GDP'!$A$2:$E$70,3,FALSE)</f>
        <v>102.72</v>
      </c>
      <c r="N29">
        <f>VLOOKUP($A29,'2007土地、人口、GDP'!$A$2:$E$70,4,FALSE)</f>
        <v>531.51</v>
      </c>
      <c r="O29">
        <f>VLOOKUP(A29,'2007土地、人口、GDP'!A$2:E$70,5,FALSE)</f>
        <v>51905</v>
      </c>
      <c r="P29">
        <f>VLOOKUP($A29,'2007农业'!$A$2:$C$70,3,FALSE)</f>
        <v>81.19</v>
      </c>
      <c r="Q29">
        <f>VLOOKUP(A29,'2007农业'!A$2:B$70,2,FALSE)</f>
        <v>419103</v>
      </c>
      <c r="R29">
        <f>VLOOKUP($C29,平均海拔和土地利用!A:V,6,FALSE)</f>
        <v>23.659500000000001</v>
      </c>
      <c r="S29">
        <f>VLOOKUP($C29,平均海拔和土地利用!A:V,16,FALSE)</f>
        <v>33.371699999999997</v>
      </c>
    </row>
    <row r="30" spans="1:19" x14ac:dyDescent="0.15">
      <c r="A30" t="s">
        <v>58</v>
      </c>
      <c r="B30" t="s">
        <v>59</v>
      </c>
      <c r="C30">
        <v>330283</v>
      </c>
      <c r="D30">
        <v>2007</v>
      </c>
      <c r="E30">
        <v>9</v>
      </c>
      <c r="F30">
        <v>21</v>
      </c>
      <c r="G30">
        <v>92.4</v>
      </c>
      <c r="H30">
        <v>4.5999999999999996</v>
      </c>
      <c r="I30">
        <v>1.6108160561184699E-2</v>
      </c>
      <c r="J30">
        <v>1.8079110750341999E-2</v>
      </c>
      <c r="K30">
        <f t="shared" si="0"/>
        <v>-1.9709501891573E-3</v>
      </c>
      <c r="L30">
        <f>VLOOKUP(A30,'2007土地、人口、GDP'!A$2:E$70,2,FALSE)</f>
        <v>1268</v>
      </c>
      <c r="M30">
        <f>VLOOKUP($A30,'2007土地、人口、GDP'!$A$2:$E$70,3,FALSE)</f>
        <v>48.03</v>
      </c>
      <c r="N30">
        <f>VLOOKUP($A30,'2007土地、人口、GDP'!$A$2:$E$70,4,FALSE)</f>
        <v>168.89</v>
      </c>
      <c r="O30">
        <f>VLOOKUP(A30,'2007土地、人口、GDP'!A$2:E$70,5,FALSE)</f>
        <v>35200</v>
      </c>
      <c r="P30">
        <f>VLOOKUP($A30,'2007农业'!$A$2:$C$70,3,FALSE)</f>
        <v>23.8</v>
      </c>
      <c r="Q30">
        <f>VLOOKUP(A30,'2007农业'!A$2:B$70,2,FALSE)</f>
        <v>394408</v>
      </c>
      <c r="R30">
        <f>VLOOKUP($C30,平均海拔和土地利用!A:V,6,FALSE)</f>
        <v>193.458</v>
      </c>
      <c r="S30">
        <f>VLOOKUP($C30,平均海拔和土地利用!A:V,16,FALSE)</f>
        <v>19.642600000000002</v>
      </c>
    </row>
    <row r="31" spans="1:19" x14ac:dyDescent="0.15">
      <c r="A31" t="s">
        <v>64</v>
      </c>
      <c r="B31" t="s">
        <v>65</v>
      </c>
      <c r="C31">
        <v>330481</v>
      </c>
      <c r="D31">
        <v>2007</v>
      </c>
      <c r="E31">
        <v>9</v>
      </c>
      <c r="F31">
        <v>21</v>
      </c>
      <c r="G31">
        <v>38.799999999999997</v>
      </c>
      <c r="H31">
        <v>7.8</v>
      </c>
      <c r="I31">
        <v>7.7768836679389299E-3</v>
      </c>
      <c r="J31">
        <v>1.2029149054148E-2</v>
      </c>
      <c r="K31">
        <f t="shared" si="0"/>
        <v>-4.2522653862090698E-3</v>
      </c>
      <c r="L31">
        <f>VLOOKUP(A31,'2007土地、人口、GDP'!A$2:E$70,2,FALSE)</f>
        <v>668</v>
      </c>
      <c r="M31">
        <f>VLOOKUP($A31,'2007土地、人口、GDP'!$A$2:$E$70,3,FALSE)</f>
        <v>64.87</v>
      </c>
      <c r="N31">
        <f>VLOOKUP($A31,'2007土地、人口、GDP'!$A$2:$E$70,4,FALSE)</f>
        <v>304.89</v>
      </c>
      <c r="O31">
        <f>VLOOKUP(A31,'2007土地、人口、GDP'!A$2:E$70,5,FALSE)</f>
        <v>47094</v>
      </c>
      <c r="P31">
        <f>VLOOKUP($A31,'2007农业'!$A$2:$C$70,3,FALSE)</f>
        <v>55.27</v>
      </c>
      <c r="Q31">
        <f>VLOOKUP(A31,'2007农业'!A$2:B$70,2,FALSE)</f>
        <v>263258</v>
      </c>
      <c r="R31">
        <f>VLOOKUP($C31,平均海拔和土地利用!A:V,6,FALSE)</f>
        <v>7.9030899999999997</v>
      </c>
      <c r="S31">
        <f>VLOOKUP($C31,平均海拔和土地利用!A:V,16,FALSE)</f>
        <v>32.379199999999997</v>
      </c>
    </row>
    <row r="32" spans="1:19" x14ac:dyDescent="0.15">
      <c r="A32" t="s">
        <v>66</v>
      </c>
      <c r="B32" t="s">
        <v>67</v>
      </c>
      <c r="C32">
        <v>330482</v>
      </c>
      <c r="D32">
        <v>2007</v>
      </c>
      <c r="E32">
        <v>9</v>
      </c>
      <c r="F32">
        <v>21</v>
      </c>
      <c r="G32">
        <v>108.4</v>
      </c>
      <c r="H32">
        <v>7.6</v>
      </c>
      <c r="I32">
        <v>2.4376252079566001E-2</v>
      </c>
      <c r="J32">
        <v>2.43625780401889E-2</v>
      </c>
      <c r="K32">
        <f t="shared" si="0"/>
        <v>1.3674039377100516E-5</v>
      </c>
      <c r="L32">
        <f>VLOOKUP(A32,'2007土地、人口、GDP'!A$2:E$70,2,FALSE)</f>
        <v>537</v>
      </c>
      <c r="M32">
        <f>VLOOKUP($A32,'2007土地、人口、GDP'!$A$2:$E$70,3,FALSE)</f>
        <v>48.37</v>
      </c>
      <c r="N32">
        <f>VLOOKUP($A32,'2007土地、人口、GDP'!$A$2:$E$70,4,FALSE)</f>
        <v>240.59</v>
      </c>
      <c r="O32">
        <f>VLOOKUP(A32,'2007土地、人口、GDP'!A$2:E$70,5,FALSE)</f>
        <v>49753</v>
      </c>
      <c r="P32">
        <f>VLOOKUP($A32,'2007农业'!$A$2:$C$70,3,FALSE)</f>
        <v>49.87</v>
      </c>
      <c r="Q32">
        <f>VLOOKUP(A32,'2007农业'!A$2:B$70,2,FALSE)</f>
        <v>263256</v>
      </c>
      <c r="R32">
        <f>VLOOKUP($C32,平均海拔和土地利用!A:V,6,FALSE)</f>
        <v>6.1363300000000001</v>
      </c>
      <c r="S32">
        <f>VLOOKUP($C32,平均海拔和土地利用!A:V,16,FALSE)</f>
        <v>32.4499</v>
      </c>
    </row>
    <row r="33" spans="1:19" x14ac:dyDescent="0.15">
      <c r="A33" t="s">
        <v>68</v>
      </c>
      <c r="B33" t="s">
        <v>69</v>
      </c>
      <c r="C33">
        <v>330483</v>
      </c>
      <c r="D33">
        <v>2007</v>
      </c>
      <c r="E33">
        <v>9</v>
      </c>
      <c r="F33">
        <v>21</v>
      </c>
      <c r="G33">
        <v>46.5</v>
      </c>
      <c r="H33">
        <v>10.5</v>
      </c>
      <c r="I33">
        <v>5.0398307545833302E-3</v>
      </c>
      <c r="J33">
        <v>1.6937675174369199E-2</v>
      </c>
      <c r="K33">
        <f t="shared" si="0"/>
        <v>-1.1897844419785869E-2</v>
      </c>
      <c r="L33">
        <f>VLOOKUP(A33,'2007土地、人口、GDP'!A$2:E$70,2,FALSE)</f>
        <v>727</v>
      </c>
      <c r="M33">
        <f>VLOOKUP($A33,'2007土地、人口、GDP'!$A$2:$E$70,3,FALSE)</f>
        <v>66.7</v>
      </c>
      <c r="N33">
        <f>VLOOKUP($A33,'2007土地、人口、GDP'!$A$2:$E$70,4,FALSE)</f>
        <v>272.86</v>
      </c>
      <c r="O33">
        <f>VLOOKUP(A33,'2007土地、人口、GDP'!A$2:E$70,5,FALSE)</f>
        <v>40964</v>
      </c>
      <c r="P33">
        <f>VLOOKUP($A33,'2007农业'!$A$2:$C$70,3,FALSE)</f>
        <v>46.97</v>
      </c>
      <c r="Q33">
        <f>VLOOKUP(A33,'2007农业'!A$2:B$70,2,FALSE)</f>
        <v>318941</v>
      </c>
      <c r="R33">
        <f>VLOOKUP($C33,平均海拔和土地利用!A:V,6,FALSE)</f>
        <v>6.3381600000000002</v>
      </c>
      <c r="S33">
        <f>VLOOKUP($C33,平均海拔和土地利用!A:V,16,FALSE)</f>
        <v>32.565899999999999</v>
      </c>
    </row>
    <row r="34" spans="1:19" x14ac:dyDescent="0.15">
      <c r="A34" t="s">
        <v>71</v>
      </c>
      <c r="B34" t="s">
        <v>72</v>
      </c>
      <c r="C34">
        <v>330522</v>
      </c>
      <c r="D34">
        <v>2007</v>
      </c>
      <c r="E34">
        <v>9</v>
      </c>
      <c r="F34">
        <v>21</v>
      </c>
      <c r="G34">
        <v>79.8</v>
      </c>
      <c r="H34">
        <v>9.6999999999999993</v>
      </c>
      <c r="I34">
        <v>5.3471583442069696E-3</v>
      </c>
      <c r="J34">
        <v>2.21937378167592E-2</v>
      </c>
      <c r="K34">
        <f t="shared" ref="K34:K65" si="1">I34-J34</f>
        <v>-1.684657947255223E-2</v>
      </c>
      <c r="L34">
        <f>VLOOKUP(A34,'2007土地、人口、GDP'!A$2:E$70,2,FALSE)</f>
        <v>1430</v>
      </c>
      <c r="M34">
        <f>VLOOKUP($A34,'2007土地、人口、GDP'!$A$2:$E$70,3,FALSE)</f>
        <v>61.6</v>
      </c>
      <c r="N34">
        <f>VLOOKUP($A34,'2007土地、人口、GDP'!$A$2:$E$70,4,FALSE)</f>
        <v>192.78</v>
      </c>
      <c r="O34">
        <f>VLOOKUP(A34,'2007土地、人口、GDP'!A$2:E$70,5,FALSE)</f>
        <v>31284</v>
      </c>
      <c r="P34">
        <f>VLOOKUP($A34,'2007农业'!$A$2:$C$70,3,FALSE)</f>
        <v>92.84</v>
      </c>
      <c r="Q34">
        <f>VLOOKUP(A34,'2007农业'!A$2:B$70,2,FALSE)</f>
        <v>369713</v>
      </c>
      <c r="R34">
        <f>VLOOKUP($C34,平均海拔和土地利用!A:V,6,FALSE)</f>
        <v>86.392300000000006</v>
      </c>
      <c r="S34">
        <f>VLOOKUP($C34,平均海拔和土地利用!A:V,16,FALSE)</f>
        <v>23.4909</v>
      </c>
    </row>
    <row r="35" spans="1:19" x14ac:dyDescent="0.15">
      <c r="A35" t="s">
        <v>73</v>
      </c>
      <c r="B35" t="s">
        <v>74</v>
      </c>
      <c r="C35">
        <v>330523</v>
      </c>
      <c r="D35">
        <v>2007</v>
      </c>
      <c r="E35">
        <v>9</v>
      </c>
      <c r="F35">
        <v>21</v>
      </c>
      <c r="G35">
        <v>48.5</v>
      </c>
      <c r="H35">
        <v>5.0999999999999996</v>
      </c>
      <c r="I35">
        <v>1.33334E-2</v>
      </c>
      <c r="J35">
        <v>1.07108769443677E-2</v>
      </c>
      <c r="K35">
        <f t="shared" si="1"/>
        <v>2.6225230556323007E-3</v>
      </c>
      <c r="L35">
        <f>VLOOKUP(A35,'2007土地、人口、GDP'!A$2:E$70,2,FALSE)</f>
        <v>1886</v>
      </c>
      <c r="M35">
        <f>VLOOKUP($A35,'2007土地、人口、GDP'!$A$2:$E$70,3,FALSE)</f>
        <v>45.25</v>
      </c>
      <c r="N35">
        <f>VLOOKUP($A35,'2007土地、人口、GDP'!$A$2:$E$70,4,FALSE)</f>
        <v>122</v>
      </c>
      <c r="O35">
        <f>VLOOKUP(A35,'2007土地、人口、GDP'!A$2:E$70,5,FALSE)</f>
        <v>26834</v>
      </c>
      <c r="P35">
        <f>VLOOKUP($A35,'2007农业'!$A$2:$C$70,3,FALSE)</f>
        <v>41.51</v>
      </c>
      <c r="Q35">
        <f>VLOOKUP(A35,'2007农业'!A$2:B$70,2,FALSE)</f>
        <v>295777</v>
      </c>
      <c r="R35">
        <f>VLOOKUP($C35,平均海拔和土地利用!A:V,6,FALSE)</f>
        <v>206.69800000000001</v>
      </c>
      <c r="S35">
        <f>VLOOKUP($C35,平均海拔和土地利用!A:V,16,FALSE)</f>
        <v>17.571000000000002</v>
      </c>
    </row>
    <row r="36" spans="1:19" x14ac:dyDescent="0.15">
      <c r="A36" t="s">
        <v>77</v>
      </c>
      <c r="B36" t="s">
        <v>78</v>
      </c>
      <c r="C36">
        <v>330624</v>
      </c>
      <c r="D36">
        <v>2007</v>
      </c>
      <c r="E36">
        <v>9</v>
      </c>
      <c r="F36">
        <v>21</v>
      </c>
      <c r="G36">
        <v>97.5</v>
      </c>
      <c r="H36">
        <v>8.6999999999999993</v>
      </c>
      <c r="I36">
        <v>2.08897575934744E-2</v>
      </c>
      <c r="J36">
        <v>2.3972109091918499E-2</v>
      </c>
      <c r="K36">
        <f t="shared" si="1"/>
        <v>-3.082351498444099E-3</v>
      </c>
      <c r="L36">
        <f>VLOOKUP(A36,'2007土地、人口、GDP'!A$2:E$70,2,FALSE)</f>
        <v>1213</v>
      </c>
      <c r="M36">
        <f>VLOOKUP($A36,'2007土地、人口、GDP'!$A$2:$E$70,3,FALSE)</f>
        <v>43.55</v>
      </c>
      <c r="N36">
        <f>VLOOKUP($A36,'2007土地、人口、GDP'!$A$2:$E$70,4,FALSE)</f>
        <v>152.34</v>
      </c>
      <c r="O36">
        <f>VLOOKUP(A36,'2007土地、人口、GDP'!A$2:E$70,5,FALSE)</f>
        <v>35011</v>
      </c>
      <c r="P36">
        <f>VLOOKUP($A36,'2007农业'!$A$2:$C$70,3,FALSE)</f>
        <v>24.92</v>
      </c>
      <c r="Q36">
        <f>VLOOKUP(A36,'2007农业'!A$2:B$70,2,FALSE)</f>
        <v>129059</v>
      </c>
      <c r="R36">
        <f>VLOOKUP($C36,平均海拔和土地利用!A:V,6,FALSE)</f>
        <v>320.137</v>
      </c>
      <c r="S36">
        <f>VLOOKUP($C36,平均海拔和土地利用!A:V,16,FALSE)</f>
        <v>17.402200000000001</v>
      </c>
    </row>
    <row r="37" spans="1:19" x14ac:dyDescent="0.15">
      <c r="A37" t="s">
        <v>81</v>
      </c>
      <c r="B37" t="s">
        <v>82</v>
      </c>
      <c r="C37">
        <v>330682</v>
      </c>
      <c r="D37">
        <v>2007</v>
      </c>
      <c r="E37">
        <v>9</v>
      </c>
      <c r="F37">
        <v>21</v>
      </c>
      <c r="G37">
        <v>97.5</v>
      </c>
      <c r="H37">
        <v>8.6999999999999993</v>
      </c>
      <c r="I37">
        <v>4.94395207491487E-3</v>
      </c>
      <c r="J37">
        <v>2.3972109091918499E-2</v>
      </c>
      <c r="K37">
        <f t="shared" si="1"/>
        <v>-1.9028157017003628E-2</v>
      </c>
      <c r="L37">
        <f>VLOOKUP(A37,'2007土地、人口、GDP'!A$2:E$70,2,FALSE)</f>
        <v>1403</v>
      </c>
      <c r="M37">
        <f>VLOOKUP($A37,'2007土地、人口、GDP'!$A$2:$E$70,3,FALSE)</f>
        <v>77.28</v>
      </c>
      <c r="N37">
        <f>VLOOKUP($A37,'2007土地、人口、GDP'!$A$2:$E$70,4,FALSE)</f>
        <v>309.08</v>
      </c>
      <c r="O37">
        <f>VLOOKUP(A37,'2007土地、人口、GDP'!A$2:E$70,5,FALSE)</f>
        <v>39995</v>
      </c>
      <c r="P37">
        <f>VLOOKUP($A37,'2007农业'!$A$2:$C$70,3,FALSE)</f>
        <v>85.76</v>
      </c>
      <c r="Q37">
        <f>VLOOKUP(A37,'2007农业'!A$2:B$70,2,FALSE)</f>
        <v>503286</v>
      </c>
      <c r="R37">
        <f>VLOOKUP($C37,平均海拔和土地利用!A:V,6,FALSE)</f>
        <v>91.971999999999994</v>
      </c>
      <c r="S37">
        <f>VLOOKUP($C37,平均海拔和土地利用!A:V,16,FALSE)</f>
        <v>23.462</v>
      </c>
    </row>
    <row r="38" spans="1:19" x14ac:dyDescent="0.15">
      <c r="A38" t="s">
        <v>83</v>
      </c>
      <c r="B38" t="s">
        <v>84</v>
      </c>
      <c r="C38">
        <v>330683</v>
      </c>
      <c r="D38">
        <v>2007</v>
      </c>
      <c r="E38">
        <v>9</v>
      </c>
      <c r="F38">
        <v>21</v>
      </c>
      <c r="G38">
        <v>97.5</v>
      </c>
      <c r="H38">
        <v>8.6999999999999993</v>
      </c>
      <c r="I38">
        <v>1.5634716370106799E-2</v>
      </c>
      <c r="J38">
        <v>2.3972109091918499E-2</v>
      </c>
      <c r="K38">
        <f t="shared" si="1"/>
        <v>-8.3373927218116997E-3</v>
      </c>
      <c r="L38">
        <f>VLOOKUP(A38,'2007土地、人口、GDP'!A$2:E$70,2,FALSE)</f>
        <v>1790</v>
      </c>
      <c r="M38">
        <f>VLOOKUP($A38,'2007土地、人口、GDP'!$A$2:$E$70,3,FALSE)</f>
        <v>73.37</v>
      </c>
      <c r="N38">
        <f>VLOOKUP($A38,'2007土地、人口、GDP'!$A$2:$E$70,4,FALSE)</f>
        <v>192.3</v>
      </c>
      <c r="O38">
        <f>VLOOKUP(A38,'2007土地、人口、GDP'!A$2:E$70,5,FALSE)</f>
        <v>26206</v>
      </c>
      <c r="P38">
        <f>VLOOKUP($A38,'2007农业'!$A$2:$C$70,3,FALSE)</f>
        <v>58.14</v>
      </c>
      <c r="Q38">
        <f>VLOOKUP(A38,'2007农业'!A$2:B$70,2,FALSE)</f>
        <v>322364</v>
      </c>
      <c r="R38">
        <f>VLOOKUP($C38,平均海拔和土地利用!A:V,6,FALSE)</f>
        <v>242.26</v>
      </c>
      <c r="S38">
        <f>VLOOKUP($C38,平均海拔和土地利用!A:V,16,FALSE)</f>
        <v>19.366700000000002</v>
      </c>
    </row>
    <row r="39" spans="1:19" x14ac:dyDescent="0.15">
      <c r="A39" t="s">
        <v>89</v>
      </c>
      <c r="B39" t="s">
        <v>90</v>
      </c>
      <c r="C39">
        <v>331022</v>
      </c>
      <c r="D39">
        <v>2007</v>
      </c>
      <c r="E39">
        <v>9</v>
      </c>
      <c r="F39">
        <v>21</v>
      </c>
      <c r="G39">
        <v>168.1</v>
      </c>
      <c r="H39">
        <v>3.9</v>
      </c>
      <c r="I39">
        <v>3.5482140745121203E-2</v>
      </c>
      <c r="J39">
        <v>2.81327053805587E-2</v>
      </c>
      <c r="K39">
        <f t="shared" si="1"/>
        <v>7.3494353645625031E-3</v>
      </c>
      <c r="L39">
        <f>VLOOKUP(A39,'2007土地、人口、GDP'!A$2:E$70,2,FALSE)</f>
        <v>1072</v>
      </c>
      <c r="M39">
        <f>VLOOKUP($A39,'2007土地、人口、GDP'!$A$2:$E$70,3,FALSE)</f>
        <v>41.86</v>
      </c>
      <c r="N39">
        <f>VLOOKUP($A39,'2007土地、人口、GDP'!$A$2:$E$70,4,FALSE)</f>
        <v>69.27</v>
      </c>
      <c r="O39">
        <f>VLOOKUP(A39,'2007土地、人口、GDP'!A$2:E$70,5,FALSE)</f>
        <v>16637</v>
      </c>
      <c r="P39">
        <f>VLOOKUP($A39,'2007农业'!$A$2:$C$70,3,FALSE)</f>
        <v>33.93</v>
      </c>
      <c r="Q39">
        <f>VLOOKUP(A39,'2007农业'!A$2:B$70,2,FALSE)</f>
        <v>315426</v>
      </c>
      <c r="R39">
        <f>VLOOKUP($C39,平均海拔和土地利用!A:V,6,FALSE)</f>
        <v>152.62700000000001</v>
      </c>
      <c r="S39">
        <f>VLOOKUP($C39,平均海拔和土地利用!A:V,16,FALSE)</f>
        <v>20.093299999999999</v>
      </c>
    </row>
    <row r="40" spans="1:19" x14ac:dyDescent="0.15">
      <c r="A40" t="s">
        <v>91</v>
      </c>
      <c r="B40" t="s">
        <v>92</v>
      </c>
      <c r="C40">
        <v>331023</v>
      </c>
      <c r="D40">
        <v>2007</v>
      </c>
      <c r="E40">
        <v>9</v>
      </c>
      <c r="F40">
        <v>21</v>
      </c>
      <c r="G40">
        <v>168.1</v>
      </c>
      <c r="H40">
        <v>3.9</v>
      </c>
      <c r="I40">
        <v>1.7803810288215999E-2</v>
      </c>
      <c r="J40">
        <v>2.81327053805587E-2</v>
      </c>
      <c r="K40">
        <f t="shared" si="1"/>
        <v>-1.0328895092342701E-2</v>
      </c>
      <c r="L40">
        <f>VLOOKUP(A40,'2007土地、人口、GDP'!A$2:E$70,2,FALSE)</f>
        <v>1426</v>
      </c>
      <c r="M40">
        <f>VLOOKUP($A40,'2007土地、人口、GDP'!$A$2:$E$70,3,FALSE)</f>
        <v>56.5</v>
      </c>
      <c r="N40">
        <f>VLOOKUP($A40,'2007土地、人口、GDP'!$A$2:$E$70,4,FALSE)</f>
        <v>85</v>
      </c>
      <c r="O40">
        <f>VLOOKUP(A40,'2007土地、人口、GDP'!A$2:E$70,5,FALSE)</f>
        <v>15076</v>
      </c>
      <c r="P40">
        <f>VLOOKUP($A40,'2007农业'!$A$2:$C$70,3,FALSE)</f>
        <v>58.97</v>
      </c>
      <c r="Q40">
        <f>VLOOKUP(A40,'2007农业'!A$2:B$70,2,FALSE)</f>
        <v>184506</v>
      </c>
      <c r="R40">
        <f>VLOOKUP($C40,平均海拔和土地利用!A:V,6,FALSE)</f>
        <v>356.04399999999998</v>
      </c>
      <c r="S40">
        <f>VLOOKUP($C40,平均海拔和土地利用!A:V,16,FALSE)</f>
        <v>18.134399999999999</v>
      </c>
    </row>
    <row r="41" spans="1:19" x14ac:dyDescent="0.15">
      <c r="A41" t="s">
        <v>93</v>
      </c>
      <c r="B41" t="s">
        <v>94</v>
      </c>
      <c r="C41">
        <v>331024</v>
      </c>
      <c r="D41">
        <v>2007</v>
      </c>
      <c r="E41">
        <v>9</v>
      </c>
      <c r="F41">
        <v>21</v>
      </c>
      <c r="G41">
        <v>168.1</v>
      </c>
      <c r="H41">
        <v>3.9</v>
      </c>
      <c r="I41">
        <v>3.4204151119403003E-2</v>
      </c>
      <c r="J41">
        <v>2.81327053805587E-2</v>
      </c>
      <c r="K41">
        <f t="shared" si="1"/>
        <v>6.0714457388443034E-3</v>
      </c>
      <c r="L41">
        <f>VLOOKUP(A41,'2007土地、人口、GDP'!A$2:E$70,2,FALSE)</f>
        <v>1992</v>
      </c>
      <c r="M41">
        <f>VLOOKUP($A41,'2007土地、人口、GDP'!$A$2:$E$70,3,FALSE)</f>
        <v>48.44</v>
      </c>
      <c r="N41">
        <f>VLOOKUP($A41,'2007土地、人口、GDP'!$A$2:$E$70,4,FALSE)</f>
        <v>70.39</v>
      </c>
      <c r="O41">
        <f>VLOOKUP(A41,'2007土地、人口、GDP'!A$2:E$70,5,FALSE)</f>
        <v>14596</v>
      </c>
      <c r="P41">
        <f>VLOOKUP($A41,'2007农业'!$A$2:$C$70,3,FALSE)</f>
        <v>52.3</v>
      </c>
      <c r="Q41">
        <f>VLOOKUP(A41,'2007农业'!A$2:B$70,2,FALSE)</f>
        <v>174494</v>
      </c>
      <c r="R41">
        <f>VLOOKUP($C41,平均海拔和土地利用!A:V,6,FALSE)</f>
        <v>418.89299999999997</v>
      </c>
      <c r="S41">
        <f>VLOOKUP($C41,平均海拔和土地利用!A:V,16,FALSE)</f>
        <v>15.4838</v>
      </c>
    </row>
    <row r="42" spans="1:19" x14ac:dyDescent="0.15">
      <c r="A42" t="s">
        <v>95</v>
      </c>
      <c r="B42" t="s">
        <v>96</v>
      </c>
      <c r="C42">
        <v>331081</v>
      </c>
      <c r="D42">
        <v>2007</v>
      </c>
      <c r="E42">
        <v>9</v>
      </c>
      <c r="F42">
        <v>21</v>
      </c>
      <c r="G42">
        <v>141.30000000000001</v>
      </c>
      <c r="H42">
        <v>10.6</v>
      </c>
      <c r="I42">
        <v>2.9864610613370101E-2</v>
      </c>
      <c r="J42">
        <v>3.3134095708419797E-2</v>
      </c>
      <c r="K42">
        <f t="shared" si="1"/>
        <v>-3.2694850950496963E-3</v>
      </c>
      <c r="L42">
        <f>VLOOKUP(A42,'2007土地、人口、GDP'!A$2:E$70,2,FALSE)</f>
        <v>836</v>
      </c>
      <c r="M42">
        <f>VLOOKUP($A42,'2007土地、人口、GDP'!$A$2:$E$70,3,FALSE)</f>
        <v>116.56</v>
      </c>
      <c r="N42">
        <f>VLOOKUP($A42,'2007土地、人口、GDP'!$A$2:$E$70,4,FALSE)</f>
        <v>411.94</v>
      </c>
      <c r="O42">
        <f>VLOOKUP(A42,'2007土地、人口、GDP'!A$2:E$70,5,FALSE)</f>
        <v>35473</v>
      </c>
      <c r="P42">
        <f>VLOOKUP($A42,'2007农业'!$A$2:$C$70,3,FALSE)</f>
        <v>10</v>
      </c>
      <c r="Q42">
        <f>VLOOKUP(A42,'2007农业'!A$2:B$70,2,FALSE)</f>
        <v>1152421</v>
      </c>
      <c r="R42">
        <f>VLOOKUP($C42,平均海拔和土地利用!A:V,6,FALSE)</f>
        <v>59.433100000000003</v>
      </c>
      <c r="S42">
        <f>VLOOKUP($C42,平均海拔和土地利用!A:V,16,FALSE)</f>
        <v>23.649899999999999</v>
      </c>
    </row>
    <row r="43" spans="1:19" x14ac:dyDescent="0.15">
      <c r="A43" t="s">
        <v>97</v>
      </c>
      <c r="B43" t="s">
        <v>98</v>
      </c>
      <c r="C43">
        <v>331082</v>
      </c>
      <c r="D43">
        <v>2007</v>
      </c>
      <c r="E43">
        <v>9</v>
      </c>
      <c r="F43">
        <v>21</v>
      </c>
      <c r="G43">
        <v>168.1</v>
      </c>
      <c r="H43">
        <v>3.9</v>
      </c>
      <c r="I43">
        <v>4.5338290952099403E-2</v>
      </c>
      <c r="J43">
        <v>2.81327053805587E-2</v>
      </c>
      <c r="K43">
        <f t="shared" si="1"/>
        <v>1.7205585571540703E-2</v>
      </c>
      <c r="L43">
        <f>VLOOKUP(A43,'2007土地、人口、GDP'!A$2:E$70,2,FALSE)</f>
        <v>2171</v>
      </c>
      <c r="M43">
        <f>VLOOKUP($A43,'2007土地、人口、GDP'!$A$2:$E$70,3,FALSE)</f>
        <v>113.82</v>
      </c>
      <c r="N43">
        <f>VLOOKUP($A43,'2007土地、人口、GDP'!$A$2:$E$70,4,FALSE)</f>
        <v>227.14</v>
      </c>
      <c r="O43">
        <f>VLOOKUP(A43,'2007土地、人口、GDP'!A$2:E$70,5,FALSE)</f>
        <v>20041</v>
      </c>
      <c r="P43">
        <f>VLOOKUP($A43,'2007农业'!$A$2:$C$70,3,FALSE)</f>
        <v>26.95</v>
      </c>
      <c r="Q43">
        <f>VLOOKUP(A43,'2007农业'!A$2:B$70,2,FALSE)</f>
        <v>582398</v>
      </c>
      <c r="R43">
        <f>VLOOKUP($C43,平均海拔和土地利用!A:V,6,FALSE)</f>
        <v>209.363</v>
      </c>
      <c r="S43">
        <f>VLOOKUP($C43,平均海拔和土地利用!A:V,16,FALSE)</f>
        <v>18.514299999999999</v>
      </c>
    </row>
    <row r="44" spans="1:19" x14ac:dyDescent="0.15">
      <c r="A44" t="s">
        <v>91</v>
      </c>
      <c r="B44" t="s">
        <v>92</v>
      </c>
      <c r="C44">
        <v>331023</v>
      </c>
      <c r="D44">
        <v>2007</v>
      </c>
      <c r="E44">
        <v>8</v>
      </c>
      <c r="F44">
        <v>20</v>
      </c>
      <c r="G44">
        <v>50.3</v>
      </c>
      <c r="H44">
        <v>3.1</v>
      </c>
      <c r="I44">
        <v>4.8157847500912097E-3</v>
      </c>
      <c r="J44">
        <v>8.7265258541111002E-3</v>
      </c>
      <c r="K44">
        <f t="shared" si="1"/>
        <v>-3.9107411040198905E-3</v>
      </c>
      <c r="L44">
        <f>VLOOKUP(A44,'2007土地、人口、GDP'!A$2:E$70,2,FALSE)</f>
        <v>1426</v>
      </c>
      <c r="M44">
        <f>VLOOKUP($A44,'2007土地、人口、GDP'!$A$2:$E$70,3,FALSE)</f>
        <v>56.5</v>
      </c>
      <c r="N44">
        <f>VLOOKUP($A44,'2007土地、人口、GDP'!$A$2:$E$70,4,FALSE)</f>
        <v>85</v>
      </c>
      <c r="O44">
        <f>VLOOKUP(A44,'2007土地、人口、GDP'!A$2:E$70,5,FALSE)</f>
        <v>15076</v>
      </c>
      <c r="P44">
        <f>VLOOKUP($A44,'2007农业'!$A$2:$C$70,3,FALSE)</f>
        <v>58.97</v>
      </c>
      <c r="Q44">
        <f>VLOOKUP(A44,'2007农业'!A$2:B$70,2,FALSE)</f>
        <v>184506</v>
      </c>
      <c r="R44">
        <f>VLOOKUP($C44,平均海拔和土地利用!A:V,6,FALSE)</f>
        <v>356.04399999999998</v>
      </c>
      <c r="S44">
        <f>VLOOKUP($C44,平均海拔和土地利用!A:V,16,FALSE)</f>
        <v>18.134399999999999</v>
      </c>
    </row>
    <row r="45" spans="1:19" x14ac:dyDescent="0.15">
      <c r="A45" t="s">
        <v>93</v>
      </c>
      <c r="B45" t="s">
        <v>94</v>
      </c>
      <c r="C45">
        <v>331024</v>
      </c>
      <c r="D45">
        <v>2007</v>
      </c>
      <c r="E45">
        <v>8</v>
      </c>
      <c r="F45">
        <v>20</v>
      </c>
      <c r="G45">
        <v>50.3</v>
      </c>
      <c r="H45">
        <v>3.1</v>
      </c>
      <c r="I45">
        <v>8.7065111940298496E-3</v>
      </c>
      <c r="J45">
        <v>8.7265258541111002E-3</v>
      </c>
      <c r="K45">
        <f t="shared" si="1"/>
        <v>-2.0014660081250565E-5</v>
      </c>
      <c r="L45">
        <f>VLOOKUP(A45,'2007土地、人口、GDP'!A$2:E$70,2,FALSE)</f>
        <v>1992</v>
      </c>
      <c r="M45">
        <f>VLOOKUP($A45,'2007土地、人口、GDP'!$A$2:$E$70,3,FALSE)</f>
        <v>48.44</v>
      </c>
      <c r="N45">
        <f>VLOOKUP($A45,'2007土地、人口、GDP'!$A$2:$E$70,4,FALSE)</f>
        <v>70.39</v>
      </c>
      <c r="O45">
        <f>VLOOKUP(A45,'2007土地、人口、GDP'!A$2:E$70,5,FALSE)</f>
        <v>14596</v>
      </c>
      <c r="P45">
        <f>VLOOKUP($A45,'2007农业'!$A$2:$C$70,3,FALSE)</f>
        <v>52.3</v>
      </c>
      <c r="Q45">
        <f>VLOOKUP(A45,'2007农业'!A$2:B$70,2,FALSE)</f>
        <v>174494</v>
      </c>
      <c r="R45">
        <f>VLOOKUP($C45,平均海拔和土地利用!A:V,6,FALSE)</f>
        <v>418.89299999999997</v>
      </c>
      <c r="S45">
        <f>VLOOKUP($C45,平均海拔和土地利用!A:V,16,FALSE)</f>
        <v>15.4838</v>
      </c>
    </row>
    <row r="46" spans="1:19" x14ac:dyDescent="0.15">
      <c r="A46" t="s">
        <v>97</v>
      </c>
      <c r="B46" t="s">
        <v>98</v>
      </c>
      <c r="C46">
        <v>331082</v>
      </c>
      <c r="D46">
        <v>2007</v>
      </c>
      <c r="E46">
        <v>8</v>
      </c>
      <c r="F46">
        <v>20</v>
      </c>
      <c r="G46">
        <v>50.3</v>
      </c>
      <c r="H46">
        <v>3.1</v>
      </c>
      <c r="I46">
        <v>2.2274899467770601E-2</v>
      </c>
      <c r="J46">
        <v>8.7265258541111002E-3</v>
      </c>
      <c r="K46">
        <f t="shared" si="1"/>
        <v>1.3548373613659501E-2</v>
      </c>
      <c r="L46">
        <f>VLOOKUP(A46,'2007土地、人口、GDP'!A$2:E$70,2,FALSE)</f>
        <v>2171</v>
      </c>
      <c r="M46">
        <f>VLOOKUP($A46,'2007土地、人口、GDP'!$A$2:$E$70,3,FALSE)</f>
        <v>113.82</v>
      </c>
      <c r="N46">
        <f>VLOOKUP($A46,'2007土地、人口、GDP'!$A$2:$E$70,4,FALSE)</f>
        <v>227.14</v>
      </c>
      <c r="O46">
        <f>VLOOKUP(A46,'2007土地、人口、GDP'!A$2:E$70,5,FALSE)</f>
        <v>20041</v>
      </c>
      <c r="P46">
        <f>VLOOKUP($A46,'2007农业'!$A$2:$C$70,3,FALSE)</f>
        <v>26.95</v>
      </c>
      <c r="Q46">
        <f>VLOOKUP(A46,'2007农业'!A$2:B$70,2,FALSE)</f>
        <v>582398</v>
      </c>
      <c r="R46">
        <f>VLOOKUP($C46,平均海拔和土地利用!A:V,6,FALSE)</f>
        <v>209.363</v>
      </c>
      <c r="S46">
        <f>VLOOKUP($C46,平均海拔和土地利用!A:V,16,FALSE)</f>
        <v>18.514299999999999</v>
      </c>
    </row>
    <row r="47" spans="1:19" x14ac:dyDescent="0.15">
      <c r="A47" t="s">
        <v>87</v>
      </c>
      <c r="B47" t="s">
        <v>88</v>
      </c>
      <c r="C47">
        <v>331021</v>
      </c>
      <c r="D47">
        <v>2006</v>
      </c>
      <c r="E47">
        <v>8</v>
      </c>
      <c r="F47">
        <v>11</v>
      </c>
      <c r="G47">
        <v>37.6</v>
      </c>
      <c r="H47">
        <v>10.6</v>
      </c>
      <c r="I47">
        <v>1.06454291417166E-2</v>
      </c>
      <c r="J47">
        <v>1.52695423237842E-2</v>
      </c>
      <c r="K47">
        <f t="shared" si="1"/>
        <v>-4.6241131820675997E-3</v>
      </c>
      <c r="L47">
        <v>378</v>
      </c>
      <c r="M47">
        <v>40.229999999999997</v>
      </c>
      <c r="N47">
        <v>179.57</v>
      </c>
      <c r="O47">
        <v>44846</v>
      </c>
      <c r="P47">
        <v>9.6</v>
      </c>
      <c r="Q47">
        <v>115140</v>
      </c>
      <c r="R47">
        <f>VLOOKUP($C47,平均海拔和土地利用!A:V,6,FALSE)</f>
        <v>76.823899999999995</v>
      </c>
      <c r="S47">
        <f>VLOOKUP($C47,平均海拔和土地利用!A:V,16,FALSE)</f>
        <v>23.5428</v>
      </c>
    </row>
    <row r="48" spans="1:19" x14ac:dyDescent="0.15">
      <c r="A48" t="s">
        <v>87</v>
      </c>
      <c r="B48" t="s">
        <v>88</v>
      </c>
      <c r="C48">
        <v>331021</v>
      </c>
      <c r="D48">
        <v>2006</v>
      </c>
      <c r="E48">
        <v>7</v>
      </c>
      <c r="F48">
        <v>16</v>
      </c>
      <c r="G48">
        <v>66.5</v>
      </c>
      <c r="H48">
        <v>30.8</v>
      </c>
      <c r="I48">
        <v>2.1290858283433099E-2</v>
      </c>
      <c r="J48">
        <v>5.0097976287723098E-2</v>
      </c>
      <c r="K48">
        <f t="shared" si="1"/>
        <v>-2.8807118004289999E-2</v>
      </c>
      <c r="L48">
        <v>378</v>
      </c>
      <c r="M48">
        <v>40.229999999999997</v>
      </c>
      <c r="N48">
        <v>179.57</v>
      </c>
      <c r="O48">
        <v>44846</v>
      </c>
      <c r="P48">
        <v>9.6</v>
      </c>
      <c r="Q48">
        <v>115140</v>
      </c>
      <c r="R48">
        <f>VLOOKUP($C48,平均海拔和土地利用!A:V,6,FALSE)</f>
        <v>76.823899999999995</v>
      </c>
      <c r="S48">
        <f>VLOOKUP($C48,平均海拔和土地利用!A:V,16,FALSE)</f>
        <v>23.5428</v>
      </c>
    </row>
    <row r="49" spans="1:19" x14ac:dyDescent="0.15">
      <c r="A49" t="s">
        <v>89</v>
      </c>
      <c r="B49" t="s">
        <v>90</v>
      </c>
      <c r="C49">
        <v>331022</v>
      </c>
      <c r="D49">
        <v>2006</v>
      </c>
      <c r="E49">
        <v>7</v>
      </c>
      <c r="F49">
        <v>16</v>
      </c>
      <c r="G49">
        <v>94.8</v>
      </c>
      <c r="H49">
        <v>6.3</v>
      </c>
      <c r="I49">
        <v>5.8962558962264199E-3</v>
      </c>
      <c r="J49">
        <v>2.0536666567188298E-2</v>
      </c>
      <c r="K49">
        <f t="shared" si="1"/>
        <v>-1.4640410670961879E-2</v>
      </c>
      <c r="L49">
        <v>1072</v>
      </c>
      <c r="M49">
        <v>41.42</v>
      </c>
      <c r="N49">
        <v>57.84</v>
      </c>
      <c r="O49">
        <v>14039</v>
      </c>
      <c r="P49">
        <v>27.03</v>
      </c>
      <c r="Q49">
        <v>255227</v>
      </c>
      <c r="R49">
        <f>VLOOKUP($C49,平均海拔和土地利用!A:V,6,FALSE)</f>
        <v>152.62700000000001</v>
      </c>
      <c r="S49">
        <f>VLOOKUP($C49,平均海拔和土地利用!A:V,16,FALSE)</f>
        <v>20.093299999999999</v>
      </c>
    </row>
    <row r="50" spans="1:19" x14ac:dyDescent="0.15">
      <c r="A50" t="s">
        <v>91</v>
      </c>
      <c r="B50" t="s">
        <v>92</v>
      </c>
      <c r="C50">
        <v>331023</v>
      </c>
      <c r="D50">
        <v>2006</v>
      </c>
      <c r="E50">
        <v>7</v>
      </c>
      <c r="F50">
        <v>16</v>
      </c>
      <c r="G50">
        <v>94.8</v>
      </c>
      <c r="H50">
        <v>6.3</v>
      </c>
      <c r="I50">
        <v>6.0718556090336899E-3</v>
      </c>
      <c r="J50">
        <v>2.0536666567188298E-2</v>
      </c>
      <c r="K50">
        <f t="shared" si="1"/>
        <v>-1.4464810958154609E-2</v>
      </c>
      <c r="L50">
        <v>1426</v>
      </c>
      <c r="M50">
        <v>56.26</v>
      </c>
      <c r="N50">
        <v>72.959999999999994</v>
      </c>
      <c r="O50">
        <v>13013</v>
      </c>
      <c r="P50">
        <v>38.22</v>
      </c>
      <c r="Q50">
        <v>189196</v>
      </c>
      <c r="R50">
        <f>VLOOKUP($C50,平均海拔和土地利用!A:V,6,FALSE)</f>
        <v>356.04399999999998</v>
      </c>
      <c r="S50">
        <f>VLOOKUP($C50,平均海拔和土地利用!A:V,16,FALSE)</f>
        <v>18.134399999999999</v>
      </c>
    </row>
    <row r="51" spans="1:19" x14ac:dyDescent="0.15">
      <c r="A51" t="s">
        <v>93</v>
      </c>
      <c r="B51" t="s">
        <v>94</v>
      </c>
      <c r="C51">
        <v>331024</v>
      </c>
      <c r="D51">
        <v>2006</v>
      </c>
      <c r="E51">
        <v>7</v>
      </c>
      <c r="F51">
        <v>16</v>
      </c>
      <c r="G51">
        <v>94.8</v>
      </c>
      <c r="H51">
        <v>6.3</v>
      </c>
      <c r="I51">
        <v>7.7295928255093002E-3</v>
      </c>
      <c r="J51">
        <v>2.0536666567188298E-2</v>
      </c>
      <c r="K51">
        <f t="shared" si="1"/>
        <v>-1.2807073741678998E-2</v>
      </c>
      <c r="L51">
        <v>1992</v>
      </c>
      <c r="M51">
        <v>48.01</v>
      </c>
      <c r="N51">
        <v>60.12</v>
      </c>
      <c r="O51">
        <v>12604</v>
      </c>
      <c r="P51">
        <v>35.28</v>
      </c>
      <c r="Q51">
        <v>171555</v>
      </c>
      <c r="R51">
        <f>VLOOKUP($C51,平均海拔和土地利用!A:V,6,FALSE)</f>
        <v>418.89299999999997</v>
      </c>
      <c r="S51">
        <f>VLOOKUP($C51,平均海拔和土地利用!A:V,16,FALSE)</f>
        <v>15.4838</v>
      </c>
    </row>
    <row r="52" spans="1:19" x14ac:dyDescent="0.15">
      <c r="A52" t="s">
        <v>95</v>
      </c>
      <c r="B52" t="s">
        <v>96</v>
      </c>
      <c r="C52">
        <v>331081</v>
      </c>
      <c r="D52">
        <v>2006</v>
      </c>
      <c r="E52">
        <v>7</v>
      </c>
      <c r="F52">
        <v>16</v>
      </c>
      <c r="G52">
        <v>58.2</v>
      </c>
      <c r="H52">
        <v>13.6</v>
      </c>
      <c r="I52">
        <v>2.2792136752136798E-2</v>
      </c>
      <c r="J52">
        <v>2.32525702484753E-2</v>
      </c>
      <c r="K52">
        <f t="shared" si="1"/>
        <v>-4.6043349633850122E-4</v>
      </c>
      <c r="L52">
        <v>836</v>
      </c>
      <c r="M52">
        <v>115.7</v>
      </c>
      <c r="N52">
        <v>351.31</v>
      </c>
      <c r="O52">
        <v>30445</v>
      </c>
      <c r="P52">
        <v>58.7</v>
      </c>
      <c r="Q52">
        <v>520120</v>
      </c>
      <c r="R52">
        <f>VLOOKUP($C52,平均海拔和土地利用!A:V,6,FALSE)</f>
        <v>59.433100000000003</v>
      </c>
      <c r="S52">
        <f>VLOOKUP($C52,平均海拔和土地利用!A:V,16,FALSE)</f>
        <v>23.649899999999999</v>
      </c>
    </row>
    <row r="53" spans="1:19" x14ac:dyDescent="0.15">
      <c r="A53" t="s">
        <v>97</v>
      </c>
      <c r="B53" t="s">
        <v>98</v>
      </c>
      <c r="C53">
        <v>331082</v>
      </c>
      <c r="D53">
        <v>2006</v>
      </c>
      <c r="E53">
        <v>7</v>
      </c>
      <c r="F53">
        <v>16</v>
      </c>
      <c r="G53">
        <v>94.8</v>
      </c>
      <c r="H53">
        <v>6.3</v>
      </c>
      <c r="I53">
        <v>1.3823737199434199E-2</v>
      </c>
      <c r="J53">
        <v>2.0536666567188298E-2</v>
      </c>
      <c r="K53">
        <f t="shared" si="1"/>
        <v>-6.7129293677540992E-3</v>
      </c>
      <c r="L53">
        <v>2171</v>
      </c>
      <c r="M53">
        <v>112.86</v>
      </c>
      <c r="N53">
        <v>192.42</v>
      </c>
      <c r="O53">
        <v>17121</v>
      </c>
      <c r="P53">
        <v>53.57</v>
      </c>
      <c r="Q53">
        <v>503285</v>
      </c>
      <c r="R53">
        <f>VLOOKUP($C53,平均海拔和土地利用!A:V,6,FALSE)</f>
        <v>209.363</v>
      </c>
      <c r="S53">
        <f>VLOOKUP($C53,平均海拔和土地利用!A:V,16,FALSE)</f>
        <v>18.514299999999999</v>
      </c>
    </row>
    <row r="54" spans="1:19" x14ac:dyDescent="0.15">
      <c r="A54" t="s">
        <v>19</v>
      </c>
      <c r="B54" t="s">
        <v>20</v>
      </c>
      <c r="C54" s="2">
        <v>320585</v>
      </c>
      <c r="D54" s="2">
        <v>2005</v>
      </c>
      <c r="E54" s="2">
        <v>9</v>
      </c>
      <c r="F54" s="2">
        <v>13</v>
      </c>
      <c r="G54">
        <v>91.1</v>
      </c>
      <c r="H54">
        <v>14</v>
      </c>
      <c r="I54" s="2">
        <v>6.2465116309291802E-3</v>
      </c>
      <c r="J54">
        <v>2.98063295142376E-2</v>
      </c>
      <c r="K54" s="2">
        <f t="shared" si="1"/>
        <v>-2.355981788330842E-2</v>
      </c>
      <c r="L54" s="2">
        <v>620</v>
      </c>
      <c r="M54" s="2">
        <v>45.76</v>
      </c>
      <c r="N54" s="2">
        <v>295</v>
      </c>
      <c r="O54" s="2">
        <v>64679</v>
      </c>
      <c r="P54" s="2">
        <v>51.84</v>
      </c>
      <c r="Q54" s="2">
        <v>202900</v>
      </c>
      <c r="R54" s="2">
        <f>VLOOKUP($C54,平均海拔和土地利用!A:V,6,FALSE)</f>
        <v>4.00183</v>
      </c>
      <c r="S54" s="2">
        <f>VLOOKUP($C54,平均海拔和土地利用!A:V,16,FALSE)</f>
        <v>32.968499999999999</v>
      </c>
    </row>
    <row r="55" spans="1:19" x14ac:dyDescent="0.15">
      <c r="A55" t="s">
        <v>33</v>
      </c>
      <c r="B55" t="s">
        <v>34</v>
      </c>
      <c r="C55" s="2">
        <v>321182</v>
      </c>
      <c r="D55" s="2">
        <v>2005</v>
      </c>
      <c r="E55" s="2">
        <v>9</v>
      </c>
      <c r="F55" s="2">
        <v>13</v>
      </c>
      <c r="G55">
        <v>50.5</v>
      </c>
      <c r="H55">
        <v>15.1</v>
      </c>
      <c r="I55" s="2">
        <v>3.8496569293478299E-2</v>
      </c>
      <c r="J55">
        <v>2.3748271684496999E-2</v>
      </c>
      <c r="K55" s="2">
        <f t="shared" si="1"/>
        <v>1.47482976089813E-2</v>
      </c>
      <c r="L55" s="2">
        <v>331</v>
      </c>
      <c r="M55" s="2">
        <v>27.28</v>
      </c>
      <c r="N55" s="2">
        <v>108.09</v>
      </c>
      <c r="O55" s="2">
        <v>39652</v>
      </c>
      <c r="P55" s="2">
        <v>18.47</v>
      </c>
      <c r="Q55" s="2">
        <v>128699.99999999999</v>
      </c>
      <c r="R55" s="2">
        <f>VLOOKUP($C55,平均海拔和土地利用!A:V,6,FALSE)</f>
        <v>3.6478899999999999</v>
      </c>
      <c r="S55" s="2">
        <f>VLOOKUP($C55,平均海拔和土地利用!A:V,16,FALSE)</f>
        <v>38.582700000000003</v>
      </c>
    </row>
    <row r="56" spans="1:19" x14ac:dyDescent="0.15">
      <c r="A56" t="s">
        <v>37</v>
      </c>
      <c r="B56" t="s">
        <v>38</v>
      </c>
      <c r="C56" s="2">
        <v>321281</v>
      </c>
      <c r="D56" s="2">
        <v>2005</v>
      </c>
      <c r="E56" s="2">
        <v>9</v>
      </c>
      <c r="F56" s="2">
        <v>13</v>
      </c>
      <c r="G56">
        <v>73.8</v>
      </c>
      <c r="H56">
        <v>13.7</v>
      </c>
      <c r="I56" s="3">
        <v>3.2765009794883602E-5</v>
      </c>
      <c r="J56">
        <v>2.6322361289790101E-2</v>
      </c>
      <c r="K56" s="2">
        <f t="shared" si="1"/>
        <v>-2.6289596279995216E-2</v>
      </c>
      <c r="L56" s="2">
        <v>2394</v>
      </c>
      <c r="M56" s="2">
        <v>154.31</v>
      </c>
      <c r="N56" s="2">
        <v>150.66999999999999</v>
      </c>
      <c r="O56" s="2">
        <v>9744</v>
      </c>
      <c r="P56" s="2">
        <v>224.85</v>
      </c>
      <c r="Q56" s="2">
        <v>836500</v>
      </c>
      <c r="R56" s="2">
        <f>VLOOKUP($C56,平均海拔和土地利用!A:V,6,FALSE)</f>
        <v>1.3371999999999999</v>
      </c>
      <c r="S56" s="2">
        <f>VLOOKUP($C56,平均海拔和土地利用!A:V,16,FALSE)</f>
        <v>33.760399999999997</v>
      </c>
    </row>
    <row r="57" spans="1:19" x14ac:dyDescent="0.15">
      <c r="A57" t="s">
        <v>39</v>
      </c>
      <c r="B57" t="s">
        <v>40</v>
      </c>
      <c r="C57" s="2">
        <v>321282</v>
      </c>
      <c r="D57" s="2">
        <v>2005</v>
      </c>
      <c r="E57" s="2">
        <v>9</v>
      </c>
      <c r="F57" s="2">
        <v>13</v>
      </c>
      <c r="G57">
        <v>50.5</v>
      </c>
      <c r="H57">
        <v>15.1</v>
      </c>
      <c r="I57" s="2">
        <v>2.0110703871267E-2</v>
      </c>
      <c r="J57">
        <v>2.3748271684496999E-2</v>
      </c>
      <c r="K57" s="2">
        <f t="shared" si="1"/>
        <v>-3.6375678132299985E-3</v>
      </c>
      <c r="L57" s="2">
        <v>665</v>
      </c>
      <c r="M57" s="2">
        <v>66.19</v>
      </c>
      <c r="N57" s="2">
        <v>132.78</v>
      </c>
      <c r="O57" s="2">
        <v>20018</v>
      </c>
      <c r="P57" s="2">
        <v>55.97</v>
      </c>
      <c r="Q57" s="2">
        <v>264100</v>
      </c>
      <c r="R57" s="2">
        <f>VLOOKUP($C57,平均海拔和土地利用!A:V,6,FALSE)</f>
        <v>3.7831700000000001</v>
      </c>
      <c r="S57" s="2">
        <f>VLOOKUP($C57,平均海拔和土地利用!A:V,16,FALSE)</f>
        <v>32.774799999999999</v>
      </c>
    </row>
    <row r="58" spans="1:19" x14ac:dyDescent="0.15">
      <c r="A58" t="s">
        <v>41</v>
      </c>
      <c r="B58" t="s">
        <v>42</v>
      </c>
      <c r="C58">
        <v>330122</v>
      </c>
      <c r="D58">
        <v>2005</v>
      </c>
      <c r="E58">
        <v>9</v>
      </c>
      <c r="F58">
        <v>13</v>
      </c>
      <c r="G58">
        <v>6.5</v>
      </c>
      <c r="H58">
        <v>3.9</v>
      </c>
      <c r="I58">
        <v>1.0619522123893801E-3</v>
      </c>
      <c r="J58">
        <v>5.8384754973993204E-4</v>
      </c>
      <c r="K58">
        <f t="shared" si="1"/>
        <v>4.7810466264944804E-4</v>
      </c>
      <c r="L58">
        <f>VLOOKUP($A58,'2005浙江'!$A$2:$E$70,2,FALSE)</f>
        <v>1780</v>
      </c>
      <c r="M58">
        <f>VLOOKUP($A58,'2005浙江'!$A$2:$E$70,3,FALSE)</f>
        <v>39.53</v>
      </c>
      <c r="N58">
        <f>VLOOKUP($A58,'2005浙江'!$A$2:$E$70,4,FALSE)</f>
        <v>103.32</v>
      </c>
      <c r="O58">
        <f>VLOOKUP($A58,'2005浙江'!$A$2:$E$70,5,FALSE)</f>
        <v>26170</v>
      </c>
      <c r="P58">
        <f>VLOOKUP($A58,'2005浙江'!$A$2:$H$70,6,FALSE)</f>
        <v>34.96</v>
      </c>
      <c r="Q58">
        <f>VLOOKUP($A58,'2005浙江'!$A$2:$H$70,7,FALSE)</f>
        <v>195311</v>
      </c>
      <c r="R58">
        <f>VLOOKUP($C58,平均海拔和土地利用!A:V,6,FALSE)</f>
        <v>293.851</v>
      </c>
      <c r="S58">
        <f>VLOOKUP($C58,平均海拔和土地利用!A:V,16,FALSE)</f>
        <v>15.8729</v>
      </c>
    </row>
    <row r="59" spans="1:19" x14ac:dyDescent="0.15">
      <c r="A59" t="s">
        <v>47</v>
      </c>
      <c r="B59" t="s">
        <v>48</v>
      </c>
      <c r="C59">
        <v>330183</v>
      </c>
      <c r="D59">
        <v>2005</v>
      </c>
      <c r="E59">
        <v>9</v>
      </c>
      <c r="F59">
        <v>13</v>
      </c>
      <c r="G59">
        <v>34.1</v>
      </c>
      <c r="H59">
        <v>12.5</v>
      </c>
      <c r="I59">
        <v>1.39386661842105E-2</v>
      </c>
      <c r="J59">
        <v>1.69834861591662E-2</v>
      </c>
      <c r="K59">
        <f t="shared" si="1"/>
        <v>-3.0448199749557002E-3</v>
      </c>
      <c r="L59">
        <f>VLOOKUP($A59,'2005浙江'!$A$2:$E$70,2,FALSE)</f>
        <v>1808</v>
      </c>
      <c r="M59">
        <f>VLOOKUP($A59,'2005浙江'!$A$2:$E$70,3,FALSE)</f>
        <v>63.18</v>
      </c>
      <c r="N59">
        <f>VLOOKUP($A59,'2005浙江'!$A$2:$E$70,4,FALSE)</f>
        <v>201.18</v>
      </c>
      <c r="O59">
        <f>VLOOKUP($A59,'2005浙江'!$A$2:$E$70,5,FALSE)</f>
        <v>31944</v>
      </c>
      <c r="P59">
        <f>VLOOKUP($A59,'2005浙江'!$A$2:$H$70,6,FALSE)</f>
        <v>38.770000000000003</v>
      </c>
      <c r="Q59">
        <f>VLOOKUP($A59,'2005浙江'!$A$2:$H$70,7,FALSE)</f>
        <v>387803</v>
      </c>
      <c r="R59">
        <f>VLOOKUP($C59,平均海拔和土地利用!A:V,6,FALSE)</f>
        <v>194.92400000000001</v>
      </c>
      <c r="S59">
        <f>VLOOKUP($C59,平均海拔和土地利用!A:V,16,FALSE)</f>
        <v>17.791699999999999</v>
      </c>
    </row>
    <row r="60" spans="1:19" x14ac:dyDescent="0.15">
      <c r="A60" t="s">
        <v>50</v>
      </c>
      <c r="B60" t="s">
        <v>51</v>
      </c>
      <c r="C60">
        <v>330225</v>
      </c>
      <c r="D60">
        <v>2005</v>
      </c>
      <c r="E60">
        <v>9</v>
      </c>
      <c r="F60">
        <v>13</v>
      </c>
      <c r="G60">
        <v>80.8</v>
      </c>
      <c r="H60">
        <v>33</v>
      </c>
      <c r="I60">
        <v>6.5574098360655697E-2</v>
      </c>
      <c r="J60">
        <v>5.6429528982220603E-2</v>
      </c>
      <c r="K60">
        <f t="shared" si="1"/>
        <v>9.144569378435094E-3</v>
      </c>
      <c r="L60">
        <f>VLOOKUP($A60,'2005浙江'!$A$2:$E$70,2,FALSE)</f>
        <v>1177</v>
      </c>
      <c r="M60">
        <f>VLOOKUP($A60,'2005浙江'!$A$2:$E$70,3,FALSE)</f>
        <v>52.74</v>
      </c>
      <c r="N60">
        <f>VLOOKUP($A60,'2005浙江'!$A$2:$E$70,4,FALSE)</f>
        <v>136.38</v>
      </c>
      <c r="O60">
        <f>VLOOKUP($A60,'2005浙江'!$A$2:$E$70,5,FALSE)</f>
        <v>25952</v>
      </c>
      <c r="P60">
        <f>VLOOKUP($A60,'2005浙江'!$A$2:$H$70,6,FALSE)</f>
        <v>30.74</v>
      </c>
      <c r="Q60">
        <f>VLOOKUP($A60,'2005浙江'!$A$2:$H$70,7,FALSE)</f>
        <v>743834</v>
      </c>
      <c r="R60">
        <f>VLOOKUP($C60,平均海拔和土地利用!A:V,6,FALSE)</f>
        <v>97.493799999999993</v>
      </c>
      <c r="S60">
        <f>VLOOKUP($C60,平均海拔和土地利用!A:V,16,FALSE)</f>
        <v>20.275700000000001</v>
      </c>
    </row>
    <row r="61" spans="1:19" x14ac:dyDescent="0.15">
      <c r="A61" t="s">
        <v>52</v>
      </c>
      <c r="B61" t="s">
        <v>53</v>
      </c>
      <c r="C61">
        <v>330226</v>
      </c>
      <c r="D61">
        <v>2005</v>
      </c>
      <c r="E61">
        <v>9</v>
      </c>
      <c r="F61">
        <v>13</v>
      </c>
      <c r="G61">
        <v>80.8</v>
      </c>
      <c r="H61">
        <v>33</v>
      </c>
      <c r="I61">
        <v>6.2298046116504899E-2</v>
      </c>
      <c r="J61">
        <v>5.6429528982220603E-2</v>
      </c>
      <c r="K61">
        <f t="shared" si="1"/>
        <v>5.8685171342842957E-3</v>
      </c>
      <c r="L61">
        <f>VLOOKUP($A61,'2005浙江'!$A$2:$E$70,2,FALSE)</f>
        <v>1931</v>
      </c>
      <c r="M61">
        <f>VLOOKUP($A61,'2005浙江'!$A$2:$E$70,3,FALSE)</f>
        <v>58.55</v>
      </c>
      <c r="N61">
        <f>VLOOKUP($A61,'2005浙江'!$A$2:$E$70,4,FALSE)</f>
        <v>129.87</v>
      </c>
      <c r="O61">
        <f>VLOOKUP($A61,'2005浙江'!$A$2:$E$70,5,FALSE)</f>
        <v>22227</v>
      </c>
      <c r="P61">
        <f>VLOOKUP($A61,'2005浙江'!$A$2:$H$70,6,FALSE)</f>
        <v>32.08</v>
      </c>
      <c r="Q61">
        <f>VLOOKUP($A61,'2005浙江'!$A$2:$H$70,7,FALSE)</f>
        <v>250337</v>
      </c>
      <c r="R61">
        <f>VLOOKUP($C61,平均海拔和土地利用!A:V,6,FALSE)</f>
        <v>218.26499999999999</v>
      </c>
      <c r="S61">
        <f>VLOOKUP($C61,平均海拔和土地利用!A:V,16,FALSE)</f>
        <v>18.938500000000001</v>
      </c>
    </row>
    <row r="62" spans="1:19" x14ac:dyDescent="0.15">
      <c r="A62" t="s">
        <v>54</v>
      </c>
      <c r="B62" t="s">
        <v>55</v>
      </c>
      <c r="C62">
        <v>330281</v>
      </c>
      <c r="D62">
        <v>2005</v>
      </c>
      <c r="E62">
        <v>9</v>
      </c>
      <c r="F62">
        <v>13</v>
      </c>
      <c r="G62">
        <v>67.3</v>
      </c>
      <c r="H62">
        <v>13.4</v>
      </c>
      <c r="I62">
        <v>3.5177120152574702E-2</v>
      </c>
      <c r="J62">
        <v>2.47182818944107E-2</v>
      </c>
      <c r="K62">
        <f t="shared" si="1"/>
        <v>1.0458838258164002E-2</v>
      </c>
      <c r="L62">
        <f>VLOOKUP($A62,'2005浙江'!$A$2:$E$70,2,FALSE)</f>
        <v>1527</v>
      </c>
      <c r="M62">
        <f>VLOOKUP($A62,'2005浙江'!$A$2:$E$70,3,FALSE)</f>
        <v>82.58</v>
      </c>
      <c r="N62">
        <f>VLOOKUP($A62,'2005浙江'!$A$2:$E$70,4,FALSE)</f>
        <v>298.12</v>
      </c>
      <c r="O62">
        <f>VLOOKUP($A62,'2005浙江'!$A$2:$E$70,5,FALSE)</f>
        <v>36101</v>
      </c>
      <c r="P62">
        <f>VLOOKUP($A62,'2005浙江'!$A$2:$H$70,6,FALSE)</f>
        <v>64.900000000000006</v>
      </c>
      <c r="Q62">
        <f>VLOOKUP($A62,'2005浙江'!$A$2:$H$70,7,FALSE)</f>
        <v>451771</v>
      </c>
      <c r="R62">
        <f>VLOOKUP($C62,平均海拔和土地利用!A:V,6,FALSE)</f>
        <v>160.34899999999999</v>
      </c>
      <c r="S62">
        <f>VLOOKUP($C62,平均海拔和土地利用!A:V,16,FALSE)</f>
        <v>24.5352</v>
      </c>
    </row>
    <row r="63" spans="1:19" x14ac:dyDescent="0.15">
      <c r="A63" t="s">
        <v>58</v>
      </c>
      <c r="B63" t="s">
        <v>59</v>
      </c>
      <c r="C63">
        <v>330283</v>
      </c>
      <c r="D63">
        <v>2005</v>
      </c>
      <c r="E63">
        <v>9</v>
      </c>
      <c r="F63">
        <v>13</v>
      </c>
      <c r="G63">
        <v>117.5</v>
      </c>
      <c r="H63">
        <v>9.1999999999999993</v>
      </c>
      <c r="I63">
        <v>8.5182777352716094E-2</v>
      </c>
      <c r="J63">
        <v>2.7814360692762101E-2</v>
      </c>
      <c r="K63">
        <f t="shared" si="1"/>
        <v>5.7368416659953993E-2</v>
      </c>
      <c r="L63">
        <f>VLOOKUP($A63,'2005浙江'!$A$2:$E$70,2,FALSE)</f>
        <v>1249</v>
      </c>
      <c r="M63">
        <f>VLOOKUP($A63,'2005浙江'!$A$2:$E$70,3,FALSE)</f>
        <v>47.88</v>
      </c>
      <c r="N63">
        <f>VLOOKUP($A63,'2005浙江'!$A$2:$E$70,4,FALSE)</f>
        <v>124.82</v>
      </c>
      <c r="O63">
        <f>VLOOKUP($A63,'2005浙江'!$A$2:$E$70,5,FALSE)</f>
        <v>26054</v>
      </c>
      <c r="P63">
        <f>VLOOKUP($A63,'2005浙江'!$A$2:$H$70,6,FALSE)</f>
        <v>24.05</v>
      </c>
      <c r="Q63">
        <f>VLOOKUP($A63,'2005浙江'!$A$2:$H$70,7,FALSE)</f>
        <v>344365</v>
      </c>
      <c r="R63">
        <f>VLOOKUP($C63,平均海拔和土地利用!A:V,6,FALSE)</f>
        <v>193.458</v>
      </c>
      <c r="S63">
        <f>VLOOKUP($C63,平均海拔和土地利用!A:V,16,FALSE)</f>
        <v>19.642600000000002</v>
      </c>
    </row>
    <row r="64" spans="1:19" x14ac:dyDescent="0.15">
      <c r="A64" t="s">
        <v>60</v>
      </c>
      <c r="B64" t="s">
        <v>61</v>
      </c>
      <c r="C64">
        <v>330421</v>
      </c>
      <c r="D64">
        <v>2005</v>
      </c>
      <c r="E64">
        <v>9</v>
      </c>
      <c r="F64">
        <v>13</v>
      </c>
      <c r="G64">
        <v>110.7</v>
      </c>
      <c r="H64">
        <v>19.600000000000001</v>
      </c>
      <c r="I64">
        <v>2.3894291623994202E-2</v>
      </c>
      <c r="J64">
        <v>4.0924697559212998E-2</v>
      </c>
      <c r="K64">
        <f t="shared" si="1"/>
        <v>-1.7030405935218797E-2</v>
      </c>
      <c r="L64">
        <f>VLOOKUP($A64,'2005浙江'!$A$2:$E$70,2,FALSE)</f>
        <v>507</v>
      </c>
      <c r="M64">
        <f>VLOOKUP($A64,'2005浙江'!$A$2:$E$70,3,FALSE)</f>
        <v>38.049999999999997</v>
      </c>
      <c r="N64">
        <f>VLOOKUP($A64,'2005浙江'!$A$2:$E$70,4,FALSE)</f>
        <v>129.07</v>
      </c>
      <c r="O64">
        <f>VLOOKUP($A64,'2005浙江'!$A$2:$E$70,5,FALSE)</f>
        <v>33894</v>
      </c>
      <c r="P64">
        <f>VLOOKUP($A64,'2005浙江'!$A$2:$H$70,6,FALSE)</f>
        <v>46.98</v>
      </c>
      <c r="Q64">
        <f>VLOOKUP($A64,'2005浙江'!$A$2:$H$70,7,FALSE)</f>
        <v>344791</v>
      </c>
      <c r="R64">
        <f>VLOOKUP($C64,平均海拔和土地利用!A:V,6,FALSE)</f>
        <v>5.0384599999999997</v>
      </c>
      <c r="S64">
        <f>VLOOKUP($C64,平均海拔和土地利用!A:V,16,FALSE)</f>
        <v>35.233899999999998</v>
      </c>
    </row>
    <row r="65" spans="1:19" x14ac:dyDescent="0.15">
      <c r="A65" t="s">
        <v>64</v>
      </c>
      <c r="B65" t="s">
        <v>65</v>
      </c>
      <c r="C65">
        <v>330481</v>
      </c>
      <c r="D65">
        <v>2005</v>
      </c>
      <c r="E65">
        <v>9</v>
      </c>
      <c r="F65">
        <v>13</v>
      </c>
      <c r="G65">
        <v>34.1</v>
      </c>
      <c r="H65">
        <v>12.5</v>
      </c>
      <c r="I65">
        <v>6.1086494923950498E-2</v>
      </c>
      <c r="J65">
        <v>1.69834861591662E-2</v>
      </c>
      <c r="K65">
        <f t="shared" si="1"/>
        <v>4.4103008764784297E-2</v>
      </c>
      <c r="L65">
        <f>VLOOKUP($A65,'2005浙江'!$A$2:$E$70,2,FALSE)</f>
        <v>668</v>
      </c>
      <c r="M65">
        <f>VLOOKUP($A65,'2005浙江'!$A$2:$E$70,3,FALSE)</f>
        <v>64.39</v>
      </c>
      <c r="N65">
        <f>VLOOKUP($A65,'2005浙江'!$A$2:$E$70,4,FALSE)</f>
        <v>217.96</v>
      </c>
      <c r="O65">
        <f>VLOOKUP($A65,'2005浙江'!$A$2:$E$70,5,FALSE)</f>
        <v>33874</v>
      </c>
      <c r="P65">
        <f>VLOOKUP($A65,'2005浙江'!$A$2:$H$70,6,FALSE)</f>
        <v>56.62</v>
      </c>
      <c r="Q65">
        <f>VLOOKUP($A65,'2005浙江'!$A$2:$H$70,7,FALSE)</f>
        <v>249234</v>
      </c>
      <c r="R65">
        <f>VLOOKUP($C65,平均海拔和土地利用!A:V,6,FALSE)</f>
        <v>7.9030899999999997</v>
      </c>
      <c r="S65">
        <f>VLOOKUP($C65,平均海拔和土地利用!A:V,16,FALSE)</f>
        <v>32.379199999999997</v>
      </c>
    </row>
    <row r="66" spans="1:19" x14ac:dyDescent="0.15">
      <c r="A66" t="s">
        <v>68</v>
      </c>
      <c r="B66" t="s">
        <v>69</v>
      </c>
      <c r="C66">
        <v>330483</v>
      </c>
      <c r="D66">
        <v>2005</v>
      </c>
      <c r="E66">
        <v>9</v>
      </c>
      <c r="F66">
        <v>13</v>
      </c>
      <c r="G66">
        <v>33.9</v>
      </c>
      <c r="H66">
        <v>15.5</v>
      </c>
      <c r="I66">
        <v>4.16393462428283E-2</v>
      </c>
      <c r="J66">
        <v>2.0903250927016299E-2</v>
      </c>
      <c r="K66">
        <f t="shared" ref="K66:K97" si="2">I66-J66</f>
        <v>2.0736095315812001E-2</v>
      </c>
      <c r="L66">
        <f>VLOOKUP($A66,'2005浙江'!$A$2:$E$70,2,FALSE)</f>
        <v>727</v>
      </c>
      <c r="M66">
        <f>VLOOKUP($A66,'2005浙江'!$A$2:$E$70,3,FALSE)</f>
        <v>66.319999999999993</v>
      </c>
      <c r="N66">
        <f>VLOOKUP($A66,'2005浙江'!$A$2:$E$70,4,FALSE)</f>
        <v>196.85</v>
      </c>
      <c r="O66">
        <f>VLOOKUP($A66,'2005浙江'!$A$2:$E$70,5,FALSE)</f>
        <v>29687</v>
      </c>
      <c r="P66">
        <f>VLOOKUP($A66,'2005浙江'!$A$2:$H$70,6,FALSE)</f>
        <v>50.96</v>
      </c>
      <c r="Q66">
        <f>VLOOKUP($A66,'2005浙江'!$A$2:$H$70,7,FALSE)</f>
        <v>356659</v>
      </c>
      <c r="R66">
        <f>VLOOKUP($C66,平均海拔和土地利用!A:V,6,FALSE)</f>
        <v>6.3381600000000002</v>
      </c>
      <c r="S66">
        <f>VLOOKUP($C66,平均海拔和土地利用!A:V,16,FALSE)</f>
        <v>32.565899999999999</v>
      </c>
    </row>
    <row r="67" spans="1:19" x14ac:dyDescent="0.15">
      <c r="A67" t="s">
        <v>71</v>
      </c>
      <c r="B67" t="s">
        <v>72</v>
      </c>
      <c r="C67">
        <v>330522</v>
      </c>
      <c r="D67">
        <v>2005</v>
      </c>
      <c r="E67">
        <v>9</v>
      </c>
      <c r="F67">
        <v>13</v>
      </c>
      <c r="G67">
        <v>25.6</v>
      </c>
      <c r="H67">
        <v>11.7</v>
      </c>
      <c r="I67">
        <v>9.8765982042929301E-3</v>
      </c>
      <c r="J67">
        <v>1.41685196448402E-2</v>
      </c>
      <c r="K67">
        <f t="shared" si="2"/>
        <v>-4.2919214405472694E-3</v>
      </c>
      <c r="L67">
        <f>VLOOKUP($A67,'2005浙江'!$A$2:$E$70,2,FALSE)</f>
        <v>1430</v>
      </c>
      <c r="M67">
        <f>VLOOKUP($A67,'2005浙江'!$A$2:$E$70,3,FALSE)</f>
        <v>61.87</v>
      </c>
      <c r="N67">
        <f>VLOOKUP($A67,'2005浙江'!$A$2:$E$70,4,FALSE)</f>
        <v>136.06</v>
      </c>
      <c r="O67">
        <f>VLOOKUP($A67,'2005浙江'!$A$2:$E$70,5,FALSE)</f>
        <v>21960</v>
      </c>
      <c r="P67">
        <f>VLOOKUP($A67,'2005浙江'!$A$2:$H$70,6,FALSE)</f>
        <v>90.93</v>
      </c>
      <c r="Q67">
        <f>VLOOKUP($A67,'2005浙江'!$A$2:$H$70,7,FALSE)</f>
        <v>330418</v>
      </c>
      <c r="R67">
        <f>VLOOKUP($C67,平均海拔和土地利用!A:V,6,FALSE)</f>
        <v>86.392300000000006</v>
      </c>
      <c r="S67">
        <f>VLOOKUP($C67,平均海拔和土地利用!A:V,16,FALSE)</f>
        <v>23.4909</v>
      </c>
    </row>
    <row r="68" spans="1:19" x14ac:dyDescent="0.15">
      <c r="A68" t="s">
        <v>75</v>
      </c>
      <c r="B68" t="s">
        <v>76</v>
      </c>
      <c r="C68">
        <v>330621</v>
      </c>
      <c r="D68">
        <v>2005</v>
      </c>
      <c r="E68">
        <v>9</v>
      </c>
      <c r="F68">
        <v>13</v>
      </c>
      <c r="G68">
        <v>53.6</v>
      </c>
      <c r="H68">
        <v>13.9</v>
      </c>
      <c r="I68">
        <v>9.0386647493837305E-4</v>
      </c>
      <c r="J68">
        <v>2.27555167932516E-2</v>
      </c>
      <c r="K68">
        <f t="shared" si="2"/>
        <v>-2.1851650318313227E-2</v>
      </c>
      <c r="L68">
        <f>VLOOKUP($A68,'2005浙江'!$A$2:$E$70,2,FALSE)</f>
        <v>1177</v>
      </c>
      <c r="M68">
        <f>VLOOKUP($A68,'2005浙江'!$A$2:$E$70,3,FALSE)</f>
        <v>70.47</v>
      </c>
      <c r="N68">
        <f>VLOOKUP($A68,'2005浙江'!$A$2:$E$70,4,FALSE)</f>
        <v>386.82</v>
      </c>
      <c r="O68">
        <f>VLOOKUP($A68,'2005浙江'!$A$2:$E$70,5,FALSE)</f>
        <v>54946</v>
      </c>
      <c r="P68">
        <f>VLOOKUP($A68,'2005浙江'!$A$2:$H$70,6,FALSE)</f>
        <v>49.34</v>
      </c>
      <c r="Q68">
        <f>VLOOKUP($A68,'2005浙江'!$A$2:$H$70,7,FALSE)</f>
        <v>330895</v>
      </c>
      <c r="R68">
        <f>VLOOKUP($C68,平均海拔和土地利用!A:V,6,FALSE)</f>
        <v>118.691</v>
      </c>
      <c r="S68">
        <f>VLOOKUP($C68,平均海拔和土地利用!A:V,16,FALSE)</f>
        <v>21.003299999999999</v>
      </c>
    </row>
    <row r="69" spans="1:19" x14ac:dyDescent="0.15">
      <c r="A69" t="s">
        <v>77</v>
      </c>
      <c r="B69" t="s">
        <v>78</v>
      </c>
      <c r="C69">
        <v>330624</v>
      </c>
      <c r="D69">
        <v>2005</v>
      </c>
      <c r="E69">
        <v>9</v>
      </c>
      <c r="F69">
        <v>13</v>
      </c>
      <c r="G69">
        <v>53.6</v>
      </c>
      <c r="H69">
        <v>13.9</v>
      </c>
      <c r="I69">
        <v>3.4363189749536199E-2</v>
      </c>
      <c r="J69">
        <v>2.27555167932516E-2</v>
      </c>
      <c r="K69">
        <f t="shared" si="2"/>
        <v>1.16076729562846E-2</v>
      </c>
      <c r="L69">
        <f>VLOOKUP($A69,'2005浙江'!$A$2:$E$70,2,FALSE)</f>
        <v>1213</v>
      </c>
      <c r="M69">
        <f>VLOOKUP($A69,'2005浙江'!$A$2:$E$70,3,FALSE)</f>
        <v>43.44</v>
      </c>
      <c r="N69">
        <f>VLOOKUP($A69,'2005浙江'!$A$2:$E$70,4,FALSE)</f>
        <v>117.18</v>
      </c>
      <c r="O69">
        <f>VLOOKUP($A69,'2005浙江'!$A$2:$E$70,5,FALSE)</f>
        <v>26986</v>
      </c>
      <c r="P69">
        <f>VLOOKUP($A69,'2005浙江'!$A$2:$H$70,6,FALSE)</f>
        <v>24.86</v>
      </c>
      <c r="Q69">
        <f>VLOOKUP($A69,'2005浙江'!$A$2:$H$70,7,FALSE)</f>
        <v>134296</v>
      </c>
      <c r="R69">
        <f>VLOOKUP($C69,平均海拔和土地利用!A:V,6,FALSE)</f>
        <v>320.137</v>
      </c>
      <c r="S69">
        <f>VLOOKUP($C69,平均海拔和土地利用!A:V,16,FALSE)</f>
        <v>17.402200000000001</v>
      </c>
    </row>
    <row r="70" spans="1:19" x14ac:dyDescent="0.15">
      <c r="A70" t="s">
        <v>79</v>
      </c>
      <c r="B70" t="s">
        <v>80</v>
      </c>
      <c r="C70">
        <v>330681</v>
      </c>
      <c r="D70">
        <v>2005</v>
      </c>
      <c r="E70">
        <v>9</v>
      </c>
      <c r="F70">
        <v>13</v>
      </c>
      <c r="G70">
        <v>34.1</v>
      </c>
      <c r="H70">
        <v>12.5</v>
      </c>
      <c r="I70">
        <v>7.3911763815905102E-3</v>
      </c>
      <c r="J70">
        <v>1.69834861591662E-2</v>
      </c>
      <c r="K70">
        <f t="shared" si="2"/>
        <v>-9.5923097775756899E-3</v>
      </c>
      <c r="L70">
        <f>VLOOKUP($A70,'2005浙江'!$A$2:$E$70,2,FALSE)</f>
        <v>2311</v>
      </c>
      <c r="M70">
        <f>VLOOKUP($A70,'2005浙江'!$A$2:$E$70,3,FALSE)</f>
        <v>105.59</v>
      </c>
      <c r="N70">
        <f>VLOOKUP($A70,'2005浙江'!$A$2:$E$70,4,FALSE)</f>
        <v>324.92</v>
      </c>
      <c r="O70">
        <f>VLOOKUP($A70,'2005浙江'!$A$2:$E$70,5,FALSE)</f>
        <v>30766</v>
      </c>
      <c r="P70">
        <f>VLOOKUP($A70,'2005浙江'!$A$2:$H$70,6,FALSE)</f>
        <v>72.58</v>
      </c>
      <c r="Q70">
        <f>VLOOKUP($A70,'2005浙江'!$A$2:$H$70,7,FALSE)</f>
        <v>715393</v>
      </c>
      <c r="R70">
        <f>VLOOKUP($C70,平均海拔和土地利用!A:V,6,FALSE)</f>
        <v>174.15799999999999</v>
      </c>
      <c r="S70">
        <f>VLOOKUP($C70,平均海拔和土地利用!A:V,16,FALSE)</f>
        <v>18.999500000000001</v>
      </c>
    </row>
    <row r="71" spans="1:19" x14ac:dyDescent="0.15">
      <c r="A71" t="s">
        <v>81</v>
      </c>
      <c r="B71" t="s">
        <v>82</v>
      </c>
      <c r="C71">
        <v>330682</v>
      </c>
      <c r="D71">
        <v>2005</v>
      </c>
      <c r="E71">
        <v>9</v>
      </c>
      <c r="F71">
        <v>13</v>
      </c>
      <c r="G71">
        <v>53.6</v>
      </c>
      <c r="H71">
        <v>13.9</v>
      </c>
      <c r="I71">
        <v>1.4971200938402301E-3</v>
      </c>
      <c r="J71">
        <v>2.27555167932516E-2</v>
      </c>
      <c r="K71">
        <f t="shared" si="2"/>
        <v>-2.1258396699411368E-2</v>
      </c>
      <c r="L71">
        <f>VLOOKUP($A71,'2005浙江'!$A$2:$E$70,2,FALSE)</f>
        <v>1403</v>
      </c>
      <c r="M71">
        <f>VLOOKUP($A71,'2005浙江'!$A$2:$E$70,3,FALSE)</f>
        <v>77.37</v>
      </c>
      <c r="N71">
        <f>VLOOKUP($A71,'2005浙江'!$A$2:$E$70,4,FALSE)</f>
        <v>229.16</v>
      </c>
      <c r="O71">
        <f>VLOOKUP($A71,'2005浙江'!$A$2:$E$70,5,FALSE)</f>
        <v>29607</v>
      </c>
      <c r="P71">
        <f>VLOOKUP($A71,'2005浙江'!$A$2:$H$70,6,FALSE)</f>
        <v>82.87</v>
      </c>
      <c r="Q71">
        <f>VLOOKUP($A71,'2005浙江'!$A$2:$H$70,7,FALSE)</f>
        <v>477883</v>
      </c>
      <c r="R71">
        <f>VLOOKUP($C71,平均海拔和土地利用!A:V,6,FALSE)</f>
        <v>91.971999999999994</v>
      </c>
      <c r="S71">
        <f>VLOOKUP($C71,平均海拔和土地利用!A:V,16,FALSE)</f>
        <v>23.462</v>
      </c>
    </row>
    <row r="72" spans="1:19" x14ac:dyDescent="0.15">
      <c r="A72" t="s">
        <v>83</v>
      </c>
      <c r="B72" t="s">
        <v>84</v>
      </c>
      <c r="C72">
        <v>330683</v>
      </c>
      <c r="D72">
        <v>2005</v>
      </c>
      <c r="E72">
        <v>9</v>
      </c>
      <c r="F72">
        <v>13</v>
      </c>
      <c r="G72">
        <v>53.6</v>
      </c>
      <c r="H72">
        <v>13.9</v>
      </c>
      <c r="I72">
        <v>3.3743239334779497E-2</v>
      </c>
      <c r="J72">
        <v>2.27555167932516E-2</v>
      </c>
      <c r="K72">
        <f t="shared" si="2"/>
        <v>1.0987722541527897E-2</v>
      </c>
      <c r="L72">
        <f>VLOOKUP($A72,'2005浙江'!$A$2:$E$70,2,FALSE)</f>
        <v>1790</v>
      </c>
      <c r="M72">
        <f>VLOOKUP($A72,'2005浙江'!$A$2:$E$70,3,FALSE)</f>
        <v>73.38</v>
      </c>
      <c r="N72">
        <f>VLOOKUP($A72,'2005浙江'!$A$2:$E$70,4,FALSE)</f>
        <v>141.26</v>
      </c>
      <c r="O72">
        <f>VLOOKUP($A72,'2005浙江'!$A$2:$E$70,5,FALSE)</f>
        <v>19240</v>
      </c>
      <c r="P72">
        <f>VLOOKUP($A72,'2005浙江'!$A$2:$H$70,6,FALSE)</f>
        <v>56.87</v>
      </c>
      <c r="Q72">
        <f>VLOOKUP($A72,'2005浙江'!$A$2:$H$70,7,FALSE)</f>
        <v>285682</v>
      </c>
      <c r="R72">
        <f>VLOOKUP($C72,平均海拔和土地利用!A:V,6,FALSE)</f>
        <v>242.26</v>
      </c>
      <c r="S72">
        <f>VLOOKUP($C72,平均海拔和土地利用!A:V,16,FALSE)</f>
        <v>19.366700000000002</v>
      </c>
    </row>
    <row r="73" spans="1:19" x14ac:dyDescent="0.15">
      <c r="A73" t="s">
        <v>87</v>
      </c>
      <c r="B73" t="s">
        <v>88</v>
      </c>
      <c r="C73">
        <v>331021</v>
      </c>
      <c r="D73">
        <v>2005</v>
      </c>
      <c r="E73">
        <v>9</v>
      </c>
      <c r="F73">
        <v>13</v>
      </c>
      <c r="G73">
        <v>93.6</v>
      </c>
      <c r="H73">
        <v>24.8</v>
      </c>
      <c r="I73">
        <v>5.9896132812500003E-2</v>
      </c>
      <c r="J73">
        <v>4.57456660289942E-2</v>
      </c>
      <c r="K73">
        <f t="shared" si="2"/>
        <v>1.4150466783505802E-2</v>
      </c>
      <c r="L73">
        <f>VLOOKUP($A73,'2005浙江'!$A$2:$E$70,2,FALSE)</f>
        <v>378</v>
      </c>
      <c r="M73">
        <f>VLOOKUP($A73,'2005浙江'!$A$2:$E$70,3,FALSE)</f>
        <v>39.86</v>
      </c>
      <c r="N73">
        <f>VLOOKUP($A73,'2005浙江'!$A$2:$E$70,4,FALSE)</f>
        <v>148.66999999999999</v>
      </c>
      <c r="O73">
        <f>VLOOKUP($A73,'2005浙江'!$A$2:$E$70,5,FALSE)</f>
        <v>37466</v>
      </c>
      <c r="P73">
        <f>VLOOKUP($A73,'2005浙江'!$A$2:$H$70,6,FALSE)</f>
        <v>38.479999999999997</v>
      </c>
      <c r="Q73">
        <f>VLOOKUP($A73,'2005浙江'!$A$2:$H$70,7,FALSE)</f>
        <v>234738</v>
      </c>
      <c r="R73">
        <f>VLOOKUP($C73,平均海拔和土地利用!A:V,6,FALSE)</f>
        <v>76.823899999999995</v>
      </c>
      <c r="S73">
        <f>VLOOKUP($C73,平均海拔和土地利用!A:V,16,FALSE)</f>
        <v>23.5428</v>
      </c>
    </row>
    <row r="74" spans="1:19" x14ac:dyDescent="0.15">
      <c r="A74" t="s">
        <v>89</v>
      </c>
      <c r="B74" t="s">
        <v>90</v>
      </c>
      <c r="C74">
        <v>331022</v>
      </c>
      <c r="D74">
        <v>2005</v>
      </c>
      <c r="E74">
        <v>9</v>
      </c>
      <c r="F74">
        <v>13</v>
      </c>
      <c r="G74">
        <v>240.1</v>
      </c>
      <c r="H74">
        <v>13.2</v>
      </c>
      <c r="I74">
        <v>7.7818279181708805E-2</v>
      </c>
      <c r="J74">
        <v>4.7538024801871998E-2</v>
      </c>
      <c r="K74">
        <f t="shared" si="2"/>
        <v>3.0280254379836807E-2</v>
      </c>
      <c r="L74">
        <f>VLOOKUP($A74,'2005浙江'!$A$2:$E$70,2,FALSE)</f>
        <v>1072</v>
      </c>
      <c r="M74">
        <f>VLOOKUP($A74,'2005浙江'!$A$2:$E$70,3,FALSE)</f>
        <v>40.97</v>
      </c>
      <c r="N74">
        <f>VLOOKUP($A74,'2005浙江'!$A$2:$E$70,4,FALSE)</f>
        <v>49.17</v>
      </c>
      <c r="O74">
        <f>VLOOKUP($A74,'2005浙江'!$A$2:$E$70,5,FALSE)</f>
        <v>12059</v>
      </c>
      <c r="P74">
        <f>VLOOKUP($A74,'2005浙江'!$A$2:$H$70,6,FALSE)</f>
        <v>34.799999999999997</v>
      </c>
      <c r="Q74">
        <f>VLOOKUP($A74,'2005浙江'!$A$2:$H$70,7,FALSE)</f>
        <v>246214</v>
      </c>
      <c r="R74">
        <f>VLOOKUP($C74,平均海拔和土地利用!A:V,6,FALSE)</f>
        <v>152.62700000000001</v>
      </c>
      <c r="S74">
        <f>VLOOKUP($C74,平均海拔和土地利用!A:V,16,FALSE)</f>
        <v>20.093299999999999</v>
      </c>
    </row>
    <row r="75" spans="1:19" x14ac:dyDescent="0.15">
      <c r="A75" t="s">
        <v>91</v>
      </c>
      <c r="B75" t="s">
        <v>92</v>
      </c>
      <c r="C75">
        <v>331023</v>
      </c>
      <c r="D75">
        <v>2005</v>
      </c>
      <c r="E75">
        <v>9</v>
      </c>
      <c r="F75">
        <v>13</v>
      </c>
      <c r="G75">
        <v>240.1</v>
      </c>
      <c r="H75">
        <v>13.2</v>
      </c>
      <c r="I75">
        <v>2.0724572353369799E-2</v>
      </c>
      <c r="J75">
        <v>4.7538024801871998E-2</v>
      </c>
      <c r="K75">
        <f t="shared" si="2"/>
        <v>-2.6813452448502199E-2</v>
      </c>
      <c r="L75">
        <f>VLOOKUP($A75,'2005浙江'!$A$2:$E$70,2,FALSE)</f>
        <v>1426</v>
      </c>
      <c r="M75">
        <f>VLOOKUP($A75,'2005浙江'!$A$2:$E$70,3,FALSE)</f>
        <v>55.88</v>
      </c>
      <c r="N75">
        <f>VLOOKUP($A75,'2005浙江'!$A$2:$E$70,4,FALSE)</f>
        <v>62.51</v>
      </c>
      <c r="O75">
        <f>VLOOKUP($A75,'2005浙江'!$A$2:$E$70,5,FALSE)</f>
        <v>11208</v>
      </c>
      <c r="P75">
        <f>VLOOKUP($A75,'2005浙江'!$A$2:$H$70,6,FALSE)</f>
        <v>60.42</v>
      </c>
      <c r="Q75">
        <f>VLOOKUP($A75,'2005浙江'!$A$2:$H$70,7,FALSE)</f>
        <v>151212</v>
      </c>
      <c r="R75">
        <f>VLOOKUP($C75,平均海拔和土地利用!A:V,6,FALSE)</f>
        <v>356.04399999999998</v>
      </c>
      <c r="S75">
        <f>VLOOKUP($C75,平均海拔和土地利用!A:V,16,FALSE)</f>
        <v>18.134399999999999</v>
      </c>
    </row>
    <row r="76" spans="1:19" x14ac:dyDescent="0.15">
      <c r="A76" t="s">
        <v>93</v>
      </c>
      <c r="B76" t="s">
        <v>94</v>
      </c>
      <c r="C76">
        <v>331024</v>
      </c>
      <c r="D76">
        <v>2005</v>
      </c>
      <c r="E76">
        <v>9</v>
      </c>
      <c r="F76">
        <v>13</v>
      </c>
      <c r="G76">
        <v>240.1</v>
      </c>
      <c r="H76">
        <v>13.2</v>
      </c>
      <c r="I76">
        <v>3.7855078864353298E-2</v>
      </c>
      <c r="J76">
        <v>4.7538024801871998E-2</v>
      </c>
      <c r="K76">
        <f t="shared" si="2"/>
        <v>-9.6829459375186999E-3</v>
      </c>
      <c r="L76">
        <f>VLOOKUP($A76,'2005浙江'!$A$2:$E$70,2,FALSE)</f>
        <v>1992</v>
      </c>
      <c r="M76">
        <f>VLOOKUP($A76,'2005浙江'!$A$2:$E$70,3,FALSE)</f>
        <v>47.39</v>
      </c>
      <c r="N76">
        <f>VLOOKUP($A76,'2005浙江'!$A$2:$E$70,4,FALSE)</f>
        <v>51.26</v>
      </c>
      <c r="O76">
        <f>VLOOKUP($A76,'2005浙江'!$A$2:$E$70,5,FALSE)</f>
        <v>10881</v>
      </c>
      <c r="P76">
        <f>VLOOKUP($A76,'2005浙江'!$A$2:$H$70,6,FALSE)</f>
        <v>54.04</v>
      </c>
      <c r="Q76">
        <f>VLOOKUP($A76,'2005浙江'!$A$2:$H$70,7,FALSE)</f>
        <v>142570</v>
      </c>
      <c r="R76">
        <f>VLOOKUP($C76,平均海拔和土地利用!A:V,6,FALSE)</f>
        <v>418.89299999999997</v>
      </c>
      <c r="S76">
        <f>VLOOKUP($C76,平均海拔和土地利用!A:V,16,FALSE)</f>
        <v>15.4838</v>
      </c>
    </row>
    <row r="77" spans="1:19" x14ac:dyDescent="0.15">
      <c r="A77" t="s">
        <v>95</v>
      </c>
      <c r="B77" t="s">
        <v>96</v>
      </c>
      <c r="C77">
        <v>331081</v>
      </c>
      <c r="D77">
        <v>2005</v>
      </c>
      <c r="E77">
        <v>9</v>
      </c>
      <c r="F77">
        <v>13</v>
      </c>
      <c r="G77">
        <v>260.5</v>
      </c>
      <c r="H77">
        <v>18.5</v>
      </c>
      <c r="I77">
        <v>3.9759791955617199E-2</v>
      </c>
      <c r="J77">
        <v>5.67584130668694E-2</v>
      </c>
      <c r="K77">
        <f t="shared" si="2"/>
        <v>-1.69986211112522E-2</v>
      </c>
      <c r="L77">
        <f>VLOOKUP($A77,'2005浙江'!$A$2:$E$70,2,FALSE)</f>
        <v>836</v>
      </c>
      <c r="M77">
        <f>VLOOKUP($A77,'2005浙江'!$A$2:$E$70,3,FALSE)</f>
        <v>115.09</v>
      </c>
      <c r="N77">
        <f>VLOOKUP($A77,'2005浙江'!$A$2:$E$70,4,FALSE)</f>
        <v>305.12</v>
      </c>
      <c r="O77">
        <f>VLOOKUP($A77,'2005浙江'!$A$2:$E$70,5,FALSE)</f>
        <v>26543</v>
      </c>
      <c r="P77">
        <f>VLOOKUP($A77,'2005浙江'!$A$2:$H$70,6,FALSE)</f>
        <v>10.7</v>
      </c>
      <c r="Q77">
        <f>VLOOKUP($A77,'2005浙江'!$A$2:$H$70,7,FALSE)</f>
        <v>836007</v>
      </c>
      <c r="R77">
        <f>VLOOKUP($C77,平均海拔和土地利用!A:V,6,FALSE)</f>
        <v>59.433100000000003</v>
      </c>
      <c r="S77">
        <f>VLOOKUP($C77,平均海拔和土地利用!A:V,16,FALSE)</f>
        <v>23.649899999999999</v>
      </c>
    </row>
    <row r="78" spans="1:19" x14ac:dyDescent="0.15">
      <c r="A78" t="s">
        <v>97</v>
      </c>
      <c r="B78" t="s">
        <v>98</v>
      </c>
      <c r="C78">
        <v>331082</v>
      </c>
      <c r="D78">
        <v>2005</v>
      </c>
      <c r="E78">
        <v>9</v>
      </c>
      <c r="F78">
        <v>13</v>
      </c>
      <c r="G78">
        <v>240.1</v>
      </c>
      <c r="H78">
        <v>13.2</v>
      </c>
      <c r="I78">
        <v>5.3481134163208897E-2</v>
      </c>
      <c r="J78">
        <v>4.7538024801871998E-2</v>
      </c>
      <c r="K78">
        <f t="shared" si="2"/>
        <v>5.9431093613368999E-3</v>
      </c>
      <c r="L78">
        <f>VLOOKUP($A78,'2005浙江'!$A$2:$E$70,2,FALSE)</f>
        <v>2171</v>
      </c>
      <c r="M78">
        <f>VLOOKUP($A78,'2005浙江'!$A$2:$E$70,3,FALSE)</f>
        <v>111.92</v>
      </c>
      <c r="N78">
        <f>VLOOKUP($A78,'2005浙江'!$A$2:$E$70,4,FALSE)</f>
        <v>164.82</v>
      </c>
      <c r="O78">
        <f>VLOOKUP($A78,'2005浙江'!$A$2:$E$70,5,FALSE)</f>
        <v>14776</v>
      </c>
      <c r="P78">
        <f>VLOOKUP($A78,'2005浙江'!$A$2:$H$70,6,FALSE)</f>
        <v>26.84</v>
      </c>
      <c r="Q78">
        <f>VLOOKUP($A78,'2005浙江'!$A$2:$H$70,7,FALSE)</f>
        <v>630447</v>
      </c>
      <c r="R78">
        <f>VLOOKUP($C78,平均海拔和土地利用!A:V,6,FALSE)</f>
        <v>209.363</v>
      </c>
      <c r="S78">
        <f>VLOOKUP($C78,平均海拔和土地利用!A:V,16,FALSE)</f>
        <v>18.514299999999999</v>
      </c>
    </row>
    <row r="79" spans="1:19" x14ac:dyDescent="0.15">
      <c r="A79" t="s">
        <v>11</v>
      </c>
      <c r="B79" t="s">
        <v>12</v>
      </c>
      <c r="C79" s="2">
        <v>320125</v>
      </c>
      <c r="D79" s="2">
        <v>2005</v>
      </c>
      <c r="E79" s="2">
        <v>8</v>
      </c>
      <c r="F79" s="2">
        <v>8</v>
      </c>
      <c r="G79">
        <v>61.2</v>
      </c>
      <c r="H79">
        <v>13.8</v>
      </c>
      <c r="I79" s="2">
        <v>3.02261398305085E-4</v>
      </c>
      <c r="J79">
        <v>2.4094670516835601E-2</v>
      </c>
      <c r="K79" s="2">
        <f t="shared" si="2"/>
        <v>-2.3792409118530516E-2</v>
      </c>
      <c r="L79" s="2">
        <v>1067</v>
      </c>
      <c r="M79" s="2">
        <v>42.05</v>
      </c>
      <c r="N79" s="2">
        <v>93.01</v>
      </c>
      <c r="O79" s="2">
        <v>22108</v>
      </c>
      <c r="P79" s="2">
        <v>71.91</v>
      </c>
      <c r="Q79" s="2">
        <v>460100</v>
      </c>
      <c r="R79" s="2">
        <f>VLOOKUP($C79,平均海拔和土地利用!A:V,6,FALSE)</f>
        <v>15.347899999999999</v>
      </c>
      <c r="S79" s="2">
        <f>VLOOKUP($C79,平均海拔和土地利用!A:V,16,FALSE)</f>
        <v>35.962400000000002</v>
      </c>
    </row>
    <row r="80" spans="1:19" x14ac:dyDescent="0.15">
      <c r="A80" t="s">
        <v>13</v>
      </c>
      <c r="B80" t="s">
        <v>14</v>
      </c>
      <c r="C80" s="2">
        <v>320481</v>
      </c>
      <c r="D80" s="2">
        <v>2005</v>
      </c>
      <c r="E80" s="2">
        <v>8</v>
      </c>
      <c r="F80" s="2">
        <v>8</v>
      </c>
      <c r="G80">
        <v>61.2</v>
      </c>
      <c r="H80">
        <v>13.8</v>
      </c>
      <c r="I80" s="2">
        <v>4.2843130795989399E-3</v>
      </c>
      <c r="J80">
        <v>2.4094670516835601E-2</v>
      </c>
      <c r="K80" s="2">
        <f t="shared" si="2"/>
        <v>-1.9810357437236661E-2</v>
      </c>
      <c r="L80" s="2">
        <v>1535</v>
      </c>
      <c r="M80" s="2">
        <v>76.75</v>
      </c>
      <c r="N80" s="2">
        <v>178.21</v>
      </c>
      <c r="O80" s="2">
        <v>23054</v>
      </c>
      <c r="P80" s="2">
        <v>91.18</v>
      </c>
      <c r="Q80" s="2">
        <v>465100</v>
      </c>
      <c r="R80" s="2">
        <f>VLOOKUP($C80,平均海拔和土地利用!A:V,6,FALSE)</f>
        <v>26.709099999999999</v>
      </c>
      <c r="S80" s="2">
        <f>VLOOKUP($C80,平均海拔和土地利用!A:V,16,FALSE)</f>
        <v>31.436399999999999</v>
      </c>
    </row>
    <row r="81" spans="1:19" x14ac:dyDescent="0.15">
      <c r="A81" t="s">
        <v>15</v>
      </c>
      <c r="B81" t="s">
        <v>16</v>
      </c>
      <c r="C81" s="2">
        <v>320482</v>
      </c>
      <c r="D81" s="2">
        <v>2005</v>
      </c>
      <c r="E81" s="2">
        <v>8</v>
      </c>
      <c r="F81" s="2">
        <v>8</v>
      </c>
      <c r="G81">
        <v>61.2</v>
      </c>
      <c r="H81">
        <v>13.8</v>
      </c>
      <c r="I81" s="2">
        <v>2.38297353827607E-3</v>
      </c>
      <c r="J81">
        <v>2.4094670516835601E-2</v>
      </c>
      <c r="K81" s="2">
        <f t="shared" si="2"/>
        <v>-2.1711696978559531E-2</v>
      </c>
      <c r="L81" s="2">
        <v>976</v>
      </c>
      <c r="M81" s="2">
        <v>54.11</v>
      </c>
      <c r="N81" s="2">
        <v>149</v>
      </c>
      <c r="O81" s="2">
        <v>27507</v>
      </c>
      <c r="P81" s="2">
        <v>56</v>
      </c>
      <c r="Q81" s="2">
        <v>351500</v>
      </c>
      <c r="R81" s="2">
        <f>VLOOKUP($C81,平均海拔和土地利用!A:V,6,FALSE)</f>
        <v>10.084899999999999</v>
      </c>
      <c r="S81" s="2">
        <f>VLOOKUP($C81,平均海拔和土地利用!A:V,16,FALSE)</f>
        <v>34.643700000000003</v>
      </c>
    </row>
    <row r="82" spans="1:19" x14ac:dyDescent="0.15">
      <c r="A82" t="s">
        <v>21</v>
      </c>
      <c r="B82" t="s">
        <v>22</v>
      </c>
      <c r="C82" s="2">
        <v>320621</v>
      </c>
      <c r="D82" s="2">
        <v>2005</v>
      </c>
      <c r="E82" s="2">
        <v>8</v>
      </c>
      <c r="F82" s="2">
        <v>8</v>
      </c>
      <c r="G82">
        <v>82.1</v>
      </c>
      <c r="H82">
        <v>12.1</v>
      </c>
      <c r="I82" s="2">
        <v>1.0466434312986701E-3</v>
      </c>
      <c r="J82">
        <v>2.5703370967391202E-2</v>
      </c>
      <c r="K82" s="2">
        <f t="shared" si="2"/>
        <v>-2.4656727536092531E-2</v>
      </c>
      <c r="L82" s="2">
        <v>1108</v>
      </c>
      <c r="M82" s="2">
        <v>95.33</v>
      </c>
      <c r="N82" s="2">
        <v>148.9</v>
      </c>
      <c r="O82" s="2">
        <v>15566</v>
      </c>
      <c r="P82" s="2">
        <v>107.2</v>
      </c>
      <c r="Q82" s="2">
        <v>491000</v>
      </c>
      <c r="R82" s="2">
        <f>VLOOKUP($C82,平均海拔和土地利用!A:V,6,FALSE)</f>
        <v>3.8975200000000001</v>
      </c>
      <c r="S82" s="2">
        <f>VLOOKUP($C82,平均海拔和土地利用!A:V,16,FALSE)</f>
        <v>31.6937</v>
      </c>
    </row>
    <row r="83" spans="1:19" x14ac:dyDescent="0.15">
      <c r="A83" t="s">
        <v>23</v>
      </c>
      <c r="B83" t="s">
        <v>24</v>
      </c>
      <c r="C83" s="2">
        <v>320623</v>
      </c>
      <c r="D83" s="2">
        <v>2005</v>
      </c>
      <c r="E83" s="2">
        <v>8</v>
      </c>
      <c r="F83" s="2">
        <v>8</v>
      </c>
      <c r="G83">
        <v>113.8</v>
      </c>
      <c r="H83">
        <v>12.6</v>
      </c>
      <c r="I83" s="2">
        <v>4.7924448201494302E-2</v>
      </c>
      <c r="J83">
        <v>3.1684770139499503E-2</v>
      </c>
      <c r="K83" s="2">
        <f t="shared" si="2"/>
        <v>1.6239678061994799E-2</v>
      </c>
      <c r="L83" s="2">
        <v>1733</v>
      </c>
      <c r="M83" s="2">
        <v>107.68</v>
      </c>
      <c r="N83" s="2">
        <v>146.38</v>
      </c>
      <c r="O83" s="2">
        <v>13545</v>
      </c>
      <c r="P83" s="2">
        <v>173.11</v>
      </c>
      <c r="Q83" s="2">
        <v>721800.00000000012</v>
      </c>
      <c r="R83" s="2">
        <f>VLOOKUP($C83,平均海拔和土地利用!A:V,6,FALSE)</f>
        <v>4.0308799999999998</v>
      </c>
      <c r="S83" s="2">
        <f>VLOOKUP($C83,平均海拔和土地利用!A:V,16,FALSE)</f>
        <v>31.9191</v>
      </c>
    </row>
    <row r="84" spans="1:19" x14ac:dyDescent="0.15">
      <c r="A84" t="s">
        <v>25</v>
      </c>
      <c r="B84" t="s">
        <v>26</v>
      </c>
      <c r="C84" s="2">
        <v>320681</v>
      </c>
      <c r="D84" s="2">
        <v>2005</v>
      </c>
      <c r="E84" s="2">
        <v>8</v>
      </c>
      <c r="F84" s="2">
        <v>8</v>
      </c>
      <c r="G84">
        <v>84.5</v>
      </c>
      <c r="H84">
        <v>15.4</v>
      </c>
      <c r="I84" s="3">
        <v>3.4533311196706099E-6</v>
      </c>
      <c r="J84">
        <v>3.0549709359873198E-2</v>
      </c>
      <c r="K84" s="2">
        <f t="shared" si="2"/>
        <v>-3.0546256028753528E-2</v>
      </c>
      <c r="L84" s="2">
        <v>1208</v>
      </c>
      <c r="M84" s="2">
        <v>112.87</v>
      </c>
      <c r="N84" s="2">
        <v>200.03</v>
      </c>
      <c r="O84" s="2">
        <v>17680</v>
      </c>
      <c r="P84" s="2">
        <v>154.65</v>
      </c>
      <c r="Q84" s="2">
        <v>398700</v>
      </c>
      <c r="R84" s="2">
        <f>VLOOKUP($C84,平均海拔和土地利用!A:V,6,FALSE)</f>
        <v>3.2177500000000001</v>
      </c>
      <c r="S84" s="2">
        <f>VLOOKUP($C84,平均海拔和土地利用!A:V,16,FALSE)</f>
        <v>32.654299999999999</v>
      </c>
    </row>
    <row r="85" spans="1:19" x14ac:dyDescent="0.15">
      <c r="A85" t="s">
        <v>27</v>
      </c>
      <c r="B85" t="s">
        <v>28</v>
      </c>
      <c r="C85" s="2">
        <v>320683</v>
      </c>
      <c r="D85" s="2">
        <v>2005</v>
      </c>
      <c r="E85" s="2">
        <v>8</v>
      </c>
      <c r="F85" s="2">
        <v>8</v>
      </c>
      <c r="G85">
        <v>113.8</v>
      </c>
      <c r="H85">
        <v>12.6</v>
      </c>
      <c r="I85" s="2">
        <v>4.4460565215246099E-2</v>
      </c>
      <c r="J85">
        <v>3.1684770139499503E-2</v>
      </c>
      <c r="K85" s="2">
        <f t="shared" si="2"/>
        <v>1.2775795075746596E-2</v>
      </c>
      <c r="L85" s="2">
        <v>1166</v>
      </c>
      <c r="M85" s="2">
        <v>126.25</v>
      </c>
      <c r="N85" s="2">
        <v>222.08</v>
      </c>
      <c r="O85" s="2">
        <v>17528</v>
      </c>
      <c r="P85" s="2">
        <v>135.52000000000001</v>
      </c>
      <c r="Q85" s="2">
        <v>342299.99999999994</v>
      </c>
      <c r="R85" s="2">
        <f>VLOOKUP($C85,平均海拔和土地利用!A:V,6,FALSE)</f>
        <v>4.2362599999999997</v>
      </c>
      <c r="S85" s="2">
        <f>VLOOKUP($C85,平均海拔和土地利用!A:V,16,FALSE)</f>
        <v>31.951499999999999</v>
      </c>
    </row>
    <row r="86" spans="1:19" x14ac:dyDescent="0.15">
      <c r="A86" t="s">
        <v>31</v>
      </c>
      <c r="B86" t="s">
        <v>32</v>
      </c>
      <c r="C86" s="2">
        <v>321181</v>
      </c>
      <c r="D86" s="2">
        <v>2005</v>
      </c>
      <c r="E86" s="2">
        <v>8</v>
      </c>
      <c r="F86" s="2">
        <v>8</v>
      </c>
      <c r="G86">
        <v>59.6</v>
      </c>
      <c r="H86">
        <v>11</v>
      </c>
      <c r="I86" s="2">
        <v>5.19252849544073E-4</v>
      </c>
      <c r="J86">
        <v>2.01297265888431E-2</v>
      </c>
      <c r="K86" s="2">
        <f t="shared" si="2"/>
        <v>-1.9610473739299028E-2</v>
      </c>
      <c r="L86" s="2">
        <v>1047</v>
      </c>
      <c r="M86" s="2">
        <v>80.3</v>
      </c>
      <c r="N86" s="2">
        <v>255.06</v>
      </c>
      <c r="O86" s="2">
        <v>31791</v>
      </c>
      <c r="P86" s="2">
        <v>83.75</v>
      </c>
      <c r="Q86" s="2">
        <v>449300</v>
      </c>
      <c r="R86" s="2">
        <f>VLOOKUP($C86,平均海拔和土地利用!A:V,6,FALSE)</f>
        <v>9.1943300000000008</v>
      </c>
      <c r="S86" s="2">
        <f>VLOOKUP($C86,平均海拔和土地利用!A:V,16,FALSE)</f>
        <v>32.031199999999998</v>
      </c>
    </row>
    <row r="87" spans="1:19" x14ac:dyDescent="0.15">
      <c r="A87" t="s">
        <v>35</v>
      </c>
      <c r="B87" t="s">
        <v>36</v>
      </c>
      <c r="C87" s="2">
        <v>321183</v>
      </c>
      <c r="D87" s="2">
        <v>2005</v>
      </c>
      <c r="E87" s="2">
        <v>8</v>
      </c>
      <c r="F87" s="2">
        <v>8</v>
      </c>
      <c r="G87">
        <v>52.8</v>
      </c>
      <c r="H87">
        <v>8.8000000000000007</v>
      </c>
      <c r="I87" s="2">
        <v>5.2739989726027399E-3</v>
      </c>
      <c r="J87">
        <v>1.6038756463098599E-2</v>
      </c>
      <c r="K87" s="2">
        <f t="shared" si="2"/>
        <v>-1.0764757490495859E-2</v>
      </c>
      <c r="L87" s="2">
        <v>1387</v>
      </c>
      <c r="M87" s="2">
        <v>58.03</v>
      </c>
      <c r="N87" s="2">
        <v>106.06</v>
      </c>
      <c r="O87" s="2">
        <v>18212</v>
      </c>
      <c r="P87" s="2">
        <v>77.44</v>
      </c>
      <c r="Q87" s="2">
        <v>408900</v>
      </c>
      <c r="R87" s="2">
        <f>VLOOKUP($C87,平均海拔和土地利用!A:V,6,FALSE)</f>
        <v>41.401400000000002</v>
      </c>
      <c r="S87" s="2">
        <f>VLOOKUP($C87,平均海拔和土地利用!A:V,16,FALSE)</f>
        <v>29.665700000000001</v>
      </c>
    </row>
    <row r="88" spans="1:19" x14ac:dyDescent="0.15">
      <c r="A88" t="s">
        <v>37</v>
      </c>
      <c r="B88" t="s">
        <v>38</v>
      </c>
      <c r="C88" s="2">
        <v>321281</v>
      </c>
      <c r="D88" s="2">
        <v>2005</v>
      </c>
      <c r="E88" s="2">
        <v>8</v>
      </c>
      <c r="F88" s="2">
        <v>8</v>
      </c>
      <c r="G88">
        <v>82.1</v>
      </c>
      <c r="H88">
        <v>12.1</v>
      </c>
      <c r="I88" s="2">
        <v>4.57607727068449E-2</v>
      </c>
      <c r="J88">
        <v>2.5703370967391202E-2</v>
      </c>
      <c r="K88" s="2">
        <f t="shared" si="2"/>
        <v>2.0057401739453699E-2</v>
      </c>
      <c r="L88" s="2">
        <v>2394</v>
      </c>
      <c r="M88" s="2">
        <v>154.31</v>
      </c>
      <c r="N88" s="2">
        <v>150.66999999999999</v>
      </c>
      <c r="O88" s="2">
        <v>9744</v>
      </c>
      <c r="P88" s="2">
        <v>224.85</v>
      </c>
      <c r="Q88" s="2">
        <v>836500</v>
      </c>
      <c r="R88" s="2">
        <f>VLOOKUP($C88,平均海拔和土地利用!A:V,6,FALSE)</f>
        <v>1.3371999999999999</v>
      </c>
      <c r="S88" s="2">
        <f>VLOOKUP($C88,平均海拔和土地利用!A:V,16,FALSE)</f>
        <v>33.760399999999997</v>
      </c>
    </row>
    <row r="89" spans="1:19" x14ac:dyDescent="0.15">
      <c r="A89" t="s">
        <v>50</v>
      </c>
      <c r="B89" t="s">
        <v>51</v>
      </c>
      <c r="C89">
        <v>330225</v>
      </c>
      <c r="D89">
        <v>2005</v>
      </c>
      <c r="E89">
        <v>8</v>
      </c>
      <c r="F89">
        <v>8</v>
      </c>
      <c r="G89">
        <v>75.5</v>
      </c>
      <c r="H89">
        <v>34.1</v>
      </c>
      <c r="I89">
        <v>5.0567718158890301E-2</v>
      </c>
      <c r="J89">
        <v>5.7246979331480499E-2</v>
      </c>
      <c r="K89">
        <f t="shared" si="2"/>
        <v>-6.6792611725901979E-3</v>
      </c>
      <c r="L89">
        <f>VLOOKUP($A89,'2005浙江'!$A$2:$E$70,2,FALSE)</f>
        <v>1177</v>
      </c>
      <c r="M89">
        <f>VLOOKUP($A89,'2005浙江'!$A$2:$E$70,3,FALSE)</f>
        <v>52.74</v>
      </c>
      <c r="N89">
        <f>VLOOKUP($A89,'2005浙江'!$A$2:$E$70,4,FALSE)</f>
        <v>136.38</v>
      </c>
      <c r="O89">
        <f>VLOOKUP($A89,'2005浙江'!$A$2:$E$70,5,FALSE)</f>
        <v>25952</v>
      </c>
      <c r="P89">
        <f>VLOOKUP($A89,'2005浙江'!$A$2:$H$70,6,FALSE)</f>
        <v>30.74</v>
      </c>
      <c r="Q89">
        <f>VLOOKUP($A89,'2005浙江'!$A$2:$H$70,7,FALSE)</f>
        <v>743834</v>
      </c>
      <c r="R89">
        <f>VLOOKUP($C89,平均海拔和土地利用!A:V,6,FALSE)</f>
        <v>97.493799999999993</v>
      </c>
      <c r="S89">
        <f>VLOOKUP($C89,平均海拔和土地利用!A:V,16,FALSE)</f>
        <v>20.275700000000001</v>
      </c>
    </row>
    <row r="90" spans="1:19" x14ac:dyDescent="0.15">
      <c r="A90" t="s">
        <v>52</v>
      </c>
      <c r="B90" t="s">
        <v>53</v>
      </c>
      <c r="C90">
        <v>330226</v>
      </c>
      <c r="D90">
        <v>2005</v>
      </c>
      <c r="E90">
        <v>8</v>
      </c>
      <c r="F90">
        <v>8</v>
      </c>
      <c r="G90">
        <v>75.5</v>
      </c>
      <c r="H90">
        <v>34.1</v>
      </c>
      <c r="I90">
        <v>3.2605341019417498E-2</v>
      </c>
      <c r="J90">
        <v>5.7246979331480499E-2</v>
      </c>
      <c r="K90">
        <f t="shared" si="2"/>
        <v>-2.4641638312063001E-2</v>
      </c>
      <c r="L90">
        <f>VLOOKUP($A90,'2005浙江'!$A$2:$E$70,2,FALSE)</f>
        <v>1931</v>
      </c>
      <c r="M90">
        <f>VLOOKUP($A90,'2005浙江'!$A$2:$E$70,3,FALSE)</f>
        <v>58.55</v>
      </c>
      <c r="N90">
        <f>VLOOKUP($A90,'2005浙江'!$A$2:$E$70,4,FALSE)</f>
        <v>129.87</v>
      </c>
      <c r="O90">
        <f>VLOOKUP($A90,'2005浙江'!$A$2:$E$70,5,FALSE)</f>
        <v>22227</v>
      </c>
      <c r="P90">
        <f>VLOOKUP($A90,'2005浙江'!$A$2:$H$70,6,FALSE)</f>
        <v>32.08</v>
      </c>
      <c r="Q90">
        <f>VLOOKUP($A90,'2005浙江'!$A$2:$H$70,7,FALSE)</f>
        <v>250337</v>
      </c>
      <c r="R90">
        <f>VLOOKUP($C90,平均海拔和土地利用!A:V,6,FALSE)</f>
        <v>218.26499999999999</v>
      </c>
      <c r="S90">
        <f>VLOOKUP($C90,平均海拔和土地利用!A:V,16,FALSE)</f>
        <v>18.938500000000001</v>
      </c>
    </row>
    <row r="91" spans="1:19" x14ac:dyDescent="0.15">
      <c r="A91" t="s">
        <v>54</v>
      </c>
      <c r="B91" t="s">
        <v>55</v>
      </c>
      <c r="C91">
        <v>330281</v>
      </c>
      <c r="D91">
        <v>2005</v>
      </c>
      <c r="E91">
        <v>8</v>
      </c>
      <c r="F91">
        <v>8</v>
      </c>
      <c r="G91">
        <v>52</v>
      </c>
      <c r="H91">
        <v>12.4</v>
      </c>
      <c r="I91">
        <v>1.53194239160839E-2</v>
      </c>
      <c r="J91">
        <v>2.0468384983393699E-2</v>
      </c>
      <c r="K91">
        <f t="shared" si="2"/>
        <v>-5.1489610673097989E-3</v>
      </c>
      <c r="L91">
        <f>VLOOKUP($A91,'2005浙江'!$A$2:$E$70,2,FALSE)</f>
        <v>1527</v>
      </c>
      <c r="M91">
        <f>VLOOKUP($A91,'2005浙江'!$A$2:$E$70,3,FALSE)</f>
        <v>82.58</v>
      </c>
      <c r="N91">
        <f>VLOOKUP($A91,'2005浙江'!$A$2:$E$70,4,FALSE)</f>
        <v>298.12</v>
      </c>
      <c r="O91">
        <f>VLOOKUP($A91,'2005浙江'!$A$2:$E$70,5,FALSE)</f>
        <v>36101</v>
      </c>
      <c r="P91">
        <f>VLOOKUP($A91,'2005浙江'!$A$2:$H$70,6,FALSE)</f>
        <v>64.900000000000006</v>
      </c>
      <c r="Q91">
        <f>VLOOKUP($A91,'2005浙江'!$A$2:$H$70,7,FALSE)</f>
        <v>451771</v>
      </c>
      <c r="R91">
        <f>VLOOKUP($C91,平均海拔和土地利用!A:V,6,FALSE)</f>
        <v>160.34899999999999</v>
      </c>
      <c r="S91">
        <f>VLOOKUP($C91,平均海拔和土地利用!A:V,16,FALSE)</f>
        <v>24.5352</v>
      </c>
    </row>
    <row r="92" spans="1:19" x14ac:dyDescent="0.15">
      <c r="A92" t="s">
        <v>56</v>
      </c>
      <c r="B92" t="s">
        <v>57</v>
      </c>
      <c r="C92">
        <v>330282</v>
      </c>
      <c r="D92">
        <v>2005</v>
      </c>
      <c r="E92">
        <v>8</v>
      </c>
      <c r="F92">
        <v>8</v>
      </c>
      <c r="G92">
        <v>52</v>
      </c>
      <c r="H92">
        <v>12.4</v>
      </c>
      <c r="I92">
        <v>3.5265341823551101E-2</v>
      </c>
      <c r="J92">
        <v>2.0468384983393699E-2</v>
      </c>
      <c r="K92">
        <f t="shared" si="2"/>
        <v>1.4796956840157402E-2</v>
      </c>
      <c r="L92">
        <f>VLOOKUP($A92,'2005浙江'!$A$2:$E$70,2,FALSE)</f>
        <v>1154</v>
      </c>
      <c r="M92">
        <f>VLOOKUP($A92,'2005浙江'!$A$2:$E$70,3,FALSE)</f>
        <v>101.54</v>
      </c>
      <c r="N92">
        <f>VLOOKUP($A92,'2005浙江'!$A$2:$E$70,4,FALSE)</f>
        <v>375.41</v>
      </c>
      <c r="O92">
        <f>VLOOKUP($A92,'2005浙江'!$A$2:$E$70,5,FALSE)</f>
        <v>37065</v>
      </c>
      <c r="P92">
        <f>VLOOKUP($A92,'2005浙江'!$A$2:$H$70,6,FALSE)</f>
        <v>80.72</v>
      </c>
      <c r="Q92">
        <f>VLOOKUP($A92,'2005浙江'!$A$2:$H$70,7,FALSE)</f>
        <v>401447</v>
      </c>
      <c r="R92">
        <f>VLOOKUP($C92,平均海拔和土地利用!A:V,6,FALSE)</f>
        <v>23.659500000000001</v>
      </c>
      <c r="S92">
        <f>VLOOKUP($C92,平均海拔和土地利用!A:V,16,FALSE)</f>
        <v>33.371699999999997</v>
      </c>
    </row>
    <row r="93" spans="1:19" x14ac:dyDescent="0.15">
      <c r="A93" t="s">
        <v>58</v>
      </c>
      <c r="B93" t="s">
        <v>59</v>
      </c>
      <c r="C93">
        <v>330283</v>
      </c>
      <c r="D93">
        <v>2005</v>
      </c>
      <c r="E93">
        <v>8</v>
      </c>
      <c r="F93">
        <v>8</v>
      </c>
      <c r="G93">
        <v>99.4</v>
      </c>
      <c r="H93">
        <v>9.4</v>
      </c>
      <c r="I93">
        <v>7.7531629686304504E-2</v>
      </c>
      <c r="J93">
        <v>2.5176563820047598E-2</v>
      </c>
      <c r="K93">
        <f t="shared" si="2"/>
        <v>5.2355065866256906E-2</v>
      </c>
      <c r="L93">
        <f>VLOOKUP($A93,'2005浙江'!$A$2:$E$70,2,FALSE)</f>
        <v>1249</v>
      </c>
      <c r="M93">
        <f>VLOOKUP($A93,'2005浙江'!$A$2:$E$70,3,FALSE)</f>
        <v>47.88</v>
      </c>
      <c r="N93">
        <f>VLOOKUP($A93,'2005浙江'!$A$2:$E$70,4,FALSE)</f>
        <v>124.82</v>
      </c>
      <c r="O93">
        <f>VLOOKUP($A93,'2005浙江'!$A$2:$E$70,5,FALSE)</f>
        <v>26054</v>
      </c>
      <c r="P93">
        <f>VLOOKUP($A93,'2005浙江'!$A$2:$H$70,6,FALSE)</f>
        <v>24.05</v>
      </c>
      <c r="Q93">
        <f>VLOOKUP($A93,'2005浙江'!$A$2:$H$70,7,FALSE)</f>
        <v>344365</v>
      </c>
      <c r="R93">
        <f>VLOOKUP($C93,平均海拔和土地利用!A:V,6,FALSE)</f>
        <v>193.458</v>
      </c>
      <c r="S93">
        <f>VLOOKUP($C93,平均海拔和土地利用!A:V,16,FALSE)</f>
        <v>19.642600000000002</v>
      </c>
    </row>
    <row r="94" spans="1:19" x14ac:dyDescent="0.15">
      <c r="A94" t="s">
        <v>60</v>
      </c>
      <c r="B94" t="s">
        <v>61</v>
      </c>
      <c r="C94">
        <v>330421</v>
      </c>
      <c r="D94">
        <v>2005</v>
      </c>
      <c r="E94">
        <v>8</v>
      </c>
      <c r="F94">
        <v>8</v>
      </c>
      <c r="G94">
        <v>102.6</v>
      </c>
      <c r="H94">
        <v>19.2</v>
      </c>
      <c r="I94">
        <v>1.5654796634967098E-2</v>
      </c>
      <c r="J94">
        <v>3.9005643669404698E-2</v>
      </c>
      <c r="K94">
        <f t="shared" si="2"/>
        <v>-2.33508470344376E-2</v>
      </c>
      <c r="L94">
        <f>VLOOKUP($A94,'2005浙江'!$A$2:$E$70,2,FALSE)</f>
        <v>507</v>
      </c>
      <c r="M94">
        <f>VLOOKUP($A94,'2005浙江'!$A$2:$E$70,3,FALSE)</f>
        <v>38.049999999999997</v>
      </c>
      <c r="N94">
        <f>VLOOKUP($A94,'2005浙江'!$A$2:$E$70,4,FALSE)</f>
        <v>129.07</v>
      </c>
      <c r="O94">
        <f>VLOOKUP($A94,'2005浙江'!$A$2:$E$70,5,FALSE)</f>
        <v>33894</v>
      </c>
      <c r="P94">
        <f>VLOOKUP($A94,'2005浙江'!$A$2:$H$70,6,FALSE)</f>
        <v>46.98</v>
      </c>
      <c r="Q94">
        <f>VLOOKUP($A94,'2005浙江'!$A$2:$H$70,7,FALSE)</f>
        <v>344791</v>
      </c>
      <c r="R94">
        <f>VLOOKUP($C94,平均海拔和土地利用!A:V,6,FALSE)</f>
        <v>5.0384599999999997</v>
      </c>
      <c r="S94">
        <f>VLOOKUP($C94,平均海拔和土地利用!A:V,16,FALSE)</f>
        <v>35.233899999999998</v>
      </c>
    </row>
    <row r="95" spans="1:19" x14ac:dyDescent="0.15">
      <c r="A95" t="s">
        <v>62</v>
      </c>
      <c r="B95" t="s">
        <v>63</v>
      </c>
      <c r="C95">
        <v>330424</v>
      </c>
      <c r="D95">
        <v>2005</v>
      </c>
      <c r="E95">
        <v>8</v>
      </c>
      <c r="F95">
        <v>8</v>
      </c>
      <c r="G95">
        <v>102.6</v>
      </c>
      <c r="H95">
        <v>19.2</v>
      </c>
      <c r="I95">
        <v>3.1483825265643398E-3</v>
      </c>
      <c r="J95">
        <v>3.9005643669404698E-2</v>
      </c>
      <c r="K95">
        <f t="shared" si="2"/>
        <v>-3.5857261142840359E-2</v>
      </c>
      <c r="L95">
        <f>VLOOKUP($A95,'2005浙江'!$A$2:$E$70,2,FALSE)</f>
        <v>508</v>
      </c>
      <c r="M95">
        <f>VLOOKUP($A95,'2005浙江'!$A$2:$E$70,3,FALSE)</f>
        <v>36.43</v>
      </c>
      <c r="N95">
        <f>VLOOKUP($A95,'2005浙江'!$A$2:$E$70,4,FALSE)</f>
        <v>144.47</v>
      </c>
      <c r="O95">
        <f>VLOOKUP($A95,'2005浙江'!$A$2:$E$70,5,FALSE)</f>
        <v>39523</v>
      </c>
      <c r="P95">
        <f>VLOOKUP($A95,'2005浙江'!$A$2:$H$70,6,FALSE)</f>
        <v>54.57</v>
      </c>
      <c r="Q95">
        <f>VLOOKUP($A95,'2005浙江'!$A$2:$H$70,7,FALSE)</f>
        <v>179830</v>
      </c>
      <c r="R95">
        <f>VLOOKUP($C95,平均海拔和土地利用!A:V,6,FALSE)</f>
        <v>6.8158300000000001</v>
      </c>
      <c r="S95">
        <f>VLOOKUP($C95,平均海拔和土地利用!A:V,16,FALSE)</f>
        <v>31.6432</v>
      </c>
    </row>
    <row r="96" spans="1:19" x14ac:dyDescent="0.15">
      <c r="A96" t="s">
        <v>64</v>
      </c>
      <c r="B96" t="s">
        <v>65</v>
      </c>
      <c r="C96">
        <v>330481</v>
      </c>
      <c r="D96">
        <v>2005</v>
      </c>
      <c r="E96">
        <v>8</v>
      </c>
      <c r="F96">
        <v>8</v>
      </c>
      <c r="G96">
        <v>58</v>
      </c>
      <c r="H96">
        <v>10.8</v>
      </c>
      <c r="I96">
        <v>4.9078634930832803E-2</v>
      </c>
      <c r="J96">
        <v>1.9567075482387199E-2</v>
      </c>
      <c r="K96">
        <f t="shared" si="2"/>
        <v>2.9511559448445603E-2</v>
      </c>
      <c r="L96">
        <f>VLOOKUP($A96,'2005浙江'!$A$2:$E$70,2,FALSE)</f>
        <v>668</v>
      </c>
      <c r="M96">
        <f>VLOOKUP($A96,'2005浙江'!$A$2:$E$70,3,FALSE)</f>
        <v>64.39</v>
      </c>
      <c r="N96">
        <f>VLOOKUP($A96,'2005浙江'!$A$2:$E$70,4,FALSE)</f>
        <v>217.96</v>
      </c>
      <c r="O96">
        <f>VLOOKUP($A96,'2005浙江'!$A$2:$E$70,5,FALSE)</f>
        <v>33874</v>
      </c>
      <c r="P96">
        <f>VLOOKUP($A96,'2005浙江'!$A$2:$H$70,6,FALSE)</f>
        <v>56.62</v>
      </c>
      <c r="Q96">
        <f>VLOOKUP($A96,'2005浙江'!$A$2:$H$70,7,FALSE)</f>
        <v>249234</v>
      </c>
      <c r="R96">
        <f>VLOOKUP($C96,平均海拔和土地利用!A:V,6,FALSE)</f>
        <v>7.9030899999999997</v>
      </c>
      <c r="S96">
        <f>VLOOKUP($C96,平均海拔和土地利用!A:V,16,FALSE)</f>
        <v>32.379199999999997</v>
      </c>
    </row>
    <row r="97" spans="1:19" x14ac:dyDescent="0.15">
      <c r="A97" t="s">
        <v>68</v>
      </c>
      <c r="B97" t="s">
        <v>69</v>
      </c>
      <c r="C97">
        <v>330483</v>
      </c>
      <c r="D97">
        <v>2005</v>
      </c>
      <c r="E97">
        <v>8</v>
      </c>
      <c r="F97">
        <v>8</v>
      </c>
      <c r="G97">
        <v>50.3</v>
      </c>
      <c r="H97">
        <v>16.2</v>
      </c>
      <c r="I97">
        <v>5.0765694904646497E-2</v>
      </c>
      <c r="J97">
        <v>2.5198928284367102E-2</v>
      </c>
      <c r="K97">
        <f t="shared" si="2"/>
        <v>2.5566766620279395E-2</v>
      </c>
      <c r="L97">
        <f>VLOOKUP($A97,'2005浙江'!$A$2:$E$70,2,FALSE)</f>
        <v>727</v>
      </c>
      <c r="M97">
        <f>VLOOKUP($A97,'2005浙江'!$A$2:$E$70,3,FALSE)</f>
        <v>66.319999999999993</v>
      </c>
      <c r="N97">
        <f>VLOOKUP($A97,'2005浙江'!$A$2:$E$70,4,FALSE)</f>
        <v>196.85</v>
      </c>
      <c r="O97">
        <f>VLOOKUP($A97,'2005浙江'!$A$2:$E$70,5,FALSE)</f>
        <v>29687</v>
      </c>
      <c r="P97">
        <f>VLOOKUP($A97,'2005浙江'!$A$2:$H$70,6,FALSE)</f>
        <v>50.96</v>
      </c>
      <c r="Q97">
        <f>VLOOKUP($A97,'2005浙江'!$A$2:$H$70,7,FALSE)</f>
        <v>356659</v>
      </c>
      <c r="R97">
        <f>VLOOKUP($C97,平均海拔和土地利用!A:V,6,FALSE)</f>
        <v>6.3381600000000002</v>
      </c>
      <c r="S97">
        <f>VLOOKUP($C97,平均海拔和土地利用!A:V,16,FALSE)</f>
        <v>32.565899999999999</v>
      </c>
    </row>
    <row r="98" spans="1:19" x14ac:dyDescent="0.15">
      <c r="A98" t="s">
        <v>71</v>
      </c>
      <c r="B98" t="s">
        <v>72</v>
      </c>
      <c r="C98">
        <v>330522</v>
      </c>
      <c r="D98">
        <v>2005</v>
      </c>
      <c r="E98">
        <v>8</v>
      </c>
      <c r="F98">
        <v>8</v>
      </c>
      <c r="G98">
        <v>61.2</v>
      </c>
      <c r="H98">
        <v>13.8</v>
      </c>
      <c r="I98">
        <v>2.4772177732323201E-2</v>
      </c>
      <c r="J98">
        <v>2.4094670516835601E-2</v>
      </c>
      <c r="K98">
        <f t="shared" ref="K98:K129" si="3">I98-J98</f>
        <v>6.7750721548760079E-4</v>
      </c>
      <c r="L98">
        <f>VLOOKUP($A98,'2005浙江'!$A$2:$E$70,2,FALSE)</f>
        <v>1430</v>
      </c>
      <c r="M98">
        <f>VLOOKUP($A98,'2005浙江'!$A$2:$E$70,3,FALSE)</f>
        <v>61.87</v>
      </c>
      <c r="N98">
        <f>VLOOKUP($A98,'2005浙江'!$A$2:$E$70,4,FALSE)</f>
        <v>136.06</v>
      </c>
      <c r="O98">
        <f>VLOOKUP($A98,'2005浙江'!$A$2:$E$70,5,FALSE)</f>
        <v>21960</v>
      </c>
      <c r="P98">
        <f>VLOOKUP($A98,'2005浙江'!$A$2:$H$70,6,FALSE)</f>
        <v>90.93</v>
      </c>
      <c r="Q98">
        <f>VLOOKUP($A98,'2005浙江'!$A$2:$H$70,7,FALSE)</f>
        <v>330418</v>
      </c>
      <c r="R98">
        <f>VLOOKUP($C98,平均海拔和土地利用!A:V,6,FALSE)</f>
        <v>86.392300000000006</v>
      </c>
      <c r="S98">
        <f>VLOOKUP($C98,平均海拔和土地利用!A:V,16,FALSE)</f>
        <v>23.4909</v>
      </c>
    </row>
    <row r="99" spans="1:19" x14ac:dyDescent="0.15">
      <c r="A99" t="s">
        <v>73</v>
      </c>
      <c r="B99" t="s">
        <v>74</v>
      </c>
      <c r="C99">
        <v>330523</v>
      </c>
      <c r="D99">
        <v>2005</v>
      </c>
      <c r="E99">
        <v>8</v>
      </c>
      <c r="F99">
        <v>8</v>
      </c>
      <c r="G99">
        <v>25.8</v>
      </c>
      <c r="H99">
        <v>7.6</v>
      </c>
      <c r="I99">
        <v>1.2919753021756601E-2</v>
      </c>
      <c r="J99">
        <v>9.1024486332922701E-3</v>
      </c>
      <c r="K99">
        <f t="shared" si="3"/>
        <v>3.8173043884643307E-3</v>
      </c>
      <c r="L99">
        <f>VLOOKUP($A99,'2005浙江'!$A$2:$E$70,2,FALSE)</f>
        <v>1886</v>
      </c>
      <c r="M99">
        <f>VLOOKUP($A99,'2005浙江'!$A$2:$E$70,3,FALSE)</f>
        <v>45.23</v>
      </c>
      <c r="N99">
        <f>VLOOKUP($A99,'2005浙江'!$A$2:$E$70,4,FALSE)</f>
        <v>89.7</v>
      </c>
      <c r="O99">
        <f>VLOOKUP($A99,'2005浙江'!$A$2:$E$70,5,FALSE)</f>
        <v>19917</v>
      </c>
      <c r="P99">
        <f>VLOOKUP($A99,'2005浙江'!$A$2:$H$70,6,FALSE)</f>
        <v>40.9</v>
      </c>
      <c r="Q99">
        <f>VLOOKUP($A99,'2005浙江'!$A$2:$H$70,7,FALSE)</f>
        <v>242549</v>
      </c>
      <c r="R99">
        <f>VLOOKUP($C99,平均海拔和土地利用!A:V,6,FALSE)</f>
        <v>206.69800000000001</v>
      </c>
      <c r="S99">
        <f>VLOOKUP($C99,平均海拔和土地利用!A:V,16,FALSE)</f>
        <v>17.571000000000002</v>
      </c>
    </row>
    <row r="100" spans="1:19" x14ac:dyDescent="0.15">
      <c r="A100" t="s">
        <v>77</v>
      </c>
      <c r="B100" t="s">
        <v>78</v>
      </c>
      <c r="C100">
        <v>330624</v>
      </c>
      <c r="D100">
        <v>2005</v>
      </c>
      <c r="E100">
        <v>8</v>
      </c>
      <c r="F100">
        <v>8</v>
      </c>
      <c r="G100">
        <v>26.8</v>
      </c>
      <c r="H100">
        <v>11.9</v>
      </c>
      <c r="I100">
        <v>3.7804765398886798E-3</v>
      </c>
      <c r="J100">
        <v>1.46792657962127E-2</v>
      </c>
      <c r="K100">
        <f t="shared" si="3"/>
        <v>-1.089878925632402E-2</v>
      </c>
      <c r="L100">
        <f>VLOOKUP($A100,'2005浙江'!$A$2:$E$70,2,FALSE)</f>
        <v>1213</v>
      </c>
      <c r="M100">
        <f>VLOOKUP($A100,'2005浙江'!$A$2:$E$70,3,FALSE)</f>
        <v>43.44</v>
      </c>
      <c r="N100">
        <f>VLOOKUP($A100,'2005浙江'!$A$2:$E$70,4,FALSE)</f>
        <v>117.18</v>
      </c>
      <c r="O100">
        <f>VLOOKUP($A100,'2005浙江'!$A$2:$E$70,5,FALSE)</f>
        <v>26986</v>
      </c>
      <c r="P100">
        <f>VLOOKUP($A100,'2005浙江'!$A$2:$H$70,6,FALSE)</f>
        <v>24.86</v>
      </c>
      <c r="Q100">
        <f>VLOOKUP($A100,'2005浙江'!$A$2:$H$70,7,FALSE)</f>
        <v>134296</v>
      </c>
      <c r="R100">
        <f>VLOOKUP($C100,平均海拔和土地利用!A:V,6,FALSE)</f>
        <v>320.137</v>
      </c>
      <c r="S100">
        <f>VLOOKUP($C100,平均海拔和土地利用!A:V,16,FALSE)</f>
        <v>17.402200000000001</v>
      </c>
    </row>
    <row r="101" spans="1:19" x14ac:dyDescent="0.15">
      <c r="A101" t="s">
        <v>81</v>
      </c>
      <c r="B101" t="s">
        <v>82</v>
      </c>
      <c r="C101">
        <v>330682</v>
      </c>
      <c r="D101">
        <v>2005</v>
      </c>
      <c r="E101">
        <v>8</v>
      </c>
      <c r="F101">
        <v>8</v>
      </c>
      <c r="G101">
        <v>26.8</v>
      </c>
      <c r="H101">
        <v>11.9</v>
      </c>
      <c r="I101">
        <v>2.4061717998075101E-3</v>
      </c>
      <c r="J101">
        <v>1.46792657962127E-2</v>
      </c>
      <c r="K101">
        <f t="shared" si="3"/>
        <v>-1.227309399640519E-2</v>
      </c>
      <c r="L101">
        <f>VLOOKUP($A101,'2005浙江'!$A$2:$E$70,2,FALSE)</f>
        <v>1403</v>
      </c>
      <c r="M101">
        <f>VLOOKUP($A101,'2005浙江'!$A$2:$E$70,3,FALSE)</f>
        <v>77.37</v>
      </c>
      <c r="N101">
        <f>VLOOKUP($A101,'2005浙江'!$A$2:$E$70,4,FALSE)</f>
        <v>229.16</v>
      </c>
      <c r="O101">
        <f>VLOOKUP($A101,'2005浙江'!$A$2:$E$70,5,FALSE)</f>
        <v>29607</v>
      </c>
      <c r="P101">
        <f>VLOOKUP($A101,'2005浙江'!$A$2:$H$70,6,FALSE)</f>
        <v>82.87</v>
      </c>
      <c r="Q101">
        <f>VLOOKUP($A101,'2005浙江'!$A$2:$H$70,7,FALSE)</f>
        <v>477883</v>
      </c>
      <c r="R101">
        <f>VLOOKUP($C101,平均海拔和土地利用!A:V,6,FALSE)</f>
        <v>91.971999999999994</v>
      </c>
      <c r="S101">
        <f>VLOOKUP($C101,平均海拔和土地利用!A:V,16,FALSE)</f>
        <v>23.462</v>
      </c>
    </row>
    <row r="102" spans="1:19" x14ac:dyDescent="0.15">
      <c r="A102" t="s">
        <v>83</v>
      </c>
      <c r="B102" t="s">
        <v>84</v>
      </c>
      <c r="C102">
        <v>330683</v>
      </c>
      <c r="D102">
        <v>2005</v>
      </c>
      <c r="E102">
        <v>8</v>
      </c>
      <c r="F102">
        <v>8</v>
      </c>
      <c r="G102">
        <v>26.8</v>
      </c>
      <c r="H102">
        <v>11.9</v>
      </c>
      <c r="I102">
        <v>1.0091638792480101E-3</v>
      </c>
      <c r="J102">
        <v>1.46792657962127E-2</v>
      </c>
      <c r="K102">
        <f t="shared" si="3"/>
        <v>-1.367010191696469E-2</v>
      </c>
      <c r="L102">
        <f>VLOOKUP($A102,'2005浙江'!$A$2:$E$70,2,FALSE)</f>
        <v>1790</v>
      </c>
      <c r="M102">
        <f>VLOOKUP($A102,'2005浙江'!$A$2:$E$70,3,FALSE)</f>
        <v>73.38</v>
      </c>
      <c r="N102">
        <f>VLOOKUP($A102,'2005浙江'!$A$2:$E$70,4,FALSE)</f>
        <v>141.26</v>
      </c>
      <c r="O102">
        <f>VLOOKUP($A102,'2005浙江'!$A$2:$E$70,5,FALSE)</f>
        <v>19240</v>
      </c>
      <c r="P102">
        <f>VLOOKUP($A102,'2005浙江'!$A$2:$H$70,6,FALSE)</f>
        <v>56.87</v>
      </c>
      <c r="Q102">
        <f>VLOOKUP($A102,'2005浙江'!$A$2:$H$70,7,FALSE)</f>
        <v>285682</v>
      </c>
      <c r="R102">
        <f>VLOOKUP($C102,平均海拔和土地利用!A:V,6,FALSE)</f>
        <v>242.26</v>
      </c>
      <c r="S102">
        <f>VLOOKUP($C102,平均海拔和土地利用!A:V,16,FALSE)</f>
        <v>19.366700000000002</v>
      </c>
    </row>
    <row r="103" spans="1:19" x14ac:dyDescent="0.15">
      <c r="A103" t="s">
        <v>87</v>
      </c>
      <c r="B103" t="s">
        <v>88</v>
      </c>
      <c r="C103">
        <v>331021</v>
      </c>
      <c r="D103">
        <v>2005</v>
      </c>
      <c r="E103">
        <v>8</v>
      </c>
      <c r="F103">
        <v>8</v>
      </c>
      <c r="G103">
        <v>108.2</v>
      </c>
      <c r="H103">
        <v>24.8</v>
      </c>
      <c r="I103">
        <v>5.9896132812500003E-2</v>
      </c>
      <c r="J103">
        <v>4.8253908961787703E-2</v>
      </c>
      <c r="K103">
        <f t="shared" si="3"/>
        <v>1.1642223850712299E-2</v>
      </c>
      <c r="L103">
        <f>VLOOKUP($A103,'2005浙江'!$A$2:$E$70,2,FALSE)</f>
        <v>378</v>
      </c>
      <c r="M103">
        <f>VLOOKUP($A103,'2005浙江'!$A$2:$E$70,3,FALSE)</f>
        <v>39.86</v>
      </c>
      <c r="N103">
        <f>VLOOKUP($A103,'2005浙江'!$A$2:$E$70,4,FALSE)</f>
        <v>148.66999999999999</v>
      </c>
      <c r="O103">
        <f>VLOOKUP($A103,'2005浙江'!$A$2:$E$70,5,FALSE)</f>
        <v>37466</v>
      </c>
      <c r="P103">
        <f>VLOOKUP($A103,'2005浙江'!$A$2:$H$70,6,FALSE)</f>
        <v>38.479999999999997</v>
      </c>
      <c r="Q103">
        <f>VLOOKUP($A103,'2005浙江'!$A$2:$H$70,7,FALSE)</f>
        <v>234738</v>
      </c>
      <c r="R103">
        <f>VLOOKUP($C103,平均海拔和土地利用!A:V,6,FALSE)</f>
        <v>76.823899999999995</v>
      </c>
      <c r="S103">
        <f>VLOOKUP($C103,平均海拔和土地利用!A:V,16,FALSE)</f>
        <v>23.5428</v>
      </c>
    </row>
    <row r="104" spans="1:19" x14ac:dyDescent="0.15">
      <c r="A104" t="s">
        <v>89</v>
      </c>
      <c r="B104" t="s">
        <v>90</v>
      </c>
      <c r="C104">
        <v>331022</v>
      </c>
      <c r="D104">
        <v>2005</v>
      </c>
      <c r="E104">
        <v>8</v>
      </c>
      <c r="F104">
        <v>8</v>
      </c>
      <c r="G104">
        <v>156.69999999999999</v>
      </c>
      <c r="H104">
        <v>8.1</v>
      </c>
      <c r="I104">
        <v>5.4151895306859203E-2</v>
      </c>
      <c r="J104">
        <v>3.19619361140977E-2</v>
      </c>
      <c r="K104">
        <f t="shared" si="3"/>
        <v>2.2189959192761503E-2</v>
      </c>
      <c r="L104">
        <f>VLOOKUP($A104,'2005浙江'!$A$2:$E$70,2,FALSE)</f>
        <v>1072</v>
      </c>
      <c r="M104">
        <f>VLOOKUP($A104,'2005浙江'!$A$2:$E$70,3,FALSE)</f>
        <v>40.97</v>
      </c>
      <c r="N104">
        <f>VLOOKUP($A104,'2005浙江'!$A$2:$E$70,4,FALSE)</f>
        <v>49.17</v>
      </c>
      <c r="O104">
        <f>VLOOKUP($A104,'2005浙江'!$A$2:$E$70,5,FALSE)</f>
        <v>12059</v>
      </c>
      <c r="P104">
        <f>VLOOKUP($A104,'2005浙江'!$A$2:$H$70,6,FALSE)</f>
        <v>34.799999999999997</v>
      </c>
      <c r="Q104">
        <f>VLOOKUP($A104,'2005浙江'!$A$2:$H$70,7,FALSE)</f>
        <v>246214</v>
      </c>
      <c r="R104">
        <f>VLOOKUP($C104,平均海拔和土地利用!A:V,6,FALSE)</f>
        <v>152.62700000000001</v>
      </c>
      <c r="S104">
        <f>VLOOKUP($C104,平均海拔和土地利用!A:V,16,FALSE)</f>
        <v>20.093299999999999</v>
      </c>
    </row>
    <row r="105" spans="1:19" x14ac:dyDescent="0.15">
      <c r="A105" t="s">
        <v>91</v>
      </c>
      <c r="B105" t="s">
        <v>92</v>
      </c>
      <c r="C105">
        <v>331023</v>
      </c>
      <c r="D105">
        <v>2005</v>
      </c>
      <c r="E105">
        <v>8</v>
      </c>
      <c r="F105">
        <v>8</v>
      </c>
      <c r="G105">
        <v>156.69999999999999</v>
      </c>
      <c r="H105">
        <v>8.1</v>
      </c>
      <c r="I105">
        <v>6.2829700910746796E-3</v>
      </c>
      <c r="J105">
        <v>3.19619361140977E-2</v>
      </c>
      <c r="K105">
        <f t="shared" si="3"/>
        <v>-2.5678966023023019E-2</v>
      </c>
      <c r="L105">
        <f>VLOOKUP($A105,'2005浙江'!$A$2:$E$70,2,FALSE)</f>
        <v>1426</v>
      </c>
      <c r="M105">
        <f>VLOOKUP($A105,'2005浙江'!$A$2:$E$70,3,FALSE)</f>
        <v>55.88</v>
      </c>
      <c r="N105">
        <f>VLOOKUP($A105,'2005浙江'!$A$2:$E$70,4,FALSE)</f>
        <v>62.51</v>
      </c>
      <c r="O105">
        <f>VLOOKUP($A105,'2005浙江'!$A$2:$E$70,5,FALSE)</f>
        <v>11208</v>
      </c>
      <c r="P105">
        <f>VLOOKUP($A105,'2005浙江'!$A$2:$H$70,6,FALSE)</f>
        <v>60.42</v>
      </c>
      <c r="Q105">
        <f>VLOOKUP($A105,'2005浙江'!$A$2:$H$70,7,FALSE)</f>
        <v>151212</v>
      </c>
      <c r="R105">
        <f>VLOOKUP($C105,平均海拔和土地利用!A:V,6,FALSE)</f>
        <v>356.04399999999998</v>
      </c>
      <c r="S105">
        <f>VLOOKUP($C105,平均海拔和土地利用!A:V,16,FALSE)</f>
        <v>18.134399999999999</v>
      </c>
    </row>
    <row r="106" spans="1:19" x14ac:dyDescent="0.15">
      <c r="A106" t="s">
        <v>93</v>
      </c>
      <c r="B106" t="s">
        <v>94</v>
      </c>
      <c r="C106">
        <v>331024</v>
      </c>
      <c r="D106">
        <v>2005</v>
      </c>
      <c r="E106">
        <v>8</v>
      </c>
      <c r="F106">
        <v>8</v>
      </c>
      <c r="G106">
        <v>156.69999999999999</v>
      </c>
      <c r="H106">
        <v>8.1</v>
      </c>
      <c r="I106">
        <v>3.3048084722848099E-2</v>
      </c>
      <c r="J106">
        <v>3.19619361140977E-2</v>
      </c>
      <c r="K106">
        <f t="shared" si="3"/>
        <v>1.0861486087503994E-3</v>
      </c>
      <c r="L106">
        <f>VLOOKUP($A106,'2005浙江'!$A$2:$E$70,2,FALSE)</f>
        <v>1992</v>
      </c>
      <c r="M106">
        <f>VLOOKUP($A106,'2005浙江'!$A$2:$E$70,3,FALSE)</f>
        <v>47.39</v>
      </c>
      <c r="N106">
        <f>VLOOKUP($A106,'2005浙江'!$A$2:$E$70,4,FALSE)</f>
        <v>51.26</v>
      </c>
      <c r="O106">
        <f>VLOOKUP($A106,'2005浙江'!$A$2:$E$70,5,FALSE)</f>
        <v>10881</v>
      </c>
      <c r="P106">
        <f>VLOOKUP($A106,'2005浙江'!$A$2:$H$70,6,FALSE)</f>
        <v>54.04</v>
      </c>
      <c r="Q106">
        <f>VLOOKUP($A106,'2005浙江'!$A$2:$H$70,7,FALSE)</f>
        <v>142570</v>
      </c>
      <c r="R106">
        <f>VLOOKUP($C106,平均海拔和土地利用!A:V,6,FALSE)</f>
        <v>418.89299999999997</v>
      </c>
      <c r="S106">
        <f>VLOOKUP($C106,平均海拔和土地利用!A:V,16,FALSE)</f>
        <v>15.4838</v>
      </c>
    </row>
    <row r="107" spans="1:19" x14ac:dyDescent="0.15">
      <c r="A107" t="s">
        <v>95</v>
      </c>
      <c r="B107" t="s">
        <v>96</v>
      </c>
      <c r="C107">
        <v>331081</v>
      </c>
      <c r="D107">
        <v>2005</v>
      </c>
      <c r="E107">
        <v>8</v>
      </c>
      <c r="F107">
        <v>8</v>
      </c>
      <c r="G107">
        <v>124.6</v>
      </c>
      <c r="H107">
        <v>11.6</v>
      </c>
      <c r="I107">
        <v>3.6738510090152603E-2</v>
      </c>
      <c r="J107">
        <v>3.2023941804380202E-2</v>
      </c>
      <c r="K107">
        <f t="shared" si="3"/>
        <v>4.7145682857724011E-3</v>
      </c>
      <c r="L107">
        <f>VLOOKUP($A107,'2005浙江'!$A$2:$E$70,2,FALSE)</f>
        <v>836</v>
      </c>
      <c r="M107">
        <f>VLOOKUP($A107,'2005浙江'!$A$2:$E$70,3,FALSE)</f>
        <v>115.09</v>
      </c>
      <c r="N107">
        <f>VLOOKUP($A107,'2005浙江'!$A$2:$E$70,4,FALSE)</f>
        <v>305.12</v>
      </c>
      <c r="O107">
        <f>VLOOKUP($A107,'2005浙江'!$A$2:$E$70,5,FALSE)</f>
        <v>26543</v>
      </c>
      <c r="P107">
        <f>VLOOKUP($A107,'2005浙江'!$A$2:$H$70,6,FALSE)</f>
        <v>10.7</v>
      </c>
      <c r="Q107">
        <f>VLOOKUP($A107,'2005浙江'!$A$2:$H$70,7,FALSE)</f>
        <v>836007</v>
      </c>
      <c r="R107">
        <f>VLOOKUP($C107,平均海拔和土地利用!A:V,6,FALSE)</f>
        <v>59.433100000000003</v>
      </c>
      <c r="S107">
        <f>VLOOKUP($C107,平均海拔和土地利用!A:V,16,FALSE)</f>
        <v>23.649899999999999</v>
      </c>
    </row>
    <row r="108" spans="1:19" x14ac:dyDescent="0.15">
      <c r="A108" t="s">
        <v>97</v>
      </c>
      <c r="B108" t="s">
        <v>98</v>
      </c>
      <c r="C108">
        <v>331082</v>
      </c>
      <c r="D108">
        <v>2005</v>
      </c>
      <c r="E108">
        <v>8</v>
      </c>
      <c r="F108">
        <v>8</v>
      </c>
      <c r="G108">
        <v>156.69999999999999</v>
      </c>
      <c r="H108">
        <v>8.1</v>
      </c>
      <c r="I108">
        <v>5.7353905947441199E-2</v>
      </c>
      <c r="J108">
        <v>3.19619361140977E-2</v>
      </c>
      <c r="K108">
        <f t="shared" si="3"/>
        <v>2.5391969833343499E-2</v>
      </c>
      <c r="L108">
        <f>VLOOKUP($A108,'2005浙江'!$A$2:$E$70,2,FALSE)</f>
        <v>2171</v>
      </c>
      <c r="M108">
        <f>VLOOKUP($A108,'2005浙江'!$A$2:$E$70,3,FALSE)</f>
        <v>111.92</v>
      </c>
      <c r="N108">
        <f>VLOOKUP($A108,'2005浙江'!$A$2:$E$70,4,FALSE)</f>
        <v>164.82</v>
      </c>
      <c r="O108">
        <f>VLOOKUP($A108,'2005浙江'!$A$2:$E$70,5,FALSE)</f>
        <v>14776</v>
      </c>
      <c r="P108">
        <f>VLOOKUP($A108,'2005浙江'!$A$2:$H$70,6,FALSE)</f>
        <v>26.84</v>
      </c>
      <c r="Q108">
        <f>VLOOKUP($A108,'2005浙江'!$A$2:$H$70,7,FALSE)</f>
        <v>630447</v>
      </c>
      <c r="R108">
        <f>VLOOKUP($C108,平均海拔和土地利用!A:V,6,FALSE)</f>
        <v>209.363</v>
      </c>
      <c r="S108">
        <f>VLOOKUP($C108,平均海拔和土地利用!A:V,16,FALSE)</f>
        <v>18.514299999999999</v>
      </c>
    </row>
    <row r="109" spans="1:19" x14ac:dyDescent="0.15">
      <c r="A109" t="s">
        <v>87</v>
      </c>
      <c r="B109" t="s">
        <v>88</v>
      </c>
      <c r="C109">
        <v>331021</v>
      </c>
      <c r="D109">
        <v>2005</v>
      </c>
      <c r="E109">
        <v>7</v>
      </c>
      <c r="F109">
        <v>22</v>
      </c>
      <c r="G109">
        <v>185</v>
      </c>
      <c r="H109">
        <v>26</v>
      </c>
      <c r="I109">
        <v>5.963571484375E-2</v>
      </c>
      <c r="J109">
        <v>6.1160091761144501E-2</v>
      </c>
      <c r="K109">
        <f t="shared" si="3"/>
        <v>-1.5243769173945015E-3</v>
      </c>
      <c r="L109">
        <f>VLOOKUP($A109,'2005浙江'!$A$2:$E$70,2,FALSE)</f>
        <v>378</v>
      </c>
      <c r="M109">
        <f>VLOOKUP($A109,'2005浙江'!$A$2:$E$70,3,FALSE)</f>
        <v>39.86</v>
      </c>
      <c r="N109">
        <f>VLOOKUP($A109,'2005浙江'!$A$2:$E$70,4,FALSE)</f>
        <v>148.66999999999999</v>
      </c>
      <c r="O109">
        <f>VLOOKUP($A109,'2005浙江'!$A$2:$E$70,5,FALSE)</f>
        <v>37466</v>
      </c>
      <c r="P109">
        <f>VLOOKUP($A109,'2005浙江'!$A$2:$H$70,6,FALSE)</f>
        <v>38.479999999999997</v>
      </c>
      <c r="Q109">
        <f>VLOOKUP($A109,'2005浙江'!$A$2:$H$70,7,FALSE)</f>
        <v>234738</v>
      </c>
      <c r="R109">
        <f>VLOOKUP($C109,平均海拔和土地利用!A:V,6,FALSE)</f>
        <v>76.823899999999995</v>
      </c>
      <c r="S109">
        <f>VLOOKUP($C109,平均海拔和土地利用!A:V,16,FALSE)</f>
        <v>23.5428</v>
      </c>
    </row>
    <row r="110" spans="1:19" x14ac:dyDescent="0.15">
      <c r="A110" t="s">
        <v>89</v>
      </c>
      <c r="B110" t="s">
        <v>90</v>
      </c>
      <c r="C110">
        <v>331022</v>
      </c>
      <c r="D110">
        <v>2005</v>
      </c>
      <c r="E110">
        <v>7</v>
      </c>
      <c r="F110">
        <v>22</v>
      </c>
      <c r="G110">
        <v>117.3</v>
      </c>
      <c r="H110">
        <v>7.3</v>
      </c>
      <c r="I110">
        <v>4.7493217809867601E-2</v>
      </c>
      <c r="J110">
        <v>2.53781001707611E-2</v>
      </c>
      <c r="K110">
        <f t="shared" si="3"/>
        <v>2.21151176391065E-2</v>
      </c>
      <c r="L110">
        <f>VLOOKUP($A110,'2005浙江'!$A$2:$E$70,2,FALSE)</f>
        <v>1072</v>
      </c>
      <c r="M110">
        <f>VLOOKUP($A110,'2005浙江'!$A$2:$E$70,3,FALSE)</f>
        <v>40.97</v>
      </c>
      <c r="N110">
        <f>VLOOKUP($A110,'2005浙江'!$A$2:$E$70,4,FALSE)</f>
        <v>49.17</v>
      </c>
      <c r="O110">
        <f>VLOOKUP($A110,'2005浙江'!$A$2:$E$70,5,FALSE)</f>
        <v>12059</v>
      </c>
      <c r="P110">
        <f>VLOOKUP($A110,'2005浙江'!$A$2:$H$70,6,FALSE)</f>
        <v>34.799999999999997</v>
      </c>
      <c r="Q110">
        <f>VLOOKUP($A110,'2005浙江'!$A$2:$H$70,7,FALSE)</f>
        <v>246214</v>
      </c>
      <c r="R110">
        <f>VLOOKUP($C110,平均海拔和土地利用!A:V,6,FALSE)</f>
        <v>152.62700000000001</v>
      </c>
      <c r="S110">
        <f>VLOOKUP($C110,平均海拔和土地利用!A:V,16,FALSE)</f>
        <v>20.093299999999999</v>
      </c>
    </row>
    <row r="111" spans="1:19" x14ac:dyDescent="0.15">
      <c r="A111" t="s">
        <v>91</v>
      </c>
      <c r="B111" t="s">
        <v>92</v>
      </c>
      <c r="C111">
        <v>331023</v>
      </c>
      <c r="D111">
        <v>2005</v>
      </c>
      <c r="E111">
        <v>7</v>
      </c>
      <c r="F111">
        <v>22</v>
      </c>
      <c r="G111">
        <v>117.3</v>
      </c>
      <c r="H111">
        <v>7.3</v>
      </c>
      <c r="I111">
        <v>1.23376451730419E-2</v>
      </c>
      <c r="J111">
        <v>2.53781001707611E-2</v>
      </c>
      <c r="K111">
        <f t="shared" si="3"/>
        <v>-1.3040454997719201E-2</v>
      </c>
      <c r="L111">
        <f>VLOOKUP($A111,'2005浙江'!$A$2:$E$70,2,FALSE)</f>
        <v>1426</v>
      </c>
      <c r="M111">
        <f>VLOOKUP($A111,'2005浙江'!$A$2:$E$70,3,FALSE)</f>
        <v>55.88</v>
      </c>
      <c r="N111">
        <f>VLOOKUP($A111,'2005浙江'!$A$2:$E$70,4,FALSE)</f>
        <v>62.51</v>
      </c>
      <c r="O111">
        <f>VLOOKUP($A111,'2005浙江'!$A$2:$E$70,5,FALSE)</f>
        <v>11208</v>
      </c>
      <c r="P111">
        <f>VLOOKUP($A111,'2005浙江'!$A$2:$H$70,6,FALSE)</f>
        <v>60.42</v>
      </c>
      <c r="Q111">
        <f>VLOOKUP($A111,'2005浙江'!$A$2:$H$70,7,FALSE)</f>
        <v>151212</v>
      </c>
      <c r="R111">
        <f>VLOOKUP($C111,平均海拔和土地利用!A:V,6,FALSE)</f>
        <v>356.04399999999998</v>
      </c>
      <c r="S111">
        <f>VLOOKUP($C111,平均海拔和土地利用!A:V,16,FALSE)</f>
        <v>18.134399999999999</v>
      </c>
    </row>
    <row r="112" spans="1:19" x14ac:dyDescent="0.15">
      <c r="A112" t="s">
        <v>93</v>
      </c>
      <c r="B112" t="s">
        <v>94</v>
      </c>
      <c r="C112">
        <v>331024</v>
      </c>
      <c r="D112">
        <v>2005</v>
      </c>
      <c r="E112">
        <v>7</v>
      </c>
      <c r="F112">
        <v>22</v>
      </c>
      <c r="G112">
        <v>117.3</v>
      </c>
      <c r="H112">
        <v>7.3</v>
      </c>
      <c r="I112">
        <v>1.50699266336187E-2</v>
      </c>
      <c r="J112">
        <v>2.53781001707611E-2</v>
      </c>
      <c r="K112">
        <f t="shared" si="3"/>
        <v>-1.03081735371424E-2</v>
      </c>
      <c r="L112">
        <f>VLOOKUP($A112,'2005浙江'!$A$2:$E$70,2,FALSE)</f>
        <v>1992</v>
      </c>
      <c r="M112">
        <f>VLOOKUP($A112,'2005浙江'!$A$2:$E$70,3,FALSE)</f>
        <v>47.39</v>
      </c>
      <c r="N112">
        <f>VLOOKUP($A112,'2005浙江'!$A$2:$E$70,4,FALSE)</f>
        <v>51.26</v>
      </c>
      <c r="O112">
        <f>VLOOKUP($A112,'2005浙江'!$A$2:$E$70,5,FALSE)</f>
        <v>10881</v>
      </c>
      <c r="P112">
        <f>VLOOKUP($A112,'2005浙江'!$A$2:$H$70,6,FALSE)</f>
        <v>54.04</v>
      </c>
      <c r="Q112">
        <f>VLOOKUP($A112,'2005浙江'!$A$2:$H$70,7,FALSE)</f>
        <v>142570</v>
      </c>
      <c r="R112">
        <f>VLOOKUP($C112,平均海拔和土地利用!A:V,6,FALSE)</f>
        <v>418.89299999999997</v>
      </c>
      <c r="S112">
        <f>VLOOKUP($C112,平均海拔和土地利用!A:V,16,FALSE)</f>
        <v>15.4838</v>
      </c>
    </row>
    <row r="113" spans="1:19" x14ac:dyDescent="0.15">
      <c r="A113" t="s">
        <v>95</v>
      </c>
      <c r="B113" t="s">
        <v>96</v>
      </c>
      <c r="C113">
        <v>331081</v>
      </c>
      <c r="D113">
        <v>2005</v>
      </c>
      <c r="E113">
        <v>7</v>
      </c>
      <c r="F113">
        <v>22</v>
      </c>
      <c r="G113">
        <v>145.80000000000001</v>
      </c>
      <c r="H113">
        <v>12</v>
      </c>
      <c r="I113">
        <v>2.5774516296810001E-2</v>
      </c>
      <c r="J113">
        <v>3.5618560149277799E-2</v>
      </c>
      <c r="K113">
        <f t="shared" si="3"/>
        <v>-9.844043852467798E-3</v>
      </c>
      <c r="L113">
        <f>VLOOKUP($A113,'2005浙江'!$A$2:$E$70,2,FALSE)</f>
        <v>836</v>
      </c>
      <c r="M113">
        <f>VLOOKUP($A113,'2005浙江'!$A$2:$E$70,3,FALSE)</f>
        <v>115.09</v>
      </c>
      <c r="N113">
        <f>VLOOKUP($A113,'2005浙江'!$A$2:$E$70,4,FALSE)</f>
        <v>305.12</v>
      </c>
      <c r="O113">
        <f>VLOOKUP($A113,'2005浙江'!$A$2:$E$70,5,FALSE)</f>
        <v>26543</v>
      </c>
      <c r="P113">
        <f>VLOOKUP($A113,'2005浙江'!$A$2:$H$70,6,FALSE)</f>
        <v>10.7</v>
      </c>
      <c r="Q113">
        <f>VLOOKUP($A113,'2005浙江'!$A$2:$H$70,7,FALSE)</f>
        <v>836007</v>
      </c>
      <c r="R113">
        <f>VLOOKUP($C113,平均海拔和土地利用!A:V,6,FALSE)</f>
        <v>59.433100000000003</v>
      </c>
      <c r="S113">
        <f>VLOOKUP($C113,平均海拔和土地利用!A:V,16,FALSE)</f>
        <v>23.649899999999999</v>
      </c>
    </row>
    <row r="114" spans="1:19" x14ac:dyDescent="0.15">
      <c r="A114" t="s">
        <v>97</v>
      </c>
      <c r="B114" t="s">
        <v>98</v>
      </c>
      <c r="C114">
        <v>331082</v>
      </c>
      <c r="D114">
        <v>2005</v>
      </c>
      <c r="E114">
        <v>7</v>
      </c>
      <c r="F114">
        <v>22</v>
      </c>
      <c r="G114">
        <v>117.3</v>
      </c>
      <c r="H114">
        <v>7.3</v>
      </c>
      <c r="I114">
        <v>1.9917112033195E-2</v>
      </c>
      <c r="J114">
        <v>2.53781001707611E-2</v>
      </c>
      <c r="K114">
        <f t="shared" si="3"/>
        <v>-5.4609881375661008E-3</v>
      </c>
      <c r="L114">
        <f>VLOOKUP($A114,'2005浙江'!$A$2:$E$70,2,FALSE)</f>
        <v>2171</v>
      </c>
      <c r="M114">
        <f>VLOOKUP($A114,'2005浙江'!$A$2:$E$70,3,FALSE)</f>
        <v>111.92</v>
      </c>
      <c r="N114">
        <f>VLOOKUP($A114,'2005浙江'!$A$2:$E$70,4,FALSE)</f>
        <v>164.82</v>
      </c>
      <c r="O114">
        <f>VLOOKUP($A114,'2005浙江'!$A$2:$E$70,5,FALSE)</f>
        <v>14776</v>
      </c>
      <c r="P114">
        <f>VLOOKUP($A114,'2005浙江'!$A$2:$H$70,6,FALSE)</f>
        <v>26.84</v>
      </c>
      <c r="Q114">
        <f>VLOOKUP($A114,'2005浙江'!$A$2:$H$70,7,FALSE)</f>
        <v>630447</v>
      </c>
      <c r="R114">
        <f>VLOOKUP($C114,平均海拔和土地利用!A:V,6,FALSE)</f>
        <v>209.363</v>
      </c>
      <c r="S114">
        <f>VLOOKUP($C114,平均海拔和土地利用!A:V,16,FALSE)</f>
        <v>18.514299999999999</v>
      </c>
    </row>
    <row r="115" spans="1:19" x14ac:dyDescent="0.15">
      <c r="A115" t="s">
        <v>50</v>
      </c>
      <c r="B115" t="s">
        <v>51</v>
      </c>
      <c r="C115">
        <v>330225</v>
      </c>
      <c r="D115">
        <v>2004</v>
      </c>
      <c r="E115">
        <v>9</v>
      </c>
      <c r="F115">
        <v>15</v>
      </c>
      <c r="G115">
        <v>96.2</v>
      </c>
      <c r="H115">
        <v>11.5</v>
      </c>
      <c r="I115">
        <v>1.9662905545399199E-2</v>
      </c>
      <c r="J115">
        <v>2.7356625152915599E-2</v>
      </c>
      <c r="K115">
        <f t="shared" si="3"/>
        <v>-7.6937196075163999E-3</v>
      </c>
      <c r="L115">
        <f>VLOOKUP($A115,'2004浙江'!$A$2:$H$70,2,FALSE)</f>
        <v>1172</v>
      </c>
      <c r="M115">
        <f>VLOOKUP($A115,'2004浙江'!$A$2:$H$70,3,FALSE)</f>
        <v>52.37</v>
      </c>
      <c r="N115">
        <f>VLOOKUP($A115,'2004浙江'!$A$2:$H$70,4,FALSE)</f>
        <v>122.93</v>
      </c>
      <c r="O115">
        <f>VLOOKUP($A115,'2004浙江'!$A$2:$H$70,5,FALSE)</f>
        <v>23415</v>
      </c>
      <c r="P115">
        <f>VLOOKUP($A115,'2004浙江'!$A$2:$H$70,6,FALSE)</f>
        <v>31.18</v>
      </c>
      <c r="Q115">
        <f>VLOOKUP($A115,'2004浙江'!$A$2:$H$70,7,FALSE)</f>
        <v>725369</v>
      </c>
      <c r="R115">
        <f>VLOOKUP($C115,平均海拔和土地利用!A:V,6,FALSE)</f>
        <v>97.493799999999993</v>
      </c>
      <c r="S115">
        <f>VLOOKUP($C115,平均海拔和土地利用!A:V,16,FALSE)</f>
        <v>20.275700000000001</v>
      </c>
    </row>
    <row r="116" spans="1:19" x14ac:dyDescent="0.15">
      <c r="A116" t="s">
        <v>52</v>
      </c>
      <c r="B116" t="s">
        <v>53</v>
      </c>
      <c r="C116">
        <v>330226</v>
      </c>
      <c r="D116">
        <v>2004</v>
      </c>
      <c r="E116">
        <v>9</v>
      </c>
      <c r="F116">
        <v>15</v>
      </c>
      <c r="G116">
        <v>96.2</v>
      </c>
      <c r="H116">
        <v>11.5</v>
      </c>
      <c r="I116">
        <v>4.8867943980929703E-2</v>
      </c>
      <c r="J116">
        <v>2.7356625152915599E-2</v>
      </c>
      <c r="K116">
        <f t="shared" si="3"/>
        <v>2.1511318828014103E-2</v>
      </c>
      <c r="L116">
        <f>VLOOKUP($A116,'2004浙江'!$A$2:$H$70,2,FALSE)</f>
        <v>1880</v>
      </c>
      <c r="M116">
        <f>VLOOKUP($A116,'2004浙江'!$A$2:$H$70,3,FALSE)</f>
        <v>58.31</v>
      </c>
      <c r="N116">
        <f>VLOOKUP($A116,'2004浙江'!$A$2:$H$70,4,FALSE)</f>
        <v>115.67</v>
      </c>
      <c r="O116">
        <f>VLOOKUP($A116,'2004浙江'!$A$2:$H$70,5,FALSE)</f>
        <v>19851</v>
      </c>
      <c r="P116">
        <f>VLOOKUP($A116,'2004浙江'!$A$2:$H$70,6,FALSE)</f>
        <v>31.68</v>
      </c>
      <c r="Q116">
        <f>VLOOKUP($A116,'2004浙江'!$A$2:$H$70,7,FALSE)</f>
        <v>239554</v>
      </c>
      <c r="R116">
        <f>VLOOKUP($C116,平均海拔和土地利用!A:V,6,FALSE)</f>
        <v>218.26499999999999</v>
      </c>
      <c r="S116">
        <f>VLOOKUP($C116,平均海拔和土地利用!A:V,16,FALSE)</f>
        <v>18.938500000000001</v>
      </c>
    </row>
    <row r="117" spans="1:19" x14ac:dyDescent="0.15">
      <c r="A117" t="s">
        <v>54</v>
      </c>
      <c r="B117" t="s">
        <v>55</v>
      </c>
      <c r="C117">
        <v>330281</v>
      </c>
      <c r="D117">
        <v>2004</v>
      </c>
      <c r="E117">
        <v>9</v>
      </c>
      <c r="F117">
        <v>15</v>
      </c>
      <c r="G117">
        <v>89.4</v>
      </c>
      <c r="H117">
        <v>6</v>
      </c>
      <c r="I117">
        <v>2.1929934210526299E-2</v>
      </c>
      <c r="J117">
        <v>1.9260479504332899E-2</v>
      </c>
      <c r="K117">
        <f t="shared" si="3"/>
        <v>2.6694547061934006E-3</v>
      </c>
      <c r="L117">
        <f>VLOOKUP($A117,'2004浙江'!$A$2:$H$70,2,FALSE)</f>
        <v>1346</v>
      </c>
      <c r="M117">
        <f>VLOOKUP($A117,'2004浙江'!$A$2:$H$70,3,FALSE)</f>
        <v>82.59</v>
      </c>
      <c r="N117">
        <f>VLOOKUP($A117,'2004浙江'!$A$2:$H$70,4,FALSE)</f>
        <v>252.71</v>
      </c>
      <c r="O117">
        <f>VLOOKUP($A117,'2004浙江'!$A$2:$H$70,5,FALSE)</f>
        <v>30628</v>
      </c>
      <c r="P117">
        <f>VLOOKUP($A117,'2004浙江'!$A$2:$H$70,6,FALSE)</f>
        <v>64.290000000000006</v>
      </c>
      <c r="Q117">
        <f>VLOOKUP($A117,'2004浙江'!$A$2:$H$70,7,FALSE)</f>
        <v>426706</v>
      </c>
      <c r="R117">
        <f>VLOOKUP($C117,平均海拔和土地利用!A:V,6,FALSE)</f>
        <v>160.34899999999999</v>
      </c>
      <c r="S117">
        <f>VLOOKUP($C117,平均海拔和土地利用!A:V,16,FALSE)</f>
        <v>24.5352</v>
      </c>
    </row>
    <row r="118" spans="1:19" x14ac:dyDescent="0.15">
      <c r="A118" t="s">
        <v>56</v>
      </c>
      <c r="B118" t="s">
        <v>57</v>
      </c>
      <c r="C118">
        <v>330282</v>
      </c>
      <c r="D118">
        <v>2004</v>
      </c>
      <c r="E118">
        <v>9</v>
      </c>
      <c r="F118">
        <v>15</v>
      </c>
      <c r="G118">
        <v>89.4</v>
      </c>
      <c r="H118">
        <v>6</v>
      </c>
      <c r="I118">
        <v>1.8786051426558599E-2</v>
      </c>
      <c r="J118">
        <v>1.9260479504332899E-2</v>
      </c>
      <c r="K118">
        <f t="shared" si="3"/>
        <v>-4.7442807777429985E-4</v>
      </c>
      <c r="L118">
        <f>VLOOKUP($A118,'2004浙江'!$A$2:$H$70,2,FALSE)</f>
        <v>1154</v>
      </c>
      <c r="M118">
        <f>VLOOKUP($A118,'2004浙江'!$A$2:$H$70,3,FALSE)</f>
        <v>101.03</v>
      </c>
      <c r="N118">
        <f>VLOOKUP($A118,'2004浙江'!$A$2:$H$70,4,FALSE)</f>
        <v>295.67</v>
      </c>
      <c r="O118">
        <f>VLOOKUP($A118,'2004浙江'!$A$2:$H$70,5,FALSE)</f>
        <v>29312</v>
      </c>
      <c r="P118">
        <f>VLOOKUP($A118,'2004浙江'!$A$2:$H$70,6,FALSE)</f>
        <v>82.73</v>
      </c>
      <c r="Q118">
        <f>VLOOKUP($A118,'2004浙江'!$A$2:$H$70,7,FALSE)</f>
        <v>383267</v>
      </c>
      <c r="R118">
        <f>VLOOKUP($C118,平均海拔和土地利用!A:V,6,FALSE)</f>
        <v>23.659500000000001</v>
      </c>
      <c r="S118">
        <f>VLOOKUP($C118,平均海拔和土地利用!A:V,16,FALSE)</f>
        <v>33.371699999999997</v>
      </c>
    </row>
    <row r="119" spans="1:19" x14ac:dyDescent="0.15">
      <c r="A119" t="s">
        <v>58</v>
      </c>
      <c r="B119" t="s">
        <v>59</v>
      </c>
      <c r="C119">
        <v>330283</v>
      </c>
      <c r="D119">
        <v>2004</v>
      </c>
      <c r="E119">
        <v>9</v>
      </c>
      <c r="F119">
        <v>15</v>
      </c>
      <c r="G119">
        <v>121.3</v>
      </c>
      <c r="H119">
        <v>5.5</v>
      </c>
      <c r="I119">
        <v>1.5995870560378898E-2</v>
      </c>
      <c r="J119">
        <v>2.3758795275269501E-2</v>
      </c>
      <c r="K119">
        <f t="shared" si="3"/>
        <v>-7.7629247148906025E-3</v>
      </c>
      <c r="L119">
        <f>VLOOKUP($A119,'2004浙江'!$A$2:$H$70,2,FALSE)</f>
        <v>1253</v>
      </c>
      <c r="M119">
        <f>VLOOKUP($A119,'2004浙江'!$A$2:$H$70,3,FALSE)</f>
        <v>47.94</v>
      </c>
      <c r="N119">
        <f>VLOOKUP($A119,'2004浙江'!$A$2:$H$70,4,FALSE)</f>
        <v>111.03</v>
      </c>
      <c r="O119">
        <f>VLOOKUP($A119,'2004浙江'!$A$2:$H$70,5,FALSE)</f>
        <v>23108</v>
      </c>
      <c r="P119">
        <f>VLOOKUP($A119,'2004浙江'!$A$2:$H$70,6,FALSE)</f>
        <v>24.25</v>
      </c>
      <c r="Q119">
        <f>VLOOKUP($A119,'2004浙江'!$A$2:$H$70,7,FALSE)</f>
        <v>329031</v>
      </c>
      <c r="R119">
        <f>VLOOKUP($C119,平均海拔和土地利用!A:V,6,FALSE)</f>
        <v>193.458</v>
      </c>
      <c r="S119">
        <f>VLOOKUP($C119,平均海拔和土地利用!A:V,16,FALSE)</f>
        <v>19.642600000000002</v>
      </c>
    </row>
    <row r="120" spans="1:19" x14ac:dyDescent="0.15">
      <c r="A120" t="s">
        <v>45</v>
      </c>
      <c r="B120" t="s">
        <v>46</v>
      </c>
      <c r="C120">
        <v>330182</v>
      </c>
      <c r="D120">
        <v>2004</v>
      </c>
      <c r="E120">
        <v>8</v>
      </c>
      <c r="F120">
        <v>14</v>
      </c>
      <c r="G120">
        <v>24.9</v>
      </c>
      <c r="H120">
        <v>7.8</v>
      </c>
      <c r="I120">
        <v>1.3413280579131299E-3</v>
      </c>
      <c r="J120">
        <v>9.1556232250997703E-3</v>
      </c>
      <c r="K120">
        <f t="shared" si="3"/>
        <v>-7.8142951671866401E-3</v>
      </c>
      <c r="L120">
        <f>VLOOKUP($A120,'2004浙江'!$A$2:$H$70,2,FALSE)</f>
        <v>2364</v>
      </c>
      <c r="M120">
        <f>VLOOKUP($A120,'2004浙江'!$A$2:$H$70,3,FALSE)</f>
        <v>50.82</v>
      </c>
      <c r="N120">
        <f>VLOOKUP($A120,'2004浙江'!$A$2:$H$70,4,FALSE)</f>
        <v>102.52</v>
      </c>
      <c r="O120">
        <f>VLOOKUP($A120,'2004浙江'!$A$2:$H$70,5,FALSE)</f>
        <v>20098</v>
      </c>
      <c r="P120">
        <f>VLOOKUP($A120,'2004浙江'!$A$2:$H$70,6,FALSE)</f>
        <v>46.64</v>
      </c>
      <c r="Q120">
        <f>VLOOKUP($A120,'2004浙江'!$A$2:$H$70,7,FALSE)</f>
        <v>366984</v>
      </c>
      <c r="R120">
        <f>VLOOKUP($C120,平均海拔和土地利用!A:V,6,FALSE)</f>
        <v>267.54399999999998</v>
      </c>
      <c r="S120">
        <f>VLOOKUP($C120,平均海拔和土地利用!A:V,16,FALSE)</f>
        <v>15.4864</v>
      </c>
    </row>
    <row r="121" spans="1:19" x14ac:dyDescent="0.15">
      <c r="A121" t="s">
        <v>47</v>
      </c>
      <c r="B121" t="s">
        <v>48</v>
      </c>
      <c r="C121">
        <v>330183</v>
      </c>
      <c r="D121">
        <v>2004</v>
      </c>
      <c r="E121">
        <v>8</v>
      </c>
      <c r="F121">
        <v>14</v>
      </c>
      <c r="G121">
        <v>33.5</v>
      </c>
      <c r="H121">
        <v>9.8000000000000007</v>
      </c>
      <c r="I121">
        <v>3.39767780701754E-3</v>
      </c>
      <c r="J121">
        <v>1.3419195889431801E-2</v>
      </c>
      <c r="K121">
        <f t="shared" si="3"/>
        <v>-1.0021518082414261E-2</v>
      </c>
      <c r="L121">
        <f>VLOOKUP($A121,'2004浙江'!$A$2:$H$70,2,FALSE)</f>
        <v>1808</v>
      </c>
      <c r="M121">
        <f>VLOOKUP($A121,'2004浙江'!$A$2:$H$70,3,FALSE)</f>
        <v>62.78</v>
      </c>
      <c r="N121">
        <f>VLOOKUP($A121,'2004浙江'!$A$2:$H$70,4,FALSE)</f>
        <v>176.71</v>
      </c>
      <c r="O121">
        <f>VLOOKUP($A121,'2004浙江'!$A$2:$H$70,5,FALSE)</f>
        <v>28233</v>
      </c>
      <c r="P121">
        <f>VLOOKUP($A121,'2004浙江'!$A$2:$H$70,6,FALSE)</f>
        <v>38.93</v>
      </c>
      <c r="Q121">
        <f>VLOOKUP($A121,'2004浙江'!$A$2:$H$70,7,FALSE)</f>
        <v>194991</v>
      </c>
      <c r="R121">
        <f>VLOOKUP($C121,平均海拔和土地利用!A:V,6,FALSE)</f>
        <v>194.92400000000001</v>
      </c>
      <c r="S121">
        <f>VLOOKUP($C121,平均海拔和土地利用!A:V,16,FALSE)</f>
        <v>17.791699999999999</v>
      </c>
    </row>
    <row r="122" spans="1:19" x14ac:dyDescent="0.15">
      <c r="A122" t="s">
        <v>50</v>
      </c>
      <c r="B122" t="s">
        <v>51</v>
      </c>
      <c r="C122">
        <v>330225</v>
      </c>
      <c r="D122">
        <v>2004</v>
      </c>
      <c r="E122">
        <v>8</v>
      </c>
      <c r="F122">
        <v>14</v>
      </c>
      <c r="G122">
        <v>45.6</v>
      </c>
      <c r="H122">
        <v>8.4</v>
      </c>
      <c r="I122">
        <v>2.4131747714808E-2</v>
      </c>
      <c r="J122">
        <v>1.4129239492213499E-2</v>
      </c>
      <c r="K122">
        <f t="shared" si="3"/>
        <v>1.00025082225945E-2</v>
      </c>
      <c r="L122">
        <f>VLOOKUP($A122,'2004浙江'!$A$2:$H$70,2,FALSE)</f>
        <v>1172</v>
      </c>
      <c r="M122">
        <f>VLOOKUP($A122,'2004浙江'!$A$2:$H$70,3,FALSE)</f>
        <v>52.37</v>
      </c>
      <c r="N122">
        <f>VLOOKUP($A122,'2004浙江'!$A$2:$H$70,4,FALSE)</f>
        <v>122.93</v>
      </c>
      <c r="O122">
        <f>VLOOKUP($A122,'2004浙江'!$A$2:$H$70,5,FALSE)</f>
        <v>23415</v>
      </c>
      <c r="P122">
        <f>VLOOKUP($A122,'2004浙江'!$A$2:$H$70,6,FALSE)</f>
        <v>31.18</v>
      </c>
      <c r="Q122">
        <f>VLOOKUP($A122,'2004浙江'!$A$2:$H$70,7,FALSE)</f>
        <v>725369</v>
      </c>
      <c r="R122">
        <f>VLOOKUP($C122,平均海拔和土地利用!A:V,6,FALSE)</f>
        <v>97.493799999999993</v>
      </c>
      <c r="S122">
        <f>VLOOKUP($C122,平均海拔和土地利用!A:V,16,FALSE)</f>
        <v>20.275700000000001</v>
      </c>
    </row>
    <row r="123" spans="1:19" x14ac:dyDescent="0.15">
      <c r="A123" t="s">
        <v>52</v>
      </c>
      <c r="B123" t="s">
        <v>53</v>
      </c>
      <c r="C123">
        <v>330226</v>
      </c>
      <c r="D123">
        <v>2004</v>
      </c>
      <c r="E123">
        <v>8</v>
      </c>
      <c r="F123">
        <v>14</v>
      </c>
      <c r="G123">
        <v>45.6</v>
      </c>
      <c r="H123">
        <v>13.2</v>
      </c>
      <c r="I123">
        <v>6.9924862932062001E-2</v>
      </c>
      <c r="J123">
        <v>2.0244046672776898E-2</v>
      </c>
      <c r="K123">
        <f t="shared" si="3"/>
        <v>4.9680816259285103E-2</v>
      </c>
      <c r="L123">
        <f>VLOOKUP($A123,'2004浙江'!$A$2:$H$70,2,FALSE)</f>
        <v>1880</v>
      </c>
      <c r="M123">
        <f>VLOOKUP($A123,'2004浙江'!$A$2:$H$70,3,FALSE)</f>
        <v>58.31</v>
      </c>
      <c r="N123">
        <f>VLOOKUP($A123,'2004浙江'!$A$2:$H$70,4,FALSE)</f>
        <v>115.67</v>
      </c>
      <c r="O123">
        <f>VLOOKUP($A123,'2004浙江'!$A$2:$H$70,5,FALSE)</f>
        <v>19851</v>
      </c>
      <c r="P123">
        <f>VLOOKUP($A123,'2004浙江'!$A$2:$H$70,6,FALSE)</f>
        <v>31.68</v>
      </c>
      <c r="Q123">
        <f>VLOOKUP($A123,'2004浙江'!$A$2:$H$70,7,FALSE)</f>
        <v>239554</v>
      </c>
      <c r="R123">
        <f>VLOOKUP($C123,平均海拔和土地利用!A:V,6,FALSE)</f>
        <v>218.26499999999999</v>
      </c>
      <c r="S123">
        <f>VLOOKUP($C123,平均海拔和土地利用!A:V,16,FALSE)</f>
        <v>18.938500000000001</v>
      </c>
    </row>
    <row r="124" spans="1:19" x14ac:dyDescent="0.15">
      <c r="A124" t="s">
        <v>56</v>
      </c>
      <c r="B124" t="s">
        <v>57</v>
      </c>
      <c r="C124">
        <v>330282</v>
      </c>
      <c r="D124">
        <v>2004</v>
      </c>
      <c r="E124">
        <v>8</v>
      </c>
      <c r="F124">
        <v>14</v>
      </c>
      <c r="G124">
        <v>52.5</v>
      </c>
      <c r="H124">
        <v>10.199999999999999</v>
      </c>
      <c r="I124">
        <v>3.12318104966538E-2</v>
      </c>
      <c r="J124">
        <v>1.77389100318457E-2</v>
      </c>
      <c r="K124">
        <f t="shared" si="3"/>
        <v>1.34929004648081E-2</v>
      </c>
      <c r="L124">
        <f>VLOOKUP($A124,'2004浙江'!$A$2:$H$70,2,FALSE)</f>
        <v>1154</v>
      </c>
      <c r="M124">
        <f>VLOOKUP($A124,'2004浙江'!$A$2:$H$70,3,FALSE)</f>
        <v>101.03</v>
      </c>
      <c r="N124">
        <f>VLOOKUP($A124,'2004浙江'!$A$2:$H$70,4,FALSE)</f>
        <v>295.67</v>
      </c>
      <c r="O124">
        <f>VLOOKUP($A124,'2004浙江'!$A$2:$H$70,5,FALSE)</f>
        <v>29312</v>
      </c>
      <c r="P124">
        <f>VLOOKUP($A124,'2004浙江'!$A$2:$H$70,6,FALSE)</f>
        <v>82.73</v>
      </c>
      <c r="Q124">
        <f>VLOOKUP($A124,'2004浙江'!$A$2:$H$70,7,FALSE)</f>
        <v>383267</v>
      </c>
      <c r="R124">
        <f>VLOOKUP($C124,平均海拔和土地利用!A:V,6,FALSE)</f>
        <v>23.659500000000001</v>
      </c>
      <c r="S124">
        <f>VLOOKUP($C124,平均海拔和土地利用!A:V,16,FALSE)</f>
        <v>33.371699999999997</v>
      </c>
    </row>
    <row r="125" spans="1:19" x14ac:dyDescent="0.15">
      <c r="A125" t="s">
        <v>58</v>
      </c>
      <c r="B125" t="s">
        <v>59</v>
      </c>
      <c r="C125">
        <v>330283</v>
      </c>
      <c r="D125">
        <v>2004</v>
      </c>
      <c r="E125">
        <v>8</v>
      </c>
      <c r="F125">
        <v>14</v>
      </c>
      <c r="G125">
        <v>37.9</v>
      </c>
      <c r="H125">
        <v>7.6</v>
      </c>
      <c r="I125">
        <v>4.4935767955801099E-2</v>
      </c>
      <c r="J125">
        <v>1.1602732349771199E-2</v>
      </c>
      <c r="K125">
        <f t="shared" si="3"/>
        <v>3.3333035606029904E-2</v>
      </c>
      <c r="L125">
        <f>VLOOKUP($A125,'2004浙江'!$A$2:$H$70,2,FALSE)</f>
        <v>1253</v>
      </c>
      <c r="M125">
        <f>VLOOKUP($A125,'2004浙江'!$A$2:$H$70,3,FALSE)</f>
        <v>47.94</v>
      </c>
      <c r="N125">
        <f>VLOOKUP($A125,'2004浙江'!$A$2:$H$70,4,FALSE)</f>
        <v>111.03</v>
      </c>
      <c r="O125">
        <f>VLOOKUP($A125,'2004浙江'!$A$2:$H$70,5,FALSE)</f>
        <v>23108</v>
      </c>
      <c r="P125">
        <f>VLOOKUP($A125,'2004浙江'!$A$2:$H$70,6,FALSE)</f>
        <v>24.25</v>
      </c>
      <c r="Q125">
        <f>VLOOKUP($A125,'2004浙江'!$A$2:$H$70,7,FALSE)</f>
        <v>329031</v>
      </c>
      <c r="R125">
        <f>VLOOKUP($C125,平均海拔和土地利用!A:V,6,FALSE)</f>
        <v>193.458</v>
      </c>
      <c r="S125">
        <f>VLOOKUP($C125,平均海拔和土地利用!A:V,16,FALSE)</f>
        <v>19.642600000000002</v>
      </c>
    </row>
    <row r="126" spans="1:19" x14ac:dyDescent="0.15">
      <c r="A126" t="s">
        <v>64</v>
      </c>
      <c r="B126" t="s">
        <v>65</v>
      </c>
      <c r="C126">
        <v>330481</v>
      </c>
      <c r="D126">
        <v>2004</v>
      </c>
      <c r="E126">
        <v>8</v>
      </c>
      <c r="F126">
        <v>14</v>
      </c>
      <c r="G126">
        <v>33.5</v>
      </c>
      <c r="H126">
        <v>9.8000000000000007</v>
      </c>
      <c r="I126">
        <v>1.93682581199166E-2</v>
      </c>
      <c r="J126">
        <v>1.3419195889431801E-2</v>
      </c>
      <c r="K126">
        <f t="shared" si="3"/>
        <v>5.9490622304847994E-3</v>
      </c>
      <c r="L126">
        <f>VLOOKUP($A126,'2004浙江'!$A$2:$H$70,2,FALSE)</f>
        <v>668</v>
      </c>
      <c r="M126">
        <f>VLOOKUP($A126,'2004浙江'!$A$2:$H$70,3,FALSE)</f>
        <v>64.3</v>
      </c>
      <c r="N126">
        <f>VLOOKUP($A126,'2004浙江'!$A$2:$H$70,4,FALSE)</f>
        <v>229.47</v>
      </c>
      <c r="O126">
        <f>VLOOKUP($A126,'2004浙江'!$A$2:$H$70,5,FALSE)</f>
        <v>35735</v>
      </c>
      <c r="P126">
        <f>VLOOKUP($A126,'2004浙江'!$A$2:$H$70,6,FALSE)</f>
        <v>55.85</v>
      </c>
      <c r="Q126">
        <f>VLOOKUP($A126,'2004浙江'!$A$2:$H$70,7,FALSE)</f>
        <v>224465</v>
      </c>
      <c r="R126">
        <f>VLOOKUP($C126,平均海拔和土地利用!A:V,6,FALSE)</f>
        <v>7.9030899999999997</v>
      </c>
      <c r="S126">
        <f>VLOOKUP($C126,平均海拔和土地利用!A:V,16,FALSE)</f>
        <v>32.379199999999997</v>
      </c>
    </row>
    <row r="127" spans="1:19" x14ac:dyDescent="0.15">
      <c r="A127" t="s">
        <v>77</v>
      </c>
      <c r="B127" t="s">
        <v>78</v>
      </c>
      <c r="C127">
        <v>330624</v>
      </c>
      <c r="D127">
        <v>2004</v>
      </c>
      <c r="E127">
        <v>8</v>
      </c>
      <c r="F127">
        <v>14</v>
      </c>
      <c r="G127">
        <v>26.8</v>
      </c>
      <c r="H127">
        <v>12.5</v>
      </c>
      <c r="I127">
        <v>3.3207713207547198E-3</v>
      </c>
      <c r="J127">
        <v>1.54519895056434E-2</v>
      </c>
      <c r="K127">
        <f t="shared" si="3"/>
        <v>-1.213121818488868E-2</v>
      </c>
      <c r="L127">
        <f>VLOOKUP($A127,'2004浙江'!$A$2:$H$70,2,FALSE)</f>
        <v>1213</v>
      </c>
      <c r="M127">
        <f>VLOOKUP($A127,'2004浙江'!$A$2:$H$70,3,FALSE)</f>
        <v>43.41</v>
      </c>
      <c r="N127">
        <f>VLOOKUP($A127,'2004浙江'!$A$2:$H$70,4,FALSE)</f>
        <v>107.86</v>
      </c>
      <c r="O127">
        <f>VLOOKUP($A127,'2004浙江'!$A$2:$H$70,5,FALSE)</f>
        <v>24925</v>
      </c>
      <c r="P127">
        <f>VLOOKUP($A127,'2004浙江'!$A$2:$H$70,6,FALSE)</f>
        <v>23.87</v>
      </c>
      <c r="Q127">
        <f>VLOOKUP($A127,'2004浙江'!$A$2:$H$70,7,FALSE)</f>
        <v>122008</v>
      </c>
      <c r="R127">
        <f>VLOOKUP($C127,平均海拔和土地利用!A:V,6,FALSE)</f>
        <v>320.137</v>
      </c>
      <c r="S127">
        <f>VLOOKUP($C127,平均海拔和土地利用!A:V,16,FALSE)</f>
        <v>17.402200000000001</v>
      </c>
    </row>
    <row r="128" spans="1:19" x14ac:dyDescent="0.15">
      <c r="A128" t="s">
        <v>87</v>
      </c>
      <c r="B128" t="s">
        <v>88</v>
      </c>
      <c r="C128">
        <v>331021</v>
      </c>
      <c r="D128">
        <v>2004</v>
      </c>
      <c r="E128">
        <v>8</v>
      </c>
      <c r="F128">
        <v>14</v>
      </c>
      <c r="G128">
        <v>116.2</v>
      </c>
      <c r="H128">
        <v>26.6</v>
      </c>
      <c r="I128">
        <v>5.5666282306163002E-2</v>
      </c>
      <c r="J128">
        <v>5.2360223626414397E-2</v>
      </c>
      <c r="K128">
        <f t="shared" si="3"/>
        <v>3.3060586797486052E-3</v>
      </c>
      <c r="L128">
        <f>VLOOKUP($A128,'2004浙江'!$A$2:$H$70,2,FALSE)</f>
        <v>378</v>
      </c>
      <c r="M128">
        <f>VLOOKUP($A128,'2004浙江'!$A$2:$H$70,3,FALSE)</f>
        <v>39.5</v>
      </c>
      <c r="N128">
        <f>VLOOKUP($A128,'2004浙江'!$A$2:$H$70,4,FALSE)</f>
        <v>136.91999999999999</v>
      </c>
      <c r="O128">
        <f>VLOOKUP($A128,'2004浙江'!$A$2:$H$70,5,FALSE)</f>
        <v>34757</v>
      </c>
      <c r="P128">
        <f>VLOOKUP($A128,'2004浙江'!$A$2:$H$70,6,FALSE)</f>
        <v>38.78</v>
      </c>
      <c r="Q128">
        <f>VLOOKUP($A128,'2004浙江'!$A$2:$H$70,7,FALSE)</f>
        <v>153424</v>
      </c>
      <c r="R128">
        <f>VLOOKUP($C128,平均海拔和土地利用!A:V,6,FALSE)</f>
        <v>76.823899999999995</v>
      </c>
      <c r="S128">
        <f>VLOOKUP($C128,平均海拔和土地利用!A:V,16,FALSE)</f>
        <v>23.5428</v>
      </c>
    </row>
    <row r="129" spans="1:19" x14ac:dyDescent="0.15">
      <c r="A129" t="s">
        <v>89</v>
      </c>
      <c r="B129" t="s">
        <v>90</v>
      </c>
      <c r="C129">
        <v>331022</v>
      </c>
      <c r="D129">
        <v>2004</v>
      </c>
      <c r="E129">
        <v>8</v>
      </c>
      <c r="F129">
        <v>14</v>
      </c>
      <c r="G129">
        <v>200.9</v>
      </c>
      <c r="H129">
        <v>13.2</v>
      </c>
      <c r="I129">
        <v>6.8833996175908199E-2</v>
      </c>
      <c r="J129">
        <v>4.3927158787341498E-2</v>
      </c>
      <c r="K129">
        <f t="shared" si="3"/>
        <v>2.4906837388566701E-2</v>
      </c>
      <c r="L129">
        <f>VLOOKUP($A129,'2004浙江'!$A$2:$H$70,2,FALSE)</f>
        <v>1072</v>
      </c>
      <c r="M129">
        <f>VLOOKUP($A129,'2004浙江'!$A$2:$H$70,3,FALSE)</f>
        <v>40.57</v>
      </c>
      <c r="N129">
        <f>VLOOKUP($A129,'2004浙江'!$A$2:$H$70,4,FALSE)</f>
        <v>41.88</v>
      </c>
      <c r="O129">
        <f>VLOOKUP($A129,'2004浙江'!$A$2:$H$70,5,FALSE)</f>
        <v>10365</v>
      </c>
      <c r="P129">
        <f>VLOOKUP($A129,'2004浙江'!$A$2:$H$70,6,FALSE)</f>
        <v>34.56</v>
      </c>
      <c r="Q129">
        <f>VLOOKUP($A129,'2004浙江'!$A$2:$H$70,7,FALSE)</f>
        <v>100770</v>
      </c>
      <c r="R129">
        <f>VLOOKUP($C129,平均海拔和土地利用!A:V,6,FALSE)</f>
        <v>152.62700000000001</v>
      </c>
      <c r="S129">
        <f>VLOOKUP($C129,平均海拔和土地利用!A:V,16,FALSE)</f>
        <v>20.093299999999999</v>
      </c>
    </row>
    <row r="130" spans="1:19" x14ac:dyDescent="0.15">
      <c r="A130" t="s">
        <v>91</v>
      </c>
      <c r="B130" t="s">
        <v>92</v>
      </c>
      <c r="C130">
        <v>331023</v>
      </c>
      <c r="D130">
        <v>2004</v>
      </c>
      <c r="E130">
        <v>8</v>
      </c>
      <c r="F130">
        <v>14</v>
      </c>
      <c r="G130">
        <v>200.9</v>
      </c>
      <c r="H130">
        <v>13.2</v>
      </c>
      <c r="I130">
        <v>2.4074194444444402E-2</v>
      </c>
      <c r="J130">
        <v>4.3927158787341498E-2</v>
      </c>
      <c r="K130">
        <f t="shared" ref="K130:K147" si="4">I130-J130</f>
        <v>-1.9852964342897097E-2</v>
      </c>
      <c r="L130">
        <f>VLOOKUP($A130,'2004浙江'!$A$2:$H$70,2,FALSE)</f>
        <v>1426</v>
      </c>
      <c r="M130">
        <f>VLOOKUP($A130,'2004浙江'!$A$2:$H$70,3,FALSE)</f>
        <v>55.66</v>
      </c>
      <c r="N130">
        <f>VLOOKUP($A130,'2004浙江'!$A$2:$H$70,4,FALSE)</f>
        <v>57.28</v>
      </c>
      <c r="O130">
        <f>VLOOKUP($A130,'2004浙江'!$A$2:$H$70,5,FALSE)</f>
        <v>10303</v>
      </c>
      <c r="P130">
        <f>VLOOKUP($A130,'2004浙江'!$A$2:$H$70,6,FALSE)</f>
        <v>52.25</v>
      </c>
      <c r="Q130">
        <f>VLOOKUP($A130,'2004浙江'!$A$2:$H$70,7,FALSE)</f>
        <v>981551</v>
      </c>
      <c r="R130">
        <f>VLOOKUP($C130,平均海拔和土地利用!A:V,6,FALSE)</f>
        <v>356.04399999999998</v>
      </c>
      <c r="S130">
        <f>VLOOKUP($C130,平均海拔和土地利用!A:V,16,FALSE)</f>
        <v>18.134399999999999</v>
      </c>
    </row>
    <row r="131" spans="1:19" x14ac:dyDescent="0.15">
      <c r="A131" t="s">
        <v>93</v>
      </c>
      <c r="B131" t="s">
        <v>94</v>
      </c>
      <c r="C131">
        <v>331024</v>
      </c>
      <c r="D131">
        <v>2004</v>
      </c>
      <c r="E131">
        <v>8</v>
      </c>
      <c r="F131">
        <v>14</v>
      </c>
      <c r="G131">
        <v>200.9</v>
      </c>
      <c r="H131">
        <v>13.2</v>
      </c>
      <c r="I131">
        <v>4.9046333118971101E-2</v>
      </c>
      <c r="J131">
        <v>4.3927158787341498E-2</v>
      </c>
      <c r="K131">
        <f t="shared" si="4"/>
        <v>5.1191743316296029E-3</v>
      </c>
      <c r="L131">
        <f>VLOOKUP($A131,'2004浙江'!$A$2:$H$70,2,FALSE)</f>
        <v>1992</v>
      </c>
      <c r="M131">
        <f>VLOOKUP($A131,'2004浙江'!$A$2:$H$70,3,FALSE)</f>
        <v>46.82</v>
      </c>
      <c r="N131">
        <f>VLOOKUP($A131,'2004浙江'!$A$2:$H$70,4,FALSE)</f>
        <v>44.61</v>
      </c>
      <c r="O131">
        <f>VLOOKUP($A131,'2004浙江'!$A$2:$H$70,5,FALSE)</f>
        <v>9568</v>
      </c>
      <c r="P131">
        <f>VLOOKUP($A131,'2004浙江'!$A$2:$H$70,6,FALSE)</f>
        <v>61.47</v>
      </c>
      <c r="Q131">
        <f>VLOOKUP($A131,'2004浙江'!$A$2:$H$70,7,FALSE)</f>
        <v>361513</v>
      </c>
      <c r="R131">
        <f>VLOOKUP($C131,平均海拔和土地利用!A:V,6,FALSE)</f>
        <v>418.89299999999997</v>
      </c>
      <c r="S131">
        <f>VLOOKUP($C131,平均海拔和土地利用!A:V,16,FALSE)</f>
        <v>15.4838</v>
      </c>
    </row>
    <row r="132" spans="1:19" x14ac:dyDescent="0.15">
      <c r="A132" t="s">
        <v>95</v>
      </c>
      <c r="B132" t="s">
        <v>96</v>
      </c>
      <c r="C132">
        <v>331081</v>
      </c>
      <c r="D132">
        <v>2004</v>
      </c>
      <c r="E132">
        <v>8</v>
      </c>
      <c r="F132">
        <v>14</v>
      </c>
      <c r="G132">
        <v>171.2</v>
      </c>
      <c r="H132">
        <v>20.7</v>
      </c>
      <c r="I132">
        <v>5.4511038430090003E-2</v>
      </c>
      <c r="J132">
        <v>5.12998385064143E-2</v>
      </c>
      <c r="K132">
        <f t="shared" si="4"/>
        <v>3.2111999236757033E-3</v>
      </c>
      <c r="L132">
        <f>VLOOKUP($A132,'2004浙江'!$A$2:$H$70,2,FALSE)</f>
        <v>836</v>
      </c>
      <c r="M132">
        <f>VLOOKUP($A132,'2004浙江'!$A$2:$H$70,3,FALSE)</f>
        <v>114.82</v>
      </c>
      <c r="N132">
        <f>VLOOKUP($A132,'2004浙江'!$A$2:$H$70,4,FALSE)</f>
        <v>291.77999999999997</v>
      </c>
      <c r="O132">
        <f>VLOOKUP($A132,'2004浙江'!$A$2:$H$70,5,FALSE)</f>
        <v>25448</v>
      </c>
      <c r="P132">
        <f>VLOOKUP($A132,'2004浙江'!$A$2:$H$70,6,FALSE)</f>
        <v>10.79</v>
      </c>
      <c r="Q132">
        <f>VLOOKUP($A132,'2004浙江'!$A$2:$H$70,7,FALSE)</f>
        <v>238248</v>
      </c>
      <c r="R132">
        <f>VLOOKUP($C132,平均海拔和土地利用!A:V,6,FALSE)</f>
        <v>59.433100000000003</v>
      </c>
      <c r="S132">
        <f>VLOOKUP($C132,平均海拔和土地利用!A:V,16,FALSE)</f>
        <v>23.649899999999999</v>
      </c>
    </row>
    <row r="133" spans="1:19" x14ac:dyDescent="0.15">
      <c r="A133" t="s">
        <v>97</v>
      </c>
      <c r="B133" t="s">
        <v>98</v>
      </c>
      <c r="C133">
        <v>331082</v>
      </c>
      <c r="D133">
        <v>2004</v>
      </c>
      <c r="E133">
        <v>8</v>
      </c>
      <c r="F133">
        <v>14</v>
      </c>
      <c r="G133">
        <v>200.9</v>
      </c>
      <c r="H133">
        <v>13.2</v>
      </c>
      <c r="I133">
        <v>6.7510886075949406E-2</v>
      </c>
      <c r="J133">
        <v>4.3927158787341498E-2</v>
      </c>
      <c r="K133">
        <f t="shared" si="4"/>
        <v>2.3583727288607907E-2</v>
      </c>
      <c r="L133">
        <f>VLOOKUP($A133,'2004浙江'!$A$2:$H$70,2,FALSE)</f>
        <v>2171</v>
      </c>
      <c r="M133">
        <f>VLOOKUP($A133,'2004浙江'!$A$2:$H$70,3,FALSE)</f>
        <v>111.18</v>
      </c>
      <c r="N133">
        <f>VLOOKUP($A133,'2004浙江'!$A$2:$H$70,4,FALSE)</f>
        <v>150.53</v>
      </c>
      <c r="O133">
        <f>VLOOKUP($A133,'2004浙江'!$A$2:$H$70,5,FALSE)</f>
        <v>13576</v>
      </c>
      <c r="P133">
        <f>VLOOKUP($A133,'2004浙江'!$A$2:$H$70,6,FALSE)</f>
        <v>26.07</v>
      </c>
      <c r="Q133">
        <f>VLOOKUP($A133,'2004浙江'!$A$2:$H$70,7,FALSE)</f>
        <v>170168</v>
      </c>
      <c r="R133">
        <f>VLOOKUP($C133,平均海拔和土地利用!A:V,6,FALSE)</f>
        <v>209.363</v>
      </c>
      <c r="S133">
        <f>VLOOKUP($C133,平均海拔和土地利用!A:V,16,FALSE)</f>
        <v>18.514299999999999</v>
      </c>
    </row>
    <row r="134" spans="1:19" x14ac:dyDescent="0.15">
      <c r="A134" t="s">
        <v>17</v>
      </c>
      <c r="B134" t="s">
        <v>18</v>
      </c>
      <c r="C134" s="2">
        <v>320581</v>
      </c>
      <c r="D134" s="2">
        <v>2004</v>
      </c>
      <c r="E134" s="2">
        <v>7</v>
      </c>
      <c r="F134" s="2">
        <v>5</v>
      </c>
      <c r="G134">
        <v>119.6</v>
      </c>
      <c r="H134">
        <v>12.4</v>
      </c>
      <c r="I134" s="2">
        <v>6.9015408806488996E-3</v>
      </c>
      <c r="J134">
        <v>3.23240057012441E-2</v>
      </c>
      <c r="K134" s="2">
        <f t="shared" si="4"/>
        <v>-2.5422464820595202E-2</v>
      </c>
      <c r="L134" s="2">
        <v>1094</v>
      </c>
      <c r="M134" s="2">
        <v>104.31</v>
      </c>
      <c r="N134" s="2">
        <v>565.16</v>
      </c>
      <c r="O134" s="2">
        <v>54314</v>
      </c>
      <c r="P134" s="2">
        <v>82.06</v>
      </c>
      <c r="Q134" s="2">
        <v>352000</v>
      </c>
      <c r="R134" s="2">
        <f>VLOOKUP($C134,平均海拔和土地利用!A:V,6,FALSE)</f>
        <v>5.3983999999999996</v>
      </c>
      <c r="S134" s="2">
        <f>VLOOKUP($C134,平均海拔和土地利用!A:V,16,FALSE)</f>
        <v>34.9375</v>
      </c>
    </row>
    <row r="135" spans="1:19" x14ac:dyDescent="0.15">
      <c r="A135" t="s">
        <v>23</v>
      </c>
      <c r="B135" t="s">
        <v>24</v>
      </c>
      <c r="C135" s="2">
        <v>320623</v>
      </c>
      <c r="D135" s="2">
        <v>2004</v>
      </c>
      <c r="E135" s="2">
        <v>7</v>
      </c>
      <c r="F135" s="2">
        <v>5</v>
      </c>
      <c r="G135">
        <v>119.6</v>
      </c>
      <c r="H135">
        <v>12.4</v>
      </c>
      <c r="I135" s="2">
        <v>1.15130503602364E-2</v>
      </c>
      <c r="J135">
        <v>3.23240057012441E-2</v>
      </c>
      <c r="K135" s="2">
        <f t="shared" si="4"/>
        <v>-2.08109553410077E-2</v>
      </c>
      <c r="L135" s="2">
        <v>1733</v>
      </c>
      <c r="M135" s="2">
        <v>108.46</v>
      </c>
      <c r="N135" s="2">
        <v>123.23</v>
      </c>
      <c r="O135" s="2">
        <v>11315</v>
      </c>
      <c r="P135" s="2">
        <v>175.63</v>
      </c>
      <c r="Q135" s="2">
        <v>703400</v>
      </c>
      <c r="R135" s="2">
        <f>VLOOKUP($C135,平均海拔和土地利用!A:V,6,FALSE)</f>
        <v>4.0308799999999998</v>
      </c>
      <c r="S135" s="2">
        <f>VLOOKUP($C135,平均海拔和土地利用!A:V,16,FALSE)</f>
        <v>31.9191</v>
      </c>
    </row>
    <row r="136" spans="1:19" x14ac:dyDescent="0.15">
      <c r="A136" t="s">
        <v>25</v>
      </c>
      <c r="B136" t="s">
        <v>26</v>
      </c>
      <c r="C136" s="2">
        <v>320681</v>
      </c>
      <c r="D136" s="2">
        <v>2004</v>
      </c>
      <c r="E136" s="2">
        <v>7</v>
      </c>
      <c r="F136" s="2">
        <v>5</v>
      </c>
      <c r="G136">
        <v>90.6</v>
      </c>
      <c r="H136">
        <v>16</v>
      </c>
      <c r="I136" s="2">
        <v>9.4386256116404908E-3</v>
      </c>
      <c r="J136">
        <v>3.2446165906556898E-2</v>
      </c>
      <c r="K136" s="2">
        <f t="shared" si="4"/>
        <v>-2.3007540294916407E-2</v>
      </c>
      <c r="L136" s="2">
        <v>1208</v>
      </c>
      <c r="M136" s="2">
        <v>113.4</v>
      </c>
      <c r="N136" s="2">
        <v>182.12</v>
      </c>
      <c r="O136" s="2">
        <v>15991</v>
      </c>
      <c r="P136" s="2">
        <v>155.94999999999999</v>
      </c>
      <c r="Q136" s="2">
        <v>396599.99999999994</v>
      </c>
      <c r="R136" s="2">
        <f>VLOOKUP($C136,平均海拔和土地利用!A:V,6,FALSE)</f>
        <v>3.2177500000000001</v>
      </c>
      <c r="S136" s="2">
        <f>VLOOKUP($C136,平均海拔和土地利用!A:V,16,FALSE)</f>
        <v>32.654299999999999</v>
      </c>
    </row>
    <row r="137" spans="1:19" x14ac:dyDescent="0.15">
      <c r="A137" t="s">
        <v>73</v>
      </c>
      <c r="B137" t="s">
        <v>74</v>
      </c>
      <c r="C137">
        <v>330523</v>
      </c>
      <c r="D137">
        <v>2004</v>
      </c>
      <c r="E137">
        <v>7</v>
      </c>
      <c r="F137">
        <v>5</v>
      </c>
      <c r="G137">
        <v>19.399999999999999</v>
      </c>
      <c r="H137">
        <v>7</v>
      </c>
      <c r="I137">
        <v>7.2025713050993996E-4</v>
      </c>
      <c r="J137">
        <v>7.0203303533216601E-3</v>
      </c>
      <c r="K137">
        <f t="shared" si="4"/>
        <v>-6.3000732228117202E-3</v>
      </c>
      <c r="L137">
        <f>VLOOKUP($A137,'2004浙江'!$A$2:$H$70,2,FALSE)</f>
        <v>1886</v>
      </c>
      <c r="M137">
        <f>VLOOKUP($A137,'2004浙江'!$A$2:$H$70,3,FALSE)</f>
        <v>44.84</v>
      </c>
      <c r="N137">
        <f>VLOOKUP($A137,'2004浙江'!$A$2:$H$70,4,FALSE)</f>
        <v>82.38</v>
      </c>
      <c r="O137">
        <f>VLOOKUP($A137,'2004浙江'!$A$2:$H$70,5,FALSE)</f>
        <v>18398</v>
      </c>
      <c r="P137">
        <f>VLOOKUP($A137,'2004浙江'!$A$2:$H$70,6,FALSE)</f>
        <v>38.74</v>
      </c>
      <c r="Q137">
        <f>VLOOKUP($A137,'2004浙江'!$A$2:$H$70,7,FALSE)</f>
        <v>232464</v>
      </c>
      <c r="R137">
        <f>VLOOKUP($C137,平均海拔和土地利用!A:V,6,FALSE)</f>
        <v>206.69800000000001</v>
      </c>
      <c r="S137">
        <f>VLOOKUP($C137,平均海拔和土地利用!A:V,16,FALSE)</f>
        <v>17.571000000000002</v>
      </c>
    </row>
    <row r="138" spans="1:19" hidden="1" x14ac:dyDescent="0.15">
      <c r="A138" t="s">
        <v>62</v>
      </c>
      <c r="B138" t="s">
        <v>63</v>
      </c>
      <c r="C138">
        <v>330424</v>
      </c>
      <c r="D138">
        <v>2002</v>
      </c>
      <c r="E138">
        <v>9</v>
      </c>
      <c r="F138">
        <v>9</v>
      </c>
      <c r="G138">
        <v>6.8</v>
      </c>
      <c r="H138">
        <v>5.6</v>
      </c>
      <c r="I138">
        <v>3.2886247040252598E-4</v>
      </c>
      <c r="J138">
        <v>2.6177950922279202E-3</v>
      </c>
      <c r="K138">
        <f t="shared" si="4"/>
        <v>-2.2889326218253942E-3</v>
      </c>
      <c r="R138">
        <f>VLOOKUP($C138,平均海拔和土地利用!A:V,6,FALSE)</f>
        <v>6.8158300000000001</v>
      </c>
      <c r="S138">
        <f>VLOOKUP($C138,平均海拔和土地利用!A:V,16,FALSE)</f>
        <v>31.6432</v>
      </c>
    </row>
    <row r="139" spans="1:19" hidden="1" x14ac:dyDescent="0.15">
      <c r="A139" t="s">
        <v>83</v>
      </c>
      <c r="B139" t="s">
        <v>84</v>
      </c>
      <c r="C139">
        <v>330683</v>
      </c>
      <c r="D139">
        <v>2002</v>
      </c>
      <c r="E139">
        <v>9</v>
      </c>
      <c r="F139">
        <v>9</v>
      </c>
      <c r="G139">
        <v>11.9</v>
      </c>
      <c r="H139">
        <v>9.5</v>
      </c>
      <c r="I139">
        <v>2.49607451835696E-2</v>
      </c>
      <c r="J139">
        <v>8.4391062113285103E-3</v>
      </c>
      <c r="K139">
        <f t="shared" si="4"/>
        <v>1.6521638972241091E-2</v>
      </c>
      <c r="R139">
        <f>VLOOKUP($C139,平均海拔和土地利用!A:V,6,FALSE)</f>
        <v>242.26</v>
      </c>
      <c r="S139">
        <f>VLOOKUP($C139,平均海拔和土地利用!A:V,16,FALSE)</f>
        <v>19.366700000000002</v>
      </c>
    </row>
    <row r="140" spans="1:19" hidden="1" x14ac:dyDescent="0.15">
      <c r="A140" t="s">
        <v>87</v>
      </c>
      <c r="B140" t="s">
        <v>88</v>
      </c>
      <c r="C140">
        <v>331021</v>
      </c>
      <c r="D140">
        <v>2002</v>
      </c>
      <c r="E140">
        <v>9</v>
      </c>
      <c r="F140">
        <v>9</v>
      </c>
      <c r="G140">
        <v>123.8</v>
      </c>
      <c r="H140">
        <v>32.6</v>
      </c>
      <c r="I140">
        <v>0.100559162011173</v>
      </c>
      <c r="J140">
        <v>6.3277087880393504E-2</v>
      </c>
      <c r="K140">
        <f t="shared" si="4"/>
        <v>3.7282074130779497E-2</v>
      </c>
      <c r="R140">
        <f>VLOOKUP($C140,平均海拔和土地利用!A:V,6,FALSE)</f>
        <v>76.823899999999995</v>
      </c>
      <c r="S140">
        <f>VLOOKUP($C140,平均海拔和土地利用!A:V,16,FALSE)</f>
        <v>23.5428</v>
      </c>
    </row>
    <row r="141" spans="1:19" hidden="1" x14ac:dyDescent="0.15">
      <c r="A141" t="s">
        <v>89</v>
      </c>
      <c r="B141" t="s">
        <v>90</v>
      </c>
      <c r="C141">
        <v>331022</v>
      </c>
      <c r="D141">
        <v>2002</v>
      </c>
      <c r="E141">
        <v>9</v>
      </c>
      <c r="F141">
        <v>9</v>
      </c>
      <c r="G141">
        <v>82.2</v>
      </c>
      <c r="H141">
        <v>7</v>
      </c>
      <c r="I141">
        <v>3.8117209834191E-2</v>
      </c>
      <c r="J141">
        <v>1.9240461015034498E-2</v>
      </c>
      <c r="K141">
        <f t="shared" si="4"/>
        <v>1.8876748819156502E-2</v>
      </c>
      <c r="R141">
        <f>VLOOKUP($C141,平均海拔和土地利用!A:V,6,FALSE)</f>
        <v>152.62700000000001</v>
      </c>
      <c r="S141">
        <f>VLOOKUP($C141,平均海拔和土地利用!A:V,16,FALSE)</f>
        <v>20.093299999999999</v>
      </c>
    </row>
    <row r="142" spans="1:19" hidden="1" x14ac:dyDescent="0.15">
      <c r="A142" t="s">
        <v>91</v>
      </c>
      <c r="B142" t="s">
        <v>92</v>
      </c>
      <c r="C142">
        <v>331023</v>
      </c>
      <c r="D142">
        <v>2002</v>
      </c>
      <c r="E142">
        <v>9</v>
      </c>
      <c r="F142">
        <v>9</v>
      </c>
      <c r="G142">
        <v>82.2</v>
      </c>
      <c r="H142">
        <v>7</v>
      </c>
      <c r="I142">
        <v>8.9809294197488992E-3</v>
      </c>
      <c r="J142">
        <v>1.9240461015034498E-2</v>
      </c>
      <c r="K142">
        <f t="shared" si="4"/>
        <v>-1.0259531595285599E-2</v>
      </c>
      <c r="R142">
        <f>VLOOKUP($C142,平均海拔和土地利用!A:V,6,FALSE)</f>
        <v>356.04399999999998</v>
      </c>
      <c r="S142">
        <f>VLOOKUP($C142,平均海拔和土地利用!A:V,16,FALSE)</f>
        <v>18.134399999999999</v>
      </c>
    </row>
    <row r="143" spans="1:19" hidden="1" x14ac:dyDescent="0.15">
      <c r="A143" t="s">
        <v>93</v>
      </c>
      <c r="B143" t="s">
        <v>94</v>
      </c>
      <c r="C143">
        <v>331024</v>
      </c>
      <c r="D143">
        <v>2002</v>
      </c>
      <c r="E143">
        <v>9</v>
      </c>
      <c r="F143">
        <v>9</v>
      </c>
      <c r="G143">
        <v>82.2</v>
      </c>
      <c r="H143">
        <v>7</v>
      </c>
      <c r="I143">
        <v>2.5804726724137899E-2</v>
      </c>
      <c r="J143">
        <v>1.9240461015034498E-2</v>
      </c>
      <c r="K143">
        <f t="shared" si="4"/>
        <v>6.5642657091034007E-3</v>
      </c>
      <c r="R143">
        <f>VLOOKUP($C143,平均海拔和土地利用!A:V,6,FALSE)</f>
        <v>418.89299999999997</v>
      </c>
      <c r="S143">
        <f>VLOOKUP($C143,平均海拔和土地利用!A:V,16,FALSE)</f>
        <v>15.4838</v>
      </c>
    </row>
    <row r="144" spans="1:19" hidden="1" x14ac:dyDescent="0.15">
      <c r="A144" t="s">
        <v>95</v>
      </c>
      <c r="B144" t="s">
        <v>96</v>
      </c>
      <c r="C144">
        <v>331081</v>
      </c>
      <c r="D144">
        <v>2002</v>
      </c>
      <c r="E144">
        <v>9</v>
      </c>
      <c r="F144">
        <v>9</v>
      </c>
      <c r="G144">
        <v>83.2</v>
      </c>
      <c r="H144">
        <v>16</v>
      </c>
      <c r="I144">
        <v>4.6078347030497603E-2</v>
      </c>
      <c r="J144">
        <v>3.1140966878910801E-2</v>
      </c>
      <c r="K144">
        <f t="shared" si="4"/>
        <v>1.4937380151586802E-2</v>
      </c>
      <c r="R144">
        <f>VLOOKUP($C144,平均海拔和土地利用!A:V,6,FALSE)</f>
        <v>59.433100000000003</v>
      </c>
      <c r="S144">
        <f>VLOOKUP($C144,平均海拔和土地利用!A:V,16,FALSE)</f>
        <v>23.649899999999999</v>
      </c>
    </row>
    <row r="145" spans="1:19" hidden="1" x14ac:dyDescent="0.15">
      <c r="A145" t="s">
        <v>97</v>
      </c>
      <c r="B145" t="s">
        <v>98</v>
      </c>
      <c r="C145">
        <v>331082</v>
      </c>
      <c r="D145">
        <v>2002</v>
      </c>
      <c r="E145">
        <v>9</v>
      </c>
      <c r="F145">
        <v>9</v>
      </c>
      <c r="G145">
        <v>82.2</v>
      </c>
      <c r="H145">
        <v>7</v>
      </c>
      <c r="I145">
        <v>1.72403403657908E-2</v>
      </c>
      <c r="J145">
        <v>1.9240461015034498E-2</v>
      </c>
      <c r="K145">
        <f t="shared" si="4"/>
        <v>-2.0001206492436981E-3</v>
      </c>
      <c r="R145">
        <f>VLOOKUP($C145,平均海拔和土地利用!A:V,6,FALSE)</f>
        <v>209.363</v>
      </c>
      <c r="S145">
        <f>VLOOKUP($C145,平均海拔和土地利用!A:V,16,FALSE)</f>
        <v>18.514299999999999</v>
      </c>
    </row>
    <row r="146" spans="1:19" x14ac:dyDescent="0.15">
      <c r="A146" t="s">
        <v>25</v>
      </c>
      <c r="B146" t="s">
        <v>26</v>
      </c>
      <c r="C146" s="2">
        <v>320681</v>
      </c>
      <c r="D146" s="2">
        <v>2002</v>
      </c>
      <c r="E146" s="2">
        <v>7</v>
      </c>
      <c r="F146" s="2">
        <v>6</v>
      </c>
      <c r="G146">
        <v>28.4</v>
      </c>
      <c r="H146">
        <v>16.7</v>
      </c>
      <c r="I146" s="2">
        <v>4.3670853273809498E-2</v>
      </c>
      <c r="J146">
        <v>2.1366424429210398E-2</v>
      </c>
      <c r="K146" s="2">
        <f t="shared" si="4"/>
        <v>2.23044288445991E-2</v>
      </c>
      <c r="L146" s="2">
        <v>1208</v>
      </c>
      <c r="M146" s="2">
        <v>115.13</v>
      </c>
      <c r="N146" s="2">
        <v>137.94999999999999</v>
      </c>
      <c r="O146" s="2">
        <v>11954</v>
      </c>
      <c r="P146" s="2">
        <v>157.24</v>
      </c>
      <c r="Q146" s="2">
        <v>389000</v>
      </c>
      <c r="R146" s="2">
        <f>VLOOKUP($C146,平均海拔和土地利用!A:V,6,FALSE)</f>
        <v>3.2177500000000001</v>
      </c>
      <c r="S146" s="2">
        <f>VLOOKUP($C146,平均海拔和土地利用!A:V,16,FALSE)</f>
        <v>32.654299999999999</v>
      </c>
    </row>
    <row r="147" spans="1:19" x14ac:dyDescent="0.15">
      <c r="A147" t="s">
        <v>29</v>
      </c>
      <c r="B147" t="s">
        <v>30</v>
      </c>
      <c r="C147" s="2">
        <v>320684</v>
      </c>
      <c r="D147" s="2">
        <v>2002</v>
      </c>
      <c r="E147" s="2">
        <v>7</v>
      </c>
      <c r="F147" s="2">
        <v>6</v>
      </c>
      <c r="G147">
        <v>28.4</v>
      </c>
      <c r="H147">
        <v>16.7</v>
      </c>
      <c r="I147" s="2">
        <v>3.7855931859663398E-2</v>
      </c>
      <c r="J147">
        <v>2.1366424429210398E-2</v>
      </c>
      <c r="K147" s="2">
        <f t="shared" si="4"/>
        <v>1.6489507430453E-2</v>
      </c>
      <c r="L147" s="2">
        <v>939</v>
      </c>
      <c r="M147" s="2">
        <v>102.75</v>
      </c>
      <c r="N147" s="2">
        <v>146.76</v>
      </c>
      <c r="O147" s="2">
        <v>14257</v>
      </c>
      <c r="P147" s="2">
        <v>112.14</v>
      </c>
      <c r="Q147" s="2">
        <v>210500</v>
      </c>
      <c r="R147" s="2">
        <f>VLOOKUP($C147,平均海拔和土地利用!A:V,6,FALSE)</f>
        <v>4.3979299999999997</v>
      </c>
      <c r="S147" s="2">
        <f>VLOOKUP($C147,平均海拔和土地利用!A:V,16,FALSE)</f>
        <v>32.905799999999999</v>
      </c>
    </row>
    <row r="148" spans="1:19" hidden="1" x14ac:dyDescent="0.15">
      <c r="A148" t="s">
        <v>50</v>
      </c>
      <c r="B148" t="s">
        <v>51</v>
      </c>
      <c r="C148">
        <v>330225</v>
      </c>
      <c r="D148">
        <v>2002</v>
      </c>
      <c r="E148">
        <v>7</v>
      </c>
      <c r="F148">
        <v>6</v>
      </c>
      <c r="G148">
        <v>159.5</v>
      </c>
      <c r="H148">
        <v>10.9</v>
      </c>
      <c r="I148">
        <v>5.8598444895199497E-2</v>
      </c>
      <c r="J148">
        <v>3.5978547603120102E-2</v>
      </c>
      <c r="K148">
        <f t="shared" ref="K148:K161" si="5">I148-J148</f>
        <v>2.2619897292079395E-2</v>
      </c>
      <c r="R148">
        <f>VLOOKUP($C148,平均海拔和土地利用!A:V,6,FALSE)</f>
        <v>97.493799999999993</v>
      </c>
      <c r="S148">
        <f>VLOOKUP($C148,平均海拔和土地利用!A:V,16,FALSE)</f>
        <v>20.275700000000001</v>
      </c>
    </row>
    <row r="149" spans="1:19" hidden="1" x14ac:dyDescent="0.15">
      <c r="A149" t="s">
        <v>52</v>
      </c>
      <c r="B149" t="s">
        <v>53</v>
      </c>
      <c r="C149">
        <v>330226</v>
      </c>
      <c r="D149">
        <v>2002</v>
      </c>
      <c r="E149">
        <v>7</v>
      </c>
      <c r="F149">
        <v>6</v>
      </c>
      <c r="G149">
        <v>159.5</v>
      </c>
      <c r="H149">
        <v>10.9</v>
      </c>
      <c r="I149">
        <v>5.26046982980918E-2</v>
      </c>
      <c r="J149">
        <v>3.5978547603120102E-2</v>
      </c>
      <c r="K149">
        <f t="shared" si="5"/>
        <v>1.6626150694971698E-2</v>
      </c>
      <c r="R149">
        <f>VLOOKUP($C149,平均海拔和土地利用!A:V,6,FALSE)</f>
        <v>218.26499999999999</v>
      </c>
      <c r="S149">
        <f>VLOOKUP($C149,平均海拔和土地利用!A:V,16,FALSE)</f>
        <v>18.938500000000001</v>
      </c>
    </row>
    <row r="150" spans="1:19" hidden="1" x14ac:dyDescent="0.15">
      <c r="A150" t="s">
        <v>66</v>
      </c>
      <c r="B150" t="s">
        <v>67</v>
      </c>
      <c r="C150">
        <v>330482</v>
      </c>
      <c r="D150">
        <v>2002</v>
      </c>
      <c r="E150">
        <v>7</v>
      </c>
      <c r="F150">
        <v>6</v>
      </c>
      <c r="G150">
        <v>53.5</v>
      </c>
      <c r="H150">
        <v>4.5999999999999996</v>
      </c>
      <c r="I150">
        <v>4.4477481689308897E-3</v>
      </c>
      <c r="J150">
        <v>1.10882743037394E-2</v>
      </c>
      <c r="K150">
        <f t="shared" si="5"/>
        <v>-6.6405261348085106E-3</v>
      </c>
      <c r="R150">
        <f>VLOOKUP($C150,平均海拔和土地利用!A:V,6,FALSE)</f>
        <v>6.1363300000000001</v>
      </c>
      <c r="S150">
        <f>VLOOKUP($C150,平均海拔和土地利用!A:V,16,FALSE)</f>
        <v>32.4499</v>
      </c>
    </row>
    <row r="151" spans="1:19" hidden="1" x14ac:dyDescent="0.15">
      <c r="A151" t="s">
        <v>95</v>
      </c>
      <c r="B151" t="s">
        <v>96</v>
      </c>
      <c r="C151">
        <v>331081</v>
      </c>
      <c r="D151">
        <v>2002</v>
      </c>
      <c r="E151">
        <v>7</v>
      </c>
      <c r="F151">
        <v>6</v>
      </c>
      <c r="G151">
        <v>22.3</v>
      </c>
      <c r="H151">
        <v>9.5</v>
      </c>
      <c r="I151">
        <v>2.1401926163723901E-2</v>
      </c>
      <c r="J151">
        <v>1.0692594401457201E-2</v>
      </c>
      <c r="K151">
        <f t="shared" si="5"/>
        <v>1.07093317622667E-2</v>
      </c>
      <c r="R151">
        <f>VLOOKUP($C151,平均海拔和土地利用!A:V,6,FALSE)</f>
        <v>59.433100000000003</v>
      </c>
      <c r="S151">
        <f>VLOOKUP($C151,平均海拔和土地利用!A:V,16,FALSE)</f>
        <v>23.649899999999999</v>
      </c>
    </row>
    <row r="152" spans="1:19" hidden="1" x14ac:dyDescent="0.15">
      <c r="A152" t="s">
        <v>97</v>
      </c>
      <c r="B152" t="s">
        <v>98</v>
      </c>
      <c r="C152">
        <v>331082</v>
      </c>
      <c r="D152">
        <v>2002</v>
      </c>
      <c r="E152">
        <v>7</v>
      </c>
      <c r="F152">
        <v>6</v>
      </c>
      <c r="G152">
        <v>22.6</v>
      </c>
      <c r="H152">
        <v>7.6</v>
      </c>
      <c r="I152">
        <v>1.22961287995878E-3</v>
      </c>
      <c r="J152">
        <v>8.4260162749150505E-3</v>
      </c>
      <c r="K152">
        <f t="shared" si="5"/>
        <v>-7.1964033949562705E-3</v>
      </c>
      <c r="R152">
        <f>VLOOKUP($C152,平均海拔和土地利用!A:V,6,FALSE)</f>
        <v>209.363</v>
      </c>
      <c r="S152">
        <f>VLOOKUP($C152,平均海拔和土地利用!A:V,16,FALSE)</f>
        <v>18.514299999999999</v>
      </c>
    </row>
    <row r="153" spans="1:19" hidden="1" x14ac:dyDescent="0.15">
      <c r="A153" t="s">
        <v>83</v>
      </c>
      <c r="B153" t="s">
        <v>84</v>
      </c>
      <c r="C153">
        <v>330683</v>
      </c>
      <c r="D153">
        <v>2001</v>
      </c>
      <c r="E153">
        <v>7</v>
      </c>
      <c r="F153">
        <v>8</v>
      </c>
      <c r="G153">
        <v>19.7</v>
      </c>
      <c r="H153">
        <v>7</v>
      </c>
      <c r="I153">
        <v>5.7666370543541798E-3</v>
      </c>
      <c r="J153">
        <v>7.0845279674326897E-3</v>
      </c>
      <c r="K153">
        <f t="shared" si="5"/>
        <v>-1.3178909130785099E-3</v>
      </c>
      <c r="R153">
        <f>VLOOKUP($C153,平均海拔和土地利用!A:V,6,FALSE)</f>
        <v>242.26</v>
      </c>
      <c r="S153">
        <f>VLOOKUP($C153,平均海拔和土地利用!A:V,16,FALSE)</f>
        <v>19.366700000000002</v>
      </c>
    </row>
    <row r="154" spans="1:19" hidden="1" x14ac:dyDescent="0.15">
      <c r="A154" t="s">
        <v>62</v>
      </c>
      <c r="B154" t="s">
        <v>63</v>
      </c>
      <c r="C154">
        <v>330424</v>
      </c>
      <c r="D154">
        <v>2001</v>
      </c>
      <c r="E154">
        <v>6</v>
      </c>
      <c r="F154">
        <v>26</v>
      </c>
      <c r="G154">
        <v>88.2</v>
      </c>
      <c r="H154">
        <v>4.5</v>
      </c>
      <c r="I154">
        <v>2.4755492947007199E-2</v>
      </c>
      <c r="J154">
        <v>1.7250332262873001E-2</v>
      </c>
      <c r="K154">
        <f t="shared" si="5"/>
        <v>7.5051606841341975E-3</v>
      </c>
      <c r="R154">
        <f>VLOOKUP($C154,平均海拔和土地利用!A:V,6,FALSE)</f>
        <v>6.8158300000000001</v>
      </c>
      <c r="S154">
        <f>VLOOKUP($C154,平均海拔和土地利用!A:V,16,FALSE)</f>
        <v>31.6432</v>
      </c>
    </row>
    <row r="155" spans="1:19" hidden="1" x14ac:dyDescent="0.15">
      <c r="A155" t="s">
        <v>77</v>
      </c>
      <c r="B155" t="s">
        <v>78</v>
      </c>
      <c r="C155">
        <v>330624</v>
      </c>
      <c r="D155">
        <v>2001</v>
      </c>
      <c r="E155">
        <v>6</v>
      </c>
      <c r="F155">
        <v>26</v>
      </c>
      <c r="G155">
        <v>51.7</v>
      </c>
      <c r="H155">
        <v>3.7</v>
      </c>
      <c r="I155">
        <v>5.0915131264916503E-4</v>
      </c>
      <c r="J155">
        <v>9.6901672958711899E-3</v>
      </c>
      <c r="K155">
        <f t="shared" si="5"/>
        <v>-9.1810159832220253E-3</v>
      </c>
      <c r="R155">
        <f>VLOOKUP($C155,平均海拔和土地利用!A:V,6,FALSE)</f>
        <v>320.137</v>
      </c>
      <c r="S155">
        <f>VLOOKUP($C155,平均海拔和土地利用!A:V,16,FALSE)</f>
        <v>17.402200000000001</v>
      </c>
    </row>
    <row r="156" spans="1:19" hidden="1" x14ac:dyDescent="0.15">
      <c r="A156" t="s">
        <v>83</v>
      </c>
      <c r="B156" t="s">
        <v>84</v>
      </c>
      <c r="C156">
        <v>330683</v>
      </c>
      <c r="D156">
        <v>2001</v>
      </c>
      <c r="E156">
        <v>6</v>
      </c>
      <c r="F156">
        <v>26</v>
      </c>
      <c r="G156">
        <v>51.7</v>
      </c>
      <c r="H156">
        <v>3.7</v>
      </c>
      <c r="I156">
        <v>7.9193850087668008E-3</v>
      </c>
      <c r="J156">
        <v>9.6901672958711899E-3</v>
      </c>
      <c r="K156">
        <f t="shared" si="5"/>
        <v>-1.7707822871043891E-3</v>
      </c>
      <c r="R156">
        <f>VLOOKUP($C156,平均海拔和土地利用!A:V,6,FALSE)</f>
        <v>242.26</v>
      </c>
      <c r="S156">
        <f>VLOOKUP($C156,平均海拔和土地利用!A:V,16,FALSE)</f>
        <v>19.366700000000002</v>
      </c>
    </row>
    <row r="157" spans="1:19" hidden="1" x14ac:dyDescent="0.15">
      <c r="A157" t="s">
        <v>87</v>
      </c>
      <c r="B157" t="s">
        <v>88</v>
      </c>
      <c r="C157">
        <v>331021</v>
      </c>
      <c r="D157">
        <v>2001</v>
      </c>
      <c r="E157">
        <v>6</v>
      </c>
      <c r="F157">
        <v>26</v>
      </c>
      <c r="G157">
        <v>16.5</v>
      </c>
      <c r="H157">
        <v>21.4</v>
      </c>
      <c r="I157">
        <v>1.5949043062201001E-2</v>
      </c>
      <c r="J157">
        <v>2.53407230074583E-2</v>
      </c>
      <c r="K157">
        <f t="shared" si="5"/>
        <v>-9.3916799452572995E-3</v>
      </c>
      <c r="R157">
        <f>VLOOKUP($C157,平均海拔和土地利用!A:V,6,FALSE)</f>
        <v>76.823899999999995</v>
      </c>
      <c r="S157">
        <f>VLOOKUP($C157,平均海拔和土地利用!A:V,16,FALSE)</f>
        <v>23.5428</v>
      </c>
    </row>
    <row r="158" spans="1:19" hidden="1" x14ac:dyDescent="0.15">
      <c r="A158" t="s">
        <v>75</v>
      </c>
      <c r="B158" t="s">
        <v>76</v>
      </c>
      <c r="C158">
        <v>330621</v>
      </c>
      <c r="D158">
        <v>2000</v>
      </c>
      <c r="E158">
        <v>9</v>
      </c>
      <c r="F158">
        <v>16</v>
      </c>
      <c r="G158">
        <v>40.9</v>
      </c>
      <c r="H158">
        <v>12</v>
      </c>
      <c r="I158">
        <v>5.6945441055868801E-4</v>
      </c>
      <c r="J158">
        <v>1.7732681601834801E-2</v>
      </c>
      <c r="K158">
        <f t="shared" si="5"/>
        <v>-1.7163227191276113E-2</v>
      </c>
      <c r="R158">
        <f>VLOOKUP($C158,平均海拔和土地利用!A:V,6,FALSE)</f>
        <v>118.691</v>
      </c>
      <c r="S158">
        <f>VLOOKUP($C158,平均海拔和土地利用!A:V,16,FALSE)</f>
        <v>21.003299999999999</v>
      </c>
    </row>
    <row r="159" spans="1:19" hidden="1" x14ac:dyDescent="0.15">
      <c r="A159" t="s">
        <v>97</v>
      </c>
      <c r="B159" t="s">
        <v>98</v>
      </c>
      <c r="C159">
        <v>331082</v>
      </c>
      <c r="D159">
        <v>2000</v>
      </c>
      <c r="E159">
        <v>9</v>
      </c>
      <c r="F159">
        <v>1</v>
      </c>
      <c r="G159">
        <v>34.799999999999997</v>
      </c>
      <c r="H159">
        <v>3.7</v>
      </c>
      <c r="I159">
        <v>2.2322785869747201E-4</v>
      </c>
      <c r="J159">
        <v>6.3484627733607904E-3</v>
      </c>
      <c r="K159">
        <f t="shared" si="5"/>
        <v>-6.1252349146633184E-3</v>
      </c>
      <c r="R159">
        <f>VLOOKUP($C159,平均海拔和土地利用!A:V,6,FALSE)</f>
        <v>209.363</v>
      </c>
      <c r="S159">
        <f>VLOOKUP($C159,平均海拔和土地利用!A:V,16,FALSE)</f>
        <v>18.514299999999999</v>
      </c>
    </row>
    <row r="160" spans="1:19" hidden="1" x14ac:dyDescent="0.15">
      <c r="A160" t="s">
        <v>89</v>
      </c>
      <c r="B160" t="s">
        <v>90</v>
      </c>
      <c r="C160">
        <v>331022</v>
      </c>
      <c r="D160">
        <v>2000</v>
      </c>
      <c r="E160">
        <v>8</v>
      </c>
      <c r="F160">
        <v>12</v>
      </c>
      <c r="G160">
        <v>73.599999999999994</v>
      </c>
      <c r="H160">
        <v>5</v>
      </c>
      <c r="I160">
        <v>1.35845866974241E-2</v>
      </c>
      <c r="J160">
        <v>1.52936423970768E-2</v>
      </c>
      <c r="K160">
        <f t="shared" si="5"/>
        <v>-1.7090556996526996E-3</v>
      </c>
      <c r="R160">
        <f>VLOOKUP($C160,平均海拔和土地利用!A:V,6,FALSE)</f>
        <v>152.62700000000001</v>
      </c>
      <c r="S160">
        <f>VLOOKUP($C160,平均海拔和土地利用!A:V,16,FALSE)</f>
        <v>20.093299999999999</v>
      </c>
    </row>
    <row r="161" spans="1:19" hidden="1" x14ac:dyDescent="0.15">
      <c r="A161" t="s">
        <v>77</v>
      </c>
      <c r="B161" t="s">
        <v>78</v>
      </c>
      <c r="C161">
        <v>330624</v>
      </c>
      <c r="D161">
        <v>2000</v>
      </c>
      <c r="E161">
        <v>7</v>
      </c>
      <c r="F161">
        <v>12</v>
      </c>
      <c r="G161">
        <v>59.7</v>
      </c>
      <c r="H161">
        <v>10.3</v>
      </c>
      <c r="I161">
        <v>1.4489235552918799E-3</v>
      </c>
      <c r="J161">
        <v>1.92541733641187E-2</v>
      </c>
      <c r="K161">
        <f t="shared" si="5"/>
        <v>-1.780524980882682E-2</v>
      </c>
      <c r="R161">
        <f>VLOOKUP($C161,平均海拔和土地利用!A:V,6,FALSE)</f>
        <v>320.137</v>
      </c>
      <c r="S161">
        <f>VLOOKUP($C161,平均海拔和土地利用!A:V,16,FALSE)</f>
        <v>17.402200000000001</v>
      </c>
    </row>
    <row r="162" spans="1:19" hidden="1" x14ac:dyDescent="0.15">
      <c r="A162" t="s">
        <v>83</v>
      </c>
      <c r="B162" t="s">
        <v>84</v>
      </c>
      <c r="C162">
        <v>330683</v>
      </c>
      <c r="D162">
        <v>2000</v>
      </c>
      <c r="E162">
        <v>7</v>
      </c>
      <c r="F162">
        <v>12</v>
      </c>
      <c r="G162">
        <v>59.7</v>
      </c>
      <c r="H162">
        <v>10.3</v>
      </c>
      <c r="I162">
        <v>5.8131269315673303E-3</v>
      </c>
      <c r="J162">
        <v>1.92541733641187E-2</v>
      </c>
      <c r="K162">
        <f t="shared" ref="K162:K163" si="6">I162-J162</f>
        <v>-1.344104643255137E-2</v>
      </c>
      <c r="R162">
        <f>VLOOKUP($C162,平均海拔和土地利用!A:V,6,FALSE)</f>
        <v>242.26</v>
      </c>
      <c r="S162">
        <f>VLOOKUP($C162,平均海拔和土地利用!A:V,16,FALSE)</f>
        <v>19.366700000000002</v>
      </c>
    </row>
    <row r="163" spans="1:19" hidden="1" x14ac:dyDescent="0.15">
      <c r="A163" t="s">
        <v>89</v>
      </c>
      <c r="B163" t="s">
        <v>90</v>
      </c>
      <c r="C163">
        <v>331022</v>
      </c>
      <c r="D163">
        <v>2000</v>
      </c>
      <c r="E163">
        <v>7</v>
      </c>
      <c r="F163">
        <v>12</v>
      </c>
      <c r="G163">
        <v>135.5</v>
      </c>
      <c r="H163">
        <v>5.7</v>
      </c>
      <c r="I163">
        <v>8.97095347943099E-3</v>
      </c>
      <c r="J163">
        <v>2.6074073355981199E-2</v>
      </c>
      <c r="K163">
        <f t="shared" si="6"/>
        <v>-1.7103119876550207E-2</v>
      </c>
      <c r="R163">
        <f>VLOOKUP($C163,平均海拔和土地利用!A:V,6,FALSE)</f>
        <v>152.62700000000001</v>
      </c>
      <c r="S163">
        <f>VLOOKUP($C163,平均海拔和土地利用!A:V,16,FALSE)</f>
        <v>20.093299999999999</v>
      </c>
    </row>
  </sheetData>
  <autoFilter ref="A1:S163">
    <filterColumn colId="15">
      <customFilters>
        <customFilter operator="notEqual" val=" "/>
      </customFilters>
    </filterColumn>
  </autoFilter>
  <sortState ref="A2:T163">
    <sortCondition ref="C2:C16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6" workbookViewId="0">
      <selection activeCell="J6" sqref="A1:S139"/>
    </sheetView>
  </sheetViews>
  <sheetFormatPr defaultRowHeight="13.5" x14ac:dyDescent="0.15"/>
  <sheetData>
    <row r="1" spans="1:19" x14ac:dyDescent="0.15">
      <c r="A1" t="s">
        <v>209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10</v>
      </c>
      <c r="I1" t="s">
        <v>217</v>
      </c>
      <c r="J1" t="s">
        <v>218</v>
      </c>
      <c r="K1" t="s">
        <v>219</v>
      </c>
      <c r="L1" t="s">
        <v>222</v>
      </c>
      <c r="M1" t="s">
        <v>225</v>
      </c>
      <c r="N1" t="s">
        <v>220</v>
      </c>
      <c r="O1" t="s">
        <v>223</v>
      </c>
      <c r="P1" t="s">
        <v>227</v>
      </c>
      <c r="Q1" t="s">
        <v>224</v>
      </c>
      <c r="R1" t="s">
        <v>226</v>
      </c>
      <c r="S1" t="s">
        <v>221</v>
      </c>
    </row>
    <row r="2" spans="1:19" x14ac:dyDescent="0.15">
      <c r="A2" t="s">
        <v>41</v>
      </c>
      <c r="B2" t="s">
        <v>42</v>
      </c>
      <c r="C2">
        <v>330122</v>
      </c>
      <c r="D2">
        <v>2007</v>
      </c>
      <c r="E2">
        <v>10</v>
      </c>
      <c r="F2">
        <v>9</v>
      </c>
      <c r="G2">
        <v>71.2</v>
      </c>
      <c r="H2">
        <v>4.9000000000000004</v>
      </c>
      <c r="I2">
        <v>3.7081287923854899E-3</v>
      </c>
      <c r="J2">
        <v>1.47419768340962E-2</v>
      </c>
      <c r="K2">
        <v>-1.103384804171071E-2</v>
      </c>
      <c r="L2">
        <v>1780</v>
      </c>
      <c r="M2">
        <v>35.28</v>
      </c>
      <c r="N2">
        <v>293.851</v>
      </c>
      <c r="O2">
        <v>39.82</v>
      </c>
      <c r="P2">
        <v>35527</v>
      </c>
      <c r="Q2">
        <v>141.24</v>
      </c>
      <c r="R2">
        <v>226291</v>
      </c>
      <c r="S2">
        <v>127.12977528089888</v>
      </c>
    </row>
    <row r="3" spans="1:19" x14ac:dyDescent="0.15">
      <c r="A3" t="s">
        <v>43</v>
      </c>
      <c r="B3" t="s">
        <v>44</v>
      </c>
      <c r="C3">
        <v>330127</v>
      </c>
      <c r="D3">
        <v>2007</v>
      </c>
      <c r="E3">
        <v>10</v>
      </c>
      <c r="F3">
        <v>9</v>
      </c>
      <c r="G3">
        <v>71.2</v>
      </c>
      <c r="H3">
        <v>4.9000000000000004</v>
      </c>
      <c r="I3">
        <v>6.1462318556296603E-3</v>
      </c>
      <c r="J3">
        <v>1.47419768340962E-2</v>
      </c>
      <c r="K3">
        <v>-8.5957449784665393E-3</v>
      </c>
      <c r="L3">
        <v>4452</v>
      </c>
      <c r="M3">
        <v>44.72</v>
      </c>
      <c r="N3">
        <v>357.95100000000002</v>
      </c>
      <c r="O3">
        <v>45.33</v>
      </c>
      <c r="P3">
        <v>17499</v>
      </c>
      <c r="Q3">
        <v>79.27</v>
      </c>
      <c r="R3">
        <v>251685</v>
      </c>
      <c r="S3">
        <v>56.533018867924525</v>
      </c>
    </row>
    <row r="4" spans="1:19" x14ac:dyDescent="0.15">
      <c r="A4" t="s">
        <v>47</v>
      </c>
      <c r="B4" t="s">
        <v>48</v>
      </c>
      <c r="C4">
        <v>330183</v>
      </c>
      <c r="D4">
        <v>2007</v>
      </c>
      <c r="E4">
        <v>10</v>
      </c>
      <c r="F4">
        <v>9</v>
      </c>
      <c r="G4">
        <v>191.3</v>
      </c>
      <c r="H4">
        <v>9.1</v>
      </c>
      <c r="I4">
        <v>1.0815361896838601E-2</v>
      </c>
      <c r="J4">
        <v>3.7371898182783497E-2</v>
      </c>
      <c r="K4">
        <v>-2.6556536285944898E-2</v>
      </c>
      <c r="L4">
        <v>1808</v>
      </c>
      <c r="M4">
        <v>38.68</v>
      </c>
      <c r="N4">
        <v>194.92400000000001</v>
      </c>
      <c r="O4">
        <v>64.010000000000005</v>
      </c>
      <c r="P4">
        <v>45248</v>
      </c>
      <c r="Q4">
        <v>288.67</v>
      </c>
      <c r="R4">
        <v>379962</v>
      </c>
      <c r="S4">
        <v>210.15597345132744</v>
      </c>
    </row>
    <row r="5" spans="1:19" x14ac:dyDescent="0.15">
      <c r="A5" t="s">
        <v>50</v>
      </c>
      <c r="B5" t="s">
        <v>51</v>
      </c>
      <c r="C5">
        <v>330225</v>
      </c>
      <c r="D5">
        <v>2007</v>
      </c>
      <c r="E5">
        <v>10</v>
      </c>
      <c r="F5">
        <v>9</v>
      </c>
      <c r="G5">
        <v>78.3</v>
      </c>
      <c r="H5">
        <v>19</v>
      </c>
      <c r="I5">
        <v>6.63976383838384E-2</v>
      </c>
      <c r="J5">
        <v>3.4452077008855699E-2</v>
      </c>
      <c r="K5">
        <v>3.1945561374982702E-2</v>
      </c>
      <c r="L5">
        <v>1382</v>
      </c>
      <c r="M5">
        <v>31.18</v>
      </c>
      <c r="N5">
        <v>97.493799999999993</v>
      </c>
      <c r="O5">
        <v>53.18</v>
      </c>
      <c r="P5">
        <v>36346</v>
      </c>
      <c r="Q5">
        <v>192.85</v>
      </c>
      <c r="R5">
        <v>829336</v>
      </c>
      <c r="S5">
        <v>600.09840810419678</v>
      </c>
    </row>
    <row r="6" spans="1:19" x14ac:dyDescent="0.15">
      <c r="A6" t="s">
        <v>52</v>
      </c>
      <c r="B6" t="s">
        <v>53</v>
      </c>
      <c r="C6">
        <v>330226</v>
      </c>
      <c r="D6">
        <v>2007</v>
      </c>
      <c r="E6">
        <v>10</v>
      </c>
      <c r="F6">
        <v>9</v>
      </c>
      <c r="G6">
        <v>78.3</v>
      </c>
      <c r="H6">
        <v>19</v>
      </c>
      <c r="I6">
        <v>5.0085623221400102E-2</v>
      </c>
      <c r="J6">
        <v>3.4452077008855699E-2</v>
      </c>
      <c r="K6">
        <v>1.5633546212544404E-2</v>
      </c>
      <c r="L6">
        <v>1843</v>
      </c>
      <c r="M6">
        <v>32.15</v>
      </c>
      <c r="N6">
        <v>218.26499999999999</v>
      </c>
      <c r="O6">
        <v>59.52</v>
      </c>
      <c r="P6">
        <v>32811</v>
      </c>
      <c r="Q6">
        <v>194.41</v>
      </c>
      <c r="R6">
        <v>248161</v>
      </c>
      <c r="S6">
        <v>134.65056972327727</v>
      </c>
    </row>
    <row r="7" spans="1:19" x14ac:dyDescent="0.15">
      <c r="A7" t="s">
        <v>54</v>
      </c>
      <c r="B7" t="s">
        <v>55</v>
      </c>
      <c r="C7">
        <v>330281</v>
      </c>
      <c r="D7">
        <v>2007</v>
      </c>
      <c r="E7">
        <v>10</v>
      </c>
      <c r="F7">
        <v>9</v>
      </c>
      <c r="G7">
        <v>117.9</v>
      </c>
      <c r="H7">
        <v>8.6999999999999993</v>
      </c>
      <c r="I7">
        <v>1.59240249554367E-2</v>
      </c>
      <c r="J7">
        <v>2.7237163858459802E-2</v>
      </c>
      <c r="K7">
        <v>-1.1313138903023101E-2</v>
      </c>
      <c r="L7">
        <v>1501</v>
      </c>
      <c r="M7">
        <v>63.57</v>
      </c>
      <c r="N7">
        <v>160.34899999999999</v>
      </c>
      <c r="O7">
        <v>82.92</v>
      </c>
      <c r="P7">
        <v>50823</v>
      </c>
      <c r="Q7">
        <v>402.84</v>
      </c>
      <c r="R7">
        <v>491806</v>
      </c>
      <c r="S7">
        <v>327.6522318454364</v>
      </c>
    </row>
    <row r="8" spans="1:19" x14ac:dyDescent="0.15">
      <c r="A8" t="s">
        <v>56</v>
      </c>
      <c r="B8" t="s">
        <v>57</v>
      </c>
      <c r="C8">
        <v>330282</v>
      </c>
      <c r="D8">
        <v>2007</v>
      </c>
      <c r="E8">
        <v>10</v>
      </c>
      <c r="F8">
        <v>9</v>
      </c>
      <c r="G8">
        <v>117.9</v>
      </c>
      <c r="H8">
        <v>8.6999999999999993</v>
      </c>
      <c r="I8">
        <v>3.8169114119922597E-2</v>
      </c>
      <c r="J8">
        <v>2.7237163858459802E-2</v>
      </c>
      <c r="K8">
        <v>1.0931950261462795E-2</v>
      </c>
      <c r="L8">
        <v>1361</v>
      </c>
      <c r="M8">
        <v>81.19</v>
      </c>
      <c r="N8">
        <v>23.659500000000001</v>
      </c>
      <c r="O8">
        <v>102.72</v>
      </c>
      <c r="P8">
        <v>51905</v>
      </c>
      <c r="Q8">
        <v>531.51</v>
      </c>
      <c r="R8">
        <v>419103</v>
      </c>
      <c r="S8">
        <v>307.9375459221161</v>
      </c>
    </row>
    <row r="9" spans="1:19" x14ac:dyDescent="0.15">
      <c r="A9" t="s">
        <v>58</v>
      </c>
      <c r="B9" t="s">
        <v>59</v>
      </c>
      <c r="C9">
        <v>330283</v>
      </c>
      <c r="D9">
        <v>2007</v>
      </c>
      <c r="E9">
        <v>10</v>
      </c>
      <c r="F9">
        <v>9</v>
      </c>
      <c r="G9">
        <v>111.1</v>
      </c>
      <c r="H9">
        <v>5.5</v>
      </c>
      <c r="I9">
        <v>4.8324481683554202E-2</v>
      </c>
      <c r="J9">
        <v>2.2195354803743399E-2</v>
      </c>
      <c r="K9">
        <v>2.6129126879810803E-2</v>
      </c>
      <c r="L9">
        <v>1268</v>
      </c>
      <c r="M9">
        <v>23.8</v>
      </c>
      <c r="N9">
        <v>193.458</v>
      </c>
      <c r="O9">
        <v>48.03</v>
      </c>
      <c r="P9">
        <v>35200</v>
      </c>
      <c r="Q9">
        <v>168.89</v>
      </c>
      <c r="R9">
        <v>394408</v>
      </c>
      <c r="S9">
        <v>311.04731861198741</v>
      </c>
    </row>
    <row r="10" spans="1:19" x14ac:dyDescent="0.15">
      <c r="A10" t="s">
        <v>60</v>
      </c>
      <c r="B10" t="s">
        <v>61</v>
      </c>
      <c r="C10">
        <v>330421</v>
      </c>
      <c r="D10">
        <v>2007</v>
      </c>
      <c r="E10">
        <v>10</v>
      </c>
      <c r="F10">
        <v>9</v>
      </c>
      <c r="G10">
        <v>91.6</v>
      </c>
      <c r="H10">
        <v>10.7</v>
      </c>
      <c r="I10">
        <v>7.0205479230769198E-3</v>
      </c>
      <c r="J10">
        <v>2.5534722838523E-2</v>
      </c>
      <c r="K10">
        <v>-1.8514174915446081E-2</v>
      </c>
      <c r="L10">
        <v>507</v>
      </c>
      <c r="M10">
        <v>45.38</v>
      </c>
      <c r="N10">
        <v>5.0384599999999997</v>
      </c>
      <c r="O10">
        <v>38.130000000000003</v>
      </c>
      <c r="P10">
        <v>47623</v>
      </c>
      <c r="Q10">
        <v>181.44</v>
      </c>
      <c r="R10">
        <v>256904</v>
      </c>
      <c r="S10">
        <v>506.7140039447732</v>
      </c>
    </row>
    <row r="11" spans="1:19" x14ac:dyDescent="0.15">
      <c r="A11" t="s">
        <v>64</v>
      </c>
      <c r="B11" t="s">
        <v>65</v>
      </c>
      <c r="C11">
        <v>330481</v>
      </c>
      <c r="D11">
        <v>2007</v>
      </c>
      <c r="E11">
        <v>10</v>
      </c>
      <c r="F11">
        <v>9</v>
      </c>
      <c r="G11">
        <v>191.3</v>
      </c>
      <c r="H11">
        <v>9.1</v>
      </c>
      <c r="I11">
        <v>6.5100718747397599E-3</v>
      </c>
      <c r="J11">
        <v>3.7371898182783497E-2</v>
      </c>
      <c r="K11">
        <v>-3.0861826308043738E-2</v>
      </c>
      <c r="L11">
        <v>668</v>
      </c>
      <c r="M11">
        <v>55.27</v>
      </c>
      <c r="N11">
        <v>7.9030899999999997</v>
      </c>
      <c r="O11">
        <v>64.87</v>
      </c>
      <c r="P11">
        <v>47094</v>
      </c>
      <c r="Q11">
        <v>304.89</v>
      </c>
      <c r="R11">
        <v>263258</v>
      </c>
      <c r="S11">
        <v>394.09880239520959</v>
      </c>
    </row>
    <row r="12" spans="1:19" x14ac:dyDescent="0.15">
      <c r="A12" t="s">
        <v>66</v>
      </c>
      <c r="B12" t="s">
        <v>67</v>
      </c>
      <c r="C12">
        <v>330482</v>
      </c>
      <c r="D12">
        <v>2007</v>
      </c>
      <c r="E12">
        <v>10</v>
      </c>
      <c r="F12">
        <v>9</v>
      </c>
      <c r="G12">
        <v>91.6</v>
      </c>
      <c r="H12">
        <v>10.7</v>
      </c>
      <c r="I12">
        <v>1.13542862266426E-2</v>
      </c>
      <c r="J12">
        <v>2.5534722838523E-2</v>
      </c>
      <c r="K12">
        <v>-1.41804366118804E-2</v>
      </c>
      <c r="L12">
        <v>537</v>
      </c>
      <c r="M12">
        <v>49.87</v>
      </c>
      <c r="N12">
        <v>6.1363300000000001</v>
      </c>
      <c r="O12">
        <v>48.37</v>
      </c>
      <c r="P12">
        <v>49753</v>
      </c>
      <c r="Q12">
        <v>240.59</v>
      </c>
      <c r="R12">
        <v>263256</v>
      </c>
      <c r="S12">
        <v>490.23463687150837</v>
      </c>
    </row>
    <row r="13" spans="1:19" x14ac:dyDescent="0.15">
      <c r="A13" t="s">
        <v>68</v>
      </c>
      <c r="B13" t="s">
        <v>69</v>
      </c>
      <c r="C13">
        <v>330483</v>
      </c>
      <c r="D13">
        <v>2007</v>
      </c>
      <c r="E13">
        <v>10</v>
      </c>
      <c r="F13">
        <v>9</v>
      </c>
      <c r="G13">
        <v>96</v>
      </c>
      <c r="H13">
        <v>11.1</v>
      </c>
      <c r="I13">
        <v>4.2597240762916697E-2</v>
      </c>
      <c r="J13">
        <v>2.68006760934776E-2</v>
      </c>
      <c r="K13">
        <v>1.5796564669439097E-2</v>
      </c>
      <c r="L13">
        <v>727</v>
      </c>
      <c r="M13">
        <v>46.97</v>
      </c>
      <c r="N13">
        <v>6.3381600000000002</v>
      </c>
      <c r="O13">
        <v>66.7</v>
      </c>
      <c r="P13">
        <v>40964</v>
      </c>
      <c r="Q13">
        <v>272.86</v>
      </c>
      <c r="R13">
        <v>318941</v>
      </c>
      <c r="S13">
        <v>438.70839064649243</v>
      </c>
    </row>
    <row r="14" spans="1:19" x14ac:dyDescent="0.15">
      <c r="A14" t="s">
        <v>71</v>
      </c>
      <c r="B14" t="s">
        <v>72</v>
      </c>
      <c r="C14">
        <v>330522</v>
      </c>
      <c r="D14">
        <v>2007</v>
      </c>
      <c r="E14">
        <v>10</v>
      </c>
      <c r="F14">
        <v>9</v>
      </c>
      <c r="G14">
        <v>23.9</v>
      </c>
      <c r="H14">
        <v>10.4</v>
      </c>
      <c r="I14">
        <v>3.4784620866366703E-2</v>
      </c>
      <c r="J14">
        <v>1.2158298367848199E-2</v>
      </c>
      <c r="K14">
        <v>2.2626322498518502E-2</v>
      </c>
      <c r="L14">
        <v>1430</v>
      </c>
      <c r="M14">
        <v>92.84</v>
      </c>
      <c r="N14">
        <v>86.392300000000006</v>
      </c>
      <c r="O14">
        <v>61.6</v>
      </c>
      <c r="P14">
        <v>31284</v>
      </c>
      <c r="Q14">
        <v>192.78</v>
      </c>
      <c r="R14">
        <v>369713</v>
      </c>
      <c r="S14">
        <v>258.54055944055943</v>
      </c>
    </row>
    <row r="15" spans="1:19" x14ac:dyDescent="0.15">
      <c r="A15" t="s">
        <v>73</v>
      </c>
      <c r="B15" t="s">
        <v>74</v>
      </c>
      <c r="C15">
        <v>330523</v>
      </c>
      <c r="D15">
        <v>2007</v>
      </c>
      <c r="E15">
        <v>10</v>
      </c>
      <c r="F15">
        <v>9</v>
      </c>
      <c r="G15">
        <v>72.2</v>
      </c>
      <c r="H15">
        <v>9</v>
      </c>
      <c r="I15">
        <v>1.3705990019960101E-2</v>
      </c>
      <c r="J15">
        <v>1.9940242239885098E-2</v>
      </c>
      <c r="K15">
        <v>-6.2342522199249975E-3</v>
      </c>
      <c r="L15">
        <v>1886</v>
      </c>
      <c r="M15">
        <v>41.51</v>
      </c>
      <c r="N15">
        <v>206.69800000000001</v>
      </c>
      <c r="O15">
        <v>45.25</v>
      </c>
      <c r="P15">
        <v>26834</v>
      </c>
      <c r="Q15">
        <v>122</v>
      </c>
      <c r="R15">
        <v>295777</v>
      </c>
      <c r="S15">
        <v>156.82767762460233</v>
      </c>
    </row>
    <row r="16" spans="1:19" x14ac:dyDescent="0.15">
      <c r="A16" t="s">
        <v>73</v>
      </c>
      <c r="B16" t="s">
        <v>74</v>
      </c>
      <c r="C16">
        <v>330523</v>
      </c>
      <c r="D16">
        <v>2007</v>
      </c>
      <c r="E16">
        <v>10</v>
      </c>
      <c r="F16">
        <v>9</v>
      </c>
      <c r="G16">
        <v>72.2</v>
      </c>
      <c r="H16">
        <v>9</v>
      </c>
      <c r="I16">
        <v>1.3705990019960101E-2</v>
      </c>
      <c r="J16">
        <v>1.9940242239885098E-2</v>
      </c>
      <c r="K16">
        <v>-6.2342522199249975E-3</v>
      </c>
      <c r="L16">
        <v>1886</v>
      </c>
      <c r="M16">
        <v>41.51</v>
      </c>
      <c r="N16">
        <v>206.69800000000001</v>
      </c>
      <c r="O16">
        <v>45.25</v>
      </c>
      <c r="P16">
        <v>26834</v>
      </c>
      <c r="Q16">
        <v>122</v>
      </c>
      <c r="R16">
        <v>295777</v>
      </c>
      <c r="S16">
        <v>156.82767762460233</v>
      </c>
    </row>
    <row r="17" spans="1:19" x14ac:dyDescent="0.15">
      <c r="A17" t="s">
        <v>77</v>
      </c>
      <c r="B17" t="s">
        <v>78</v>
      </c>
      <c r="C17">
        <v>330624</v>
      </c>
      <c r="D17">
        <v>2007</v>
      </c>
      <c r="E17">
        <v>10</v>
      </c>
      <c r="F17">
        <v>9</v>
      </c>
      <c r="G17">
        <v>89.1</v>
      </c>
      <c r="H17">
        <v>8.1999999999999993</v>
      </c>
      <c r="I17">
        <v>1.51676243386243E-2</v>
      </c>
      <c r="J17">
        <v>2.19245298743884E-2</v>
      </c>
      <c r="K17">
        <v>-6.7569055357641003E-3</v>
      </c>
      <c r="L17">
        <v>1213</v>
      </c>
      <c r="M17">
        <v>24.92</v>
      </c>
      <c r="N17">
        <v>320.137</v>
      </c>
      <c r="O17">
        <v>43.55</v>
      </c>
      <c r="P17">
        <v>35011</v>
      </c>
      <c r="Q17">
        <v>152.34</v>
      </c>
      <c r="R17">
        <v>129059</v>
      </c>
      <c r="S17">
        <v>106.39653751030502</v>
      </c>
    </row>
    <row r="18" spans="1:19" x14ac:dyDescent="0.15">
      <c r="A18" t="s">
        <v>81</v>
      </c>
      <c r="B18" t="s">
        <v>82</v>
      </c>
      <c r="C18">
        <v>330682</v>
      </c>
      <c r="D18">
        <v>2007</v>
      </c>
      <c r="E18">
        <v>10</v>
      </c>
      <c r="F18">
        <v>9</v>
      </c>
      <c r="G18">
        <v>89.1</v>
      </c>
      <c r="H18">
        <v>8.1999999999999993</v>
      </c>
      <c r="I18">
        <v>2.2451871623155501E-2</v>
      </c>
      <c r="J18">
        <v>2.19245298743884E-2</v>
      </c>
      <c r="K18">
        <v>5.2734174876710102E-4</v>
      </c>
      <c r="L18">
        <v>1403</v>
      </c>
      <c r="M18">
        <v>85.76</v>
      </c>
      <c r="N18">
        <v>91.971999999999994</v>
      </c>
      <c r="O18">
        <v>77.28</v>
      </c>
      <c r="P18">
        <v>39995</v>
      </c>
      <c r="Q18">
        <v>309.08</v>
      </c>
      <c r="R18">
        <v>503286</v>
      </c>
      <c r="S18">
        <v>358.72131147540983</v>
      </c>
    </row>
    <row r="19" spans="1:19" x14ac:dyDescent="0.15">
      <c r="A19" t="s">
        <v>83</v>
      </c>
      <c r="B19" t="s">
        <v>84</v>
      </c>
      <c r="C19">
        <v>330683</v>
      </c>
      <c r="D19">
        <v>2007</v>
      </c>
      <c r="E19">
        <v>10</v>
      </c>
      <c r="F19">
        <v>9</v>
      </c>
      <c r="G19">
        <v>89.1</v>
      </c>
      <c r="H19">
        <v>8.1999999999999993</v>
      </c>
      <c r="I19">
        <v>2.9103348362989299E-2</v>
      </c>
      <c r="J19">
        <v>2.19245298743884E-2</v>
      </c>
      <c r="K19">
        <v>7.1788184886008993E-3</v>
      </c>
      <c r="L19">
        <v>1790</v>
      </c>
      <c r="M19">
        <v>58.14</v>
      </c>
      <c r="N19">
        <v>242.26</v>
      </c>
      <c r="O19">
        <v>73.37</v>
      </c>
      <c r="P19">
        <v>26206</v>
      </c>
      <c r="Q19">
        <v>192.3</v>
      </c>
      <c r="R19">
        <v>322364</v>
      </c>
      <c r="S19">
        <v>180.09162011173186</v>
      </c>
    </row>
    <row r="20" spans="1:19" x14ac:dyDescent="0.15">
      <c r="A20" t="s">
        <v>87</v>
      </c>
      <c r="B20" t="s">
        <v>88</v>
      </c>
      <c r="C20">
        <v>331021</v>
      </c>
      <c r="D20">
        <v>2007</v>
      </c>
      <c r="E20">
        <v>10</v>
      </c>
      <c r="F20">
        <v>9</v>
      </c>
      <c r="G20">
        <v>83.4</v>
      </c>
      <c r="H20">
        <v>23.8</v>
      </c>
      <c r="I20">
        <v>4.4856191358024697E-2</v>
      </c>
      <c r="J20">
        <v>4.2403938145929597E-2</v>
      </c>
      <c r="K20">
        <v>2.4522532120950999E-3</v>
      </c>
      <c r="L20">
        <v>378</v>
      </c>
      <c r="M20">
        <v>38.72</v>
      </c>
      <c r="N20">
        <v>76.823899999999995</v>
      </c>
      <c r="O20">
        <v>40.659999999999997</v>
      </c>
      <c r="P20">
        <v>55017</v>
      </c>
      <c r="Q20">
        <v>222.51</v>
      </c>
      <c r="R20">
        <v>304706</v>
      </c>
      <c r="S20">
        <v>806.10052910052912</v>
      </c>
    </row>
    <row r="21" spans="1:19" x14ac:dyDescent="0.15">
      <c r="A21" t="s">
        <v>89</v>
      </c>
      <c r="B21" t="s">
        <v>90</v>
      </c>
      <c r="C21">
        <v>331022</v>
      </c>
      <c r="D21">
        <v>2007</v>
      </c>
      <c r="E21">
        <v>10</v>
      </c>
      <c r="F21">
        <v>9</v>
      </c>
      <c r="G21">
        <v>217.8</v>
      </c>
      <c r="H21">
        <v>4.9000000000000004</v>
      </c>
      <c r="I21">
        <v>4.0788692016558298E-2</v>
      </c>
      <c r="J21">
        <v>3.4595407470627802E-2</v>
      </c>
      <c r="K21">
        <v>6.1932845459304955E-3</v>
      </c>
      <c r="L21">
        <v>1072</v>
      </c>
      <c r="M21">
        <v>33.93</v>
      </c>
      <c r="N21">
        <v>152.62700000000001</v>
      </c>
      <c r="O21">
        <v>41.86</v>
      </c>
      <c r="P21">
        <v>16637</v>
      </c>
      <c r="Q21">
        <v>69.27</v>
      </c>
      <c r="R21">
        <v>315426</v>
      </c>
      <c r="S21">
        <v>294.24067164179104</v>
      </c>
    </row>
    <row r="22" spans="1:19" x14ac:dyDescent="0.15">
      <c r="A22" t="s">
        <v>91</v>
      </c>
      <c r="B22" t="s">
        <v>92</v>
      </c>
      <c r="C22">
        <v>331023</v>
      </c>
      <c r="D22">
        <v>2007</v>
      </c>
      <c r="E22">
        <v>10</v>
      </c>
      <c r="F22">
        <v>9</v>
      </c>
      <c r="G22">
        <v>217.8</v>
      </c>
      <c r="H22">
        <v>4.9000000000000004</v>
      </c>
      <c r="I22">
        <v>9.9720795330171495E-3</v>
      </c>
      <c r="J22">
        <v>3.4595407470627802E-2</v>
      </c>
      <c r="K22">
        <v>-2.4623327937610653E-2</v>
      </c>
      <c r="L22">
        <v>1426</v>
      </c>
      <c r="M22">
        <v>58.97</v>
      </c>
      <c r="N22">
        <v>356.04399999999998</v>
      </c>
      <c r="O22">
        <v>56.5</v>
      </c>
      <c r="P22">
        <v>15076</v>
      </c>
      <c r="Q22">
        <v>85</v>
      </c>
      <c r="R22">
        <v>184506</v>
      </c>
      <c r="S22">
        <v>129.38709677419354</v>
      </c>
    </row>
    <row r="23" spans="1:19" x14ac:dyDescent="0.15">
      <c r="A23" t="s">
        <v>93</v>
      </c>
      <c r="B23" t="s">
        <v>94</v>
      </c>
      <c r="C23">
        <v>331024</v>
      </c>
      <c r="D23">
        <v>2007</v>
      </c>
      <c r="E23">
        <v>10</v>
      </c>
      <c r="F23">
        <v>9</v>
      </c>
      <c r="G23">
        <v>217.8</v>
      </c>
      <c r="H23">
        <v>4.9000000000000004</v>
      </c>
      <c r="I23">
        <v>4.1044981343283597E-2</v>
      </c>
      <c r="J23">
        <v>3.4595407470627802E-2</v>
      </c>
      <c r="K23">
        <v>6.449573872655795E-3</v>
      </c>
      <c r="L23">
        <v>1992</v>
      </c>
      <c r="M23">
        <v>52.3</v>
      </c>
      <c r="N23">
        <v>418.89299999999997</v>
      </c>
      <c r="O23">
        <v>48.44</v>
      </c>
      <c r="P23">
        <v>14596</v>
      </c>
      <c r="Q23">
        <v>70.39</v>
      </c>
      <c r="R23">
        <v>174494</v>
      </c>
      <c r="S23">
        <v>87.597389558232933</v>
      </c>
    </row>
    <row r="24" spans="1:19" x14ac:dyDescent="0.15">
      <c r="A24" t="s">
        <v>95</v>
      </c>
      <c r="B24" t="s">
        <v>96</v>
      </c>
      <c r="C24">
        <v>331081</v>
      </c>
      <c r="D24">
        <v>2007</v>
      </c>
      <c r="E24">
        <v>10</v>
      </c>
      <c r="F24">
        <v>9</v>
      </c>
      <c r="G24">
        <v>120.8</v>
      </c>
      <c r="H24">
        <v>10.3</v>
      </c>
      <c r="I24">
        <v>3.9972632667126098E-2</v>
      </c>
      <c r="J24">
        <v>2.9741044880317102E-2</v>
      </c>
      <c r="K24">
        <v>1.0231587786808997E-2</v>
      </c>
      <c r="L24">
        <v>836</v>
      </c>
      <c r="M24">
        <v>10</v>
      </c>
      <c r="N24">
        <v>59.433100000000003</v>
      </c>
      <c r="O24">
        <v>116.56</v>
      </c>
      <c r="P24">
        <v>35473</v>
      </c>
      <c r="Q24">
        <v>411.94</v>
      </c>
      <c r="R24">
        <v>1152421</v>
      </c>
      <c r="S24">
        <v>1378.4940191387559</v>
      </c>
    </row>
    <row r="25" spans="1:19" x14ac:dyDescent="0.15">
      <c r="A25" t="s">
        <v>97</v>
      </c>
      <c r="B25" t="s">
        <v>98</v>
      </c>
      <c r="C25">
        <v>331082</v>
      </c>
      <c r="D25">
        <v>2007</v>
      </c>
      <c r="E25">
        <v>10</v>
      </c>
      <c r="F25">
        <v>9</v>
      </c>
      <c r="G25">
        <v>217.8</v>
      </c>
      <c r="H25">
        <v>4.9000000000000004</v>
      </c>
      <c r="I25">
        <v>4.5338290952099403E-2</v>
      </c>
      <c r="J25">
        <v>3.4595407470627802E-2</v>
      </c>
      <c r="K25">
        <v>1.07428834814716E-2</v>
      </c>
      <c r="L25">
        <v>2171</v>
      </c>
      <c r="M25">
        <v>26.95</v>
      </c>
      <c r="N25">
        <v>209.363</v>
      </c>
      <c r="O25">
        <v>113.82</v>
      </c>
      <c r="P25">
        <v>20041</v>
      </c>
      <c r="Q25">
        <v>227.14</v>
      </c>
      <c r="R25">
        <v>582398</v>
      </c>
      <c r="S25">
        <v>268.26255181943804</v>
      </c>
    </row>
    <row r="26" spans="1:19" x14ac:dyDescent="0.15">
      <c r="A26" t="s">
        <v>25</v>
      </c>
      <c r="B26" t="s">
        <v>26</v>
      </c>
      <c r="C26">
        <v>320681</v>
      </c>
      <c r="D26">
        <v>2007</v>
      </c>
      <c r="E26">
        <v>9</v>
      </c>
      <c r="F26">
        <v>21</v>
      </c>
      <c r="G26">
        <v>127.2</v>
      </c>
      <c r="H26">
        <v>8.9</v>
      </c>
      <c r="I26">
        <v>3.0620780269197002E-2</v>
      </c>
      <c r="J26">
        <v>2.8895804331494499E-2</v>
      </c>
      <c r="K26">
        <v>1.7249759377025026E-3</v>
      </c>
      <c r="L26">
        <v>1208</v>
      </c>
      <c r="M26">
        <v>152.76</v>
      </c>
      <c r="N26">
        <v>3.2177500000000001</v>
      </c>
      <c r="O26">
        <v>111.84</v>
      </c>
      <c r="P26">
        <v>25241</v>
      </c>
      <c r="Q26">
        <v>283.05</v>
      </c>
      <c r="R26">
        <v>404000</v>
      </c>
      <c r="S26">
        <v>334.43708609271522</v>
      </c>
    </row>
    <row r="27" spans="1:19" x14ac:dyDescent="0.15">
      <c r="A27" t="s">
        <v>50</v>
      </c>
      <c r="B27" t="s">
        <v>51</v>
      </c>
      <c r="C27">
        <v>330225</v>
      </c>
      <c r="D27">
        <v>2007</v>
      </c>
      <c r="E27">
        <v>9</v>
      </c>
      <c r="F27">
        <v>21</v>
      </c>
      <c r="G27">
        <v>100.6</v>
      </c>
      <c r="H27">
        <v>17</v>
      </c>
      <c r="I27">
        <v>3.3670202020202003E-2</v>
      </c>
      <c r="J27">
        <v>3.55481307020016E-2</v>
      </c>
      <c r="K27">
        <v>-1.8779286817995969E-3</v>
      </c>
      <c r="L27">
        <v>1382</v>
      </c>
      <c r="M27">
        <v>31.18</v>
      </c>
      <c r="N27">
        <v>97.493799999999993</v>
      </c>
      <c r="O27">
        <v>53.18</v>
      </c>
      <c r="P27">
        <v>36346</v>
      </c>
      <c r="Q27">
        <v>192.85</v>
      </c>
      <c r="R27">
        <v>829336</v>
      </c>
      <c r="S27">
        <v>600.09840810419678</v>
      </c>
    </row>
    <row r="28" spans="1:19" x14ac:dyDescent="0.15">
      <c r="A28" t="s">
        <v>52</v>
      </c>
      <c r="B28" t="s">
        <v>53</v>
      </c>
      <c r="C28">
        <v>330226</v>
      </c>
      <c r="D28">
        <v>2007</v>
      </c>
      <c r="E28">
        <v>9</v>
      </c>
      <c r="F28">
        <v>21</v>
      </c>
      <c r="G28">
        <v>100.6</v>
      </c>
      <c r="H28">
        <v>17</v>
      </c>
      <c r="I28">
        <v>4.7809003984063798E-2</v>
      </c>
      <c r="J28">
        <v>3.55481307020016E-2</v>
      </c>
      <c r="K28">
        <v>1.2260873282062199E-2</v>
      </c>
      <c r="L28">
        <v>1843</v>
      </c>
      <c r="M28">
        <v>32.15</v>
      </c>
      <c r="N28">
        <v>218.26499999999999</v>
      </c>
      <c r="O28">
        <v>59.52</v>
      </c>
      <c r="P28">
        <v>32811</v>
      </c>
      <c r="Q28">
        <v>194.41</v>
      </c>
      <c r="R28">
        <v>248161</v>
      </c>
      <c r="S28">
        <v>134.65056972327727</v>
      </c>
    </row>
    <row r="29" spans="1:19" x14ac:dyDescent="0.15">
      <c r="A29" t="s">
        <v>56</v>
      </c>
      <c r="B29" t="s">
        <v>57</v>
      </c>
      <c r="C29">
        <v>330282</v>
      </c>
      <c r="D29">
        <v>2007</v>
      </c>
      <c r="E29">
        <v>9</v>
      </c>
      <c r="F29">
        <v>21</v>
      </c>
      <c r="G29">
        <v>143.19999999999999</v>
      </c>
      <c r="H29">
        <v>4.9000000000000004</v>
      </c>
      <c r="I29">
        <v>4.2759723791102502E-2</v>
      </c>
      <c r="J29">
        <v>2.61602009853832E-2</v>
      </c>
      <c r="K29">
        <v>1.6599522805719302E-2</v>
      </c>
      <c r="L29">
        <v>1361</v>
      </c>
      <c r="M29">
        <v>81.19</v>
      </c>
      <c r="N29">
        <v>23.659500000000001</v>
      </c>
      <c r="O29">
        <v>102.72</v>
      </c>
      <c r="P29">
        <v>51905</v>
      </c>
      <c r="Q29">
        <v>531.51</v>
      </c>
      <c r="R29">
        <v>419103</v>
      </c>
      <c r="S29">
        <v>307.9375459221161</v>
      </c>
    </row>
    <row r="30" spans="1:19" x14ac:dyDescent="0.15">
      <c r="A30" t="s">
        <v>58</v>
      </c>
      <c r="B30" t="s">
        <v>59</v>
      </c>
      <c r="C30">
        <v>330283</v>
      </c>
      <c r="D30">
        <v>2007</v>
      </c>
      <c r="E30">
        <v>9</v>
      </c>
      <c r="F30">
        <v>21</v>
      </c>
      <c r="G30">
        <v>92.4</v>
      </c>
      <c r="H30">
        <v>4.5999999999999996</v>
      </c>
      <c r="I30">
        <v>1.6108160561184699E-2</v>
      </c>
      <c r="J30">
        <v>1.8079110750341999E-2</v>
      </c>
      <c r="K30">
        <v>-1.9709501891573E-3</v>
      </c>
      <c r="L30">
        <v>1268</v>
      </c>
      <c r="M30">
        <v>23.8</v>
      </c>
      <c r="N30">
        <v>193.458</v>
      </c>
      <c r="O30">
        <v>48.03</v>
      </c>
      <c r="P30">
        <v>35200</v>
      </c>
      <c r="Q30">
        <v>168.89</v>
      </c>
      <c r="R30">
        <v>394408</v>
      </c>
      <c r="S30">
        <v>311.04731861198741</v>
      </c>
    </row>
    <row r="31" spans="1:19" x14ac:dyDescent="0.15">
      <c r="A31" t="s">
        <v>64</v>
      </c>
      <c r="B31" t="s">
        <v>65</v>
      </c>
      <c r="C31">
        <v>330481</v>
      </c>
      <c r="D31">
        <v>2007</v>
      </c>
      <c r="E31">
        <v>9</v>
      </c>
      <c r="F31">
        <v>21</v>
      </c>
      <c r="G31">
        <v>38.799999999999997</v>
      </c>
      <c r="H31">
        <v>7.8</v>
      </c>
      <c r="I31">
        <v>7.7768836679389299E-3</v>
      </c>
      <c r="J31">
        <v>1.2029149054148E-2</v>
      </c>
      <c r="K31">
        <v>-4.2522653862090698E-3</v>
      </c>
      <c r="L31">
        <v>668</v>
      </c>
      <c r="M31">
        <v>55.27</v>
      </c>
      <c r="N31">
        <v>7.9030899999999997</v>
      </c>
      <c r="O31">
        <v>64.87</v>
      </c>
      <c r="P31">
        <v>47094</v>
      </c>
      <c r="Q31">
        <v>304.89</v>
      </c>
      <c r="R31">
        <v>263258</v>
      </c>
      <c r="S31">
        <v>394.09880239520959</v>
      </c>
    </row>
    <row r="32" spans="1:19" x14ac:dyDescent="0.15">
      <c r="A32" t="s">
        <v>66</v>
      </c>
      <c r="B32" t="s">
        <v>67</v>
      </c>
      <c r="C32">
        <v>330482</v>
      </c>
      <c r="D32">
        <v>2007</v>
      </c>
      <c r="E32">
        <v>9</v>
      </c>
      <c r="F32">
        <v>21</v>
      </c>
      <c r="G32">
        <v>108.4</v>
      </c>
      <c r="H32">
        <v>7.6</v>
      </c>
      <c r="I32">
        <v>2.4376252079566001E-2</v>
      </c>
      <c r="J32">
        <v>2.43625780401889E-2</v>
      </c>
      <c r="K32">
        <v>1.3674039377100516E-5</v>
      </c>
      <c r="L32">
        <v>537</v>
      </c>
      <c r="M32">
        <v>49.87</v>
      </c>
      <c r="N32">
        <v>6.1363300000000001</v>
      </c>
      <c r="O32">
        <v>48.37</v>
      </c>
      <c r="P32">
        <v>49753</v>
      </c>
      <c r="Q32">
        <v>240.59</v>
      </c>
      <c r="R32">
        <v>263256</v>
      </c>
      <c r="S32">
        <v>490.23463687150837</v>
      </c>
    </row>
    <row r="33" spans="1:19" x14ac:dyDescent="0.15">
      <c r="A33" t="s">
        <v>68</v>
      </c>
      <c r="B33" t="s">
        <v>69</v>
      </c>
      <c r="C33">
        <v>330483</v>
      </c>
      <c r="D33">
        <v>2007</v>
      </c>
      <c r="E33">
        <v>9</v>
      </c>
      <c r="F33">
        <v>21</v>
      </c>
      <c r="G33">
        <v>46.5</v>
      </c>
      <c r="H33">
        <v>10.5</v>
      </c>
      <c r="I33">
        <v>5.0398307545833302E-3</v>
      </c>
      <c r="J33">
        <v>1.6937675174369199E-2</v>
      </c>
      <c r="K33">
        <v>-1.1897844419785869E-2</v>
      </c>
      <c r="L33">
        <v>727</v>
      </c>
      <c r="M33">
        <v>46.97</v>
      </c>
      <c r="N33">
        <v>6.3381600000000002</v>
      </c>
      <c r="O33">
        <v>66.7</v>
      </c>
      <c r="P33">
        <v>40964</v>
      </c>
      <c r="Q33">
        <v>272.86</v>
      </c>
      <c r="R33">
        <v>318941</v>
      </c>
      <c r="S33">
        <v>438.70839064649243</v>
      </c>
    </row>
    <row r="34" spans="1:19" x14ac:dyDescent="0.15">
      <c r="A34" t="s">
        <v>71</v>
      </c>
      <c r="B34" t="s">
        <v>72</v>
      </c>
      <c r="C34">
        <v>330522</v>
      </c>
      <c r="D34">
        <v>2007</v>
      </c>
      <c r="E34">
        <v>9</v>
      </c>
      <c r="F34">
        <v>21</v>
      </c>
      <c r="G34">
        <v>79.8</v>
      </c>
      <c r="H34">
        <v>9.6999999999999993</v>
      </c>
      <c r="I34">
        <v>5.3471583442069696E-3</v>
      </c>
      <c r="J34">
        <v>2.21937378167592E-2</v>
      </c>
      <c r="K34">
        <v>-1.684657947255223E-2</v>
      </c>
      <c r="L34">
        <v>1430</v>
      </c>
      <c r="M34">
        <v>92.84</v>
      </c>
      <c r="N34">
        <v>86.392300000000006</v>
      </c>
      <c r="O34">
        <v>61.6</v>
      </c>
      <c r="P34">
        <v>31284</v>
      </c>
      <c r="Q34">
        <v>192.78</v>
      </c>
      <c r="R34">
        <v>369713</v>
      </c>
      <c r="S34">
        <v>258.54055944055943</v>
      </c>
    </row>
    <row r="35" spans="1:19" x14ac:dyDescent="0.15">
      <c r="A35" t="s">
        <v>73</v>
      </c>
      <c r="B35" t="s">
        <v>74</v>
      </c>
      <c r="C35">
        <v>330523</v>
      </c>
      <c r="D35">
        <v>2007</v>
      </c>
      <c r="E35">
        <v>9</v>
      </c>
      <c r="F35">
        <v>21</v>
      </c>
      <c r="G35">
        <v>48.5</v>
      </c>
      <c r="H35">
        <v>5.0999999999999996</v>
      </c>
      <c r="I35">
        <v>1.33334E-2</v>
      </c>
      <c r="J35">
        <v>1.07108769443677E-2</v>
      </c>
      <c r="K35">
        <v>2.6225230556323007E-3</v>
      </c>
      <c r="L35">
        <v>1886</v>
      </c>
      <c r="M35">
        <v>41.51</v>
      </c>
      <c r="N35">
        <v>206.69800000000001</v>
      </c>
      <c r="O35">
        <v>45.25</v>
      </c>
      <c r="P35">
        <v>26834</v>
      </c>
      <c r="Q35">
        <v>122</v>
      </c>
      <c r="R35">
        <v>295777</v>
      </c>
      <c r="S35">
        <v>156.82767762460233</v>
      </c>
    </row>
    <row r="36" spans="1:19" x14ac:dyDescent="0.15">
      <c r="A36" t="s">
        <v>77</v>
      </c>
      <c r="B36" t="s">
        <v>78</v>
      </c>
      <c r="C36">
        <v>330624</v>
      </c>
      <c r="D36">
        <v>2007</v>
      </c>
      <c r="E36">
        <v>9</v>
      </c>
      <c r="F36">
        <v>21</v>
      </c>
      <c r="G36">
        <v>97.5</v>
      </c>
      <c r="H36">
        <v>8.6999999999999993</v>
      </c>
      <c r="I36">
        <v>2.08897575934744E-2</v>
      </c>
      <c r="J36">
        <v>2.3972109091918499E-2</v>
      </c>
      <c r="K36">
        <v>-3.082351498444099E-3</v>
      </c>
      <c r="L36">
        <v>1213</v>
      </c>
      <c r="M36">
        <v>24.92</v>
      </c>
      <c r="N36">
        <v>320.137</v>
      </c>
      <c r="O36">
        <v>43.55</v>
      </c>
      <c r="P36">
        <v>35011</v>
      </c>
      <c r="Q36">
        <v>152.34</v>
      </c>
      <c r="R36">
        <v>129059</v>
      </c>
      <c r="S36">
        <v>106.39653751030502</v>
      </c>
    </row>
    <row r="37" spans="1:19" x14ac:dyDescent="0.15">
      <c r="A37" t="s">
        <v>81</v>
      </c>
      <c r="B37" t="s">
        <v>82</v>
      </c>
      <c r="C37">
        <v>330682</v>
      </c>
      <c r="D37">
        <v>2007</v>
      </c>
      <c r="E37">
        <v>9</v>
      </c>
      <c r="F37">
        <v>21</v>
      </c>
      <c r="G37">
        <v>97.5</v>
      </c>
      <c r="H37">
        <v>8.6999999999999993</v>
      </c>
      <c r="I37">
        <v>4.94395207491487E-3</v>
      </c>
      <c r="J37">
        <v>2.3972109091918499E-2</v>
      </c>
      <c r="K37">
        <v>-1.9028157017003628E-2</v>
      </c>
      <c r="L37">
        <v>1403</v>
      </c>
      <c r="M37">
        <v>85.76</v>
      </c>
      <c r="N37">
        <v>91.971999999999994</v>
      </c>
      <c r="O37">
        <v>77.28</v>
      </c>
      <c r="P37">
        <v>39995</v>
      </c>
      <c r="Q37">
        <v>309.08</v>
      </c>
      <c r="R37">
        <v>503286</v>
      </c>
      <c r="S37">
        <v>358.72131147540983</v>
      </c>
    </row>
    <row r="38" spans="1:19" x14ac:dyDescent="0.15">
      <c r="A38" t="s">
        <v>83</v>
      </c>
      <c r="B38" t="s">
        <v>84</v>
      </c>
      <c r="C38">
        <v>330683</v>
      </c>
      <c r="D38">
        <v>2007</v>
      </c>
      <c r="E38">
        <v>9</v>
      </c>
      <c r="F38">
        <v>21</v>
      </c>
      <c r="G38">
        <v>97.5</v>
      </c>
      <c r="H38">
        <v>8.6999999999999993</v>
      </c>
      <c r="I38">
        <v>1.5634716370106799E-2</v>
      </c>
      <c r="J38">
        <v>2.3972109091918499E-2</v>
      </c>
      <c r="K38">
        <v>-8.3373927218116997E-3</v>
      </c>
      <c r="L38">
        <v>1790</v>
      </c>
      <c r="M38">
        <v>58.14</v>
      </c>
      <c r="N38">
        <v>242.26</v>
      </c>
      <c r="O38">
        <v>73.37</v>
      </c>
      <c r="P38">
        <v>26206</v>
      </c>
      <c r="Q38">
        <v>192.3</v>
      </c>
      <c r="R38">
        <v>322364</v>
      </c>
      <c r="S38">
        <v>180.09162011173186</v>
      </c>
    </row>
    <row r="39" spans="1:19" x14ac:dyDescent="0.15">
      <c r="A39" t="s">
        <v>89</v>
      </c>
      <c r="B39" t="s">
        <v>90</v>
      </c>
      <c r="C39">
        <v>331022</v>
      </c>
      <c r="D39">
        <v>2007</v>
      </c>
      <c r="E39">
        <v>9</v>
      </c>
      <c r="F39">
        <v>21</v>
      </c>
      <c r="G39">
        <v>168.1</v>
      </c>
      <c r="H39">
        <v>3.9</v>
      </c>
      <c r="I39">
        <v>3.5482140745121203E-2</v>
      </c>
      <c r="J39">
        <v>2.81327053805587E-2</v>
      </c>
      <c r="K39">
        <v>7.3494353645625031E-3</v>
      </c>
      <c r="L39">
        <v>1072</v>
      </c>
      <c r="M39">
        <v>33.93</v>
      </c>
      <c r="N39">
        <v>152.62700000000001</v>
      </c>
      <c r="O39">
        <v>41.86</v>
      </c>
      <c r="P39">
        <v>16637</v>
      </c>
      <c r="Q39">
        <v>69.27</v>
      </c>
      <c r="R39">
        <v>315426</v>
      </c>
      <c r="S39">
        <v>294.24067164179104</v>
      </c>
    </row>
    <row r="40" spans="1:19" x14ac:dyDescent="0.15">
      <c r="A40" t="s">
        <v>91</v>
      </c>
      <c r="B40" t="s">
        <v>92</v>
      </c>
      <c r="C40">
        <v>331023</v>
      </c>
      <c r="D40">
        <v>2007</v>
      </c>
      <c r="E40">
        <v>9</v>
      </c>
      <c r="F40">
        <v>21</v>
      </c>
      <c r="G40">
        <v>168.1</v>
      </c>
      <c r="H40">
        <v>3.9</v>
      </c>
      <c r="I40">
        <v>1.7803810288215999E-2</v>
      </c>
      <c r="J40">
        <v>2.81327053805587E-2</v>
      </c>
      <c r="K40">
        <v>-1.0328895092342701E-2</v>
      </c>
      <c r="L40">
        <v>1426</v>
      </c>
      <c r="M40">
        <v>58.97</v>
      </c>
      <c r="N40">
        <v>356.04399999999998</v>
      </c>
      <c r="O40">
        <v>56.5</v>
      </c>
      <c r="P40">
        <v>15076</v>
      </c>
      <c r="Q40">
        <v>85</v>
      </c>
      <c r="R40">
        <v>184506</v>
      </c>
      <c r="S40">
        <v>129.38709677419354</v>
      </c>
    </row>
    <row r="41" spans="1:19" x14ac:dyDescent="0.15">
      <c r="A41" t="s">
        <v>93</v>
      </c>
      <c r="B41" t="s">
        <v>94</v>
      </c>
      <c r="C41">
        <v>331024</v>
      </c>
      <c r="D41">
        <v>2007</v>
      </c>
      <c r="E41">
        <v>9</v>
      </c>
      <c r="F41">
        <v>21</v>
      </c>
      <c r="G41">
        <v>168.1</v>
      </c>
      <c r="H41">
        <v>3.9</v>
      </c>
      <c r="I41">
        <v>3.4204151119403003E-2</v>
      </c>
      <c r="J41">
        <v>2.81327053805587E-2</v>
      </c>
      <c r="K41">
        <v>6.0714457388443034E-3</v>
      </c>
      <c r="L41">
        <v>1992</v>
      </c>
      <c r="M41">
        <v>52.3</v>
      </c>
      <c r="N41">
        <v>418.89299999999997</v>
      </c>
      <c r="O41">
        <v>48.44</v>
      </c>
      <c r="P41">
        <v>14596</v>
      </c>
      <c r="Q41">
        <v>70.39</v>
      </c>
      <c r="R41">
        <v>174494</v>
      </c>
      <c r="S41">
        <v>87.597389558232933</v>
      </c>
    </row>
    <row r="42" spans="1:19" x14ac:dyDescent="0.15">
      <c r="A42" t="s">
        <v>95</v>
      </c>
      <c r="B42" t="s">
        <v>96</v>
      </c>
      <c r="C42">
        <v>331081</v>
      </c>
      <c r="D42">
        <v>2007</v>
      </c>
      <c r="E42">
        <v>9</v>
      </c>
      <c r="F42">
        <v>21</v>
      </c>
      <c r="G42">
        <v>141.30000000000001</v>
      </c>
      <c r="H42">
        <v>10.6</v>
      </c>
      <c r="I42">
        <v>2.9864610613370101E-2</v>
      </c>
      <c r="J42">
        <v>3.3134095708419797E-2</v>
      </c>
      <c r="K42">
        <v>-3.2694850950496963E-3</v>
      </c>
      <c r="L42">
        <v>836</v>
      </c>
      <c r="M42">
        <v>10</v>
      </c>
      <c r="N42">
        <v>59.433100000000003</v>
      </c>
      <c r="O42">
        <v>116.56</v>
      </c>
      <c r="P42">
        <v>35473</v>
      </c>
      <c r="Q42">
        <v>411.94</v>
      </c>
      <c r="R42">
        <v>1152421</v>
      </c>
      <c r="S42">
        <v>1378.4940191387559</v>
      </c>
    </row>
    <row r="43" spans="1:19" x14ac:dyDescent="0.15">
      <c r="A43" t="s">
        <v>97</v>
      </c>
      <c r="B43" t="s">
        <v>98</v>
      </c>
      <c r="C43">
        <v>331082</v>
      </c>
      <c r="D43">
        <v>2007</v>
      </c>
      <c r="E43">
        <v>9</v>
      </c>
      <c r="F43">
        <v>21</v>
      </c>
      <c r="G43">
        <v>168.1</v>
      </c>
      <c r="H43">
        <v>3.9</v>
      </c>
      <c r="I43">
        <v>4.5338290952099403E-2</v>
      </c>
      <c r="J43">
        <v>2.81327053805587E-2</v>
      </c>
      <c r="K43">
        <v>1.7205585571540703E-2</v>
      </c>
      <c r="L43">
        <v>2171</v>
      </c>
      <c r="M43">
        <v>26.95</v>
      </c>
      <c r="N43">
        <v>209.363</v>
      </c>
      <c r="O43">
        <v>113.82</v>
      </c>
      <c r="P43">
        <v>20041</v>
      </c>
      <c r="Q43">
        <v>227.14</v>
      </c>
      <c r="R43">
        <v>582398</v>
      </c>
      <c r="S43">
        <v>268.26255181943804</v>
      </c>
    </row>
    <row r="44" spans="1:19" x14ac:dyDescent="0.15">
      <c r="A44" t="s">
        <v>91</v>
      </c>
      <c r="B44" t="s">
        <v>92</v>
      </c>
      <c r="C44">
        <v>331023</v>
      </c>
      <c r="D44">
        <v>2007</v>
      </c>
      <c r="E44">
        <v>8</v>
      </c>
      <c r="F44">
        <v>20</v>
      </c>
      <c r="G44">
        <v>50.3</v>
      </c>
      <c r="H44">
        <v>3.1</v>
      </c>
      <c r="I44">
        <v>4.8157847500912097E-3</v>
      </c>
      <c r="J44">
        <v>8.7265258541111002E-3</v>
      </c>
      <c r="K44">
        <v>-3.9107411040198905E-3</v>
      </c>
      <c r="L44">
        <v>1426</v>
      </c>
      <c r="M44">
        <v>58.97</v>
      </c>
      <c r="N44">
        <v>356.04399999999998</v>
      </c>
      <c r="O44">
        <v>56.5</v>
      </c>
      <c r="P44">
        <v>15076</v>
      </c>
      <c r="Q44">
        <v>85</v>
      </c>
      <c r="R44">
        <v>184506</v>
      </c>
      <c r="S44">
        <v>129.38709677419354</v>
      </c>
    </row>
    <row r="45" spans="1:19" x14ac:dyDescent="0.15">
      <c r="A45" t="s">
        <v>93</v>
      </c>
      <c r="B45" t="s">
        <v>94</v>
      </c>
      <c r="C45">
        <v>331024</v>
      </c>
      <c r="D45">
        <v>2007</v>
      </c>
      <c r="E45">
        <v>8</v>
      </c>
      <c r="F45">
        <v>20</v>
      </c>
      <c r="G45">
        <v>50.3</v>
      </c>
      <c r="H45">
        <v>3.1</v>
      </c>
      <c r="I45">
        <v>8.7065111940298496E-3</v>
      </c>
      <c r="J45">
        <v>8.7265258541111002E-3</v>
      </c>
      <c r="K45">
        <v>-2.0014660081250565E-5</v>
      </c>
      <c r="L45">
        <v>1992</v>
      </c>
      <c r="M45">
        <v>52.3</v>
      </c>
      <c r="N45">
        <v>418.89299999999997</v>
      </c>
      <c r="O45">
        <v>48.44</v>
      </c>
      <c r="P45">
        <v>14596</v>
      </c>
      <c r="Q45">
        <v>70.39</v>
      </c>
      <c r="R45">
        <v>174494</v>
      </c>
      <c r="S45">
        <v>87.597389558232933</v>
      </c>
    </row>
    <row r="46" spans="1:19" x14ac:dyDescent="0.15">
      <c r="A46" t="s">
        <v>97</v>
      </c>
      <c r="B46" t="s">
        <v>98</v>
      </c>
      <c r="C46">
        <v>331082</v>
      </c>
      <c r="D46">
        <v>2007</v>
      </c>
      <c r="E46">
        <v>8</v>
      </c>
      <c r="F46">
        <v>20</v>
      </c>
      <c r="G46">
        <v>50.3</v>
      </c>
      <c r="H46">
        <v>3.1</v>
      </c>
      <c r="I46">
        <v>2.2274899467770601E-2</v>
      </c>
      <c r="J46">
        <v>8.7265258541111002E-3</v>
      </c>
      <c r="K46">
        <v>1.3548373613659501E-2</v>
      </c>
      <c r="L46">
        <v>2171</v>
      </c>
      <c r="M46">
        <v>26.95</v>
      </c>
      <c r="N46">
        <v>209.363</v>
      </c>
      <c r="O46">
        <v>113.82</v>
      </c>
      <c r="P46">
        <v>20041</v>
      </c>
      <c r="Q46">
        <v>227.14</v>
      </c>
      <c r="R46">
        <v>582398</v>
      </c>
      <c r="S46">
        <v>268.26255181943804</v>
      </c>
    </row>
    <row r="47" spans="1:19" x14ac:dyDescent="0.15">
      <c r="A47" t="s">
        <v>87</v>
      </c>
      <c r="B47" t="s">
        <v>88</v>
      </c>
      <c r="C47">
        <v>331021</v>
      </c>
      <c r="D47">
        <v>2006</v>
      </c>
      <c r="E47">
        <v>8</v>
      </c>
      <c r="F47">
        <v>11</v>
      </c>
      <c r="G47">
        <v>37.6</v>
      </c>
      <c r="H47">
        <v>10.6</v>
      </c>
      <c r="I47">
        <v>1.06454291417166E-2</v>
      </c>
      <c r="J47">
        <v>1.52695423237842E-2</v>
      </c>
      <c r="K47">
        <v>-4.6241131820675997E-3</v>
      </c>
      <c r="L47">
        <v>378</v>
      </c>
      <c r="M47">
        <v>9.6</v>
      </c>
      <c r="N47">
        <v>76.823899999999995</v>
      </c>
      <c r="O47">
        <v>40.229999999999997</v>
      </c>
      <c r="P47">
        <v>44846</v>
      </c>
      <c r="Q47">
        <v>179.57</v>
      </c>
      <c r="R47">
        <v>115140</v>
      </c>
      <c r="S47">
        <v>304.60317460317458</v>
      </c>
    </row>
    <row r="48" spans="1:19" x14ac:dyDescent="0.15">
      <c r="A48" t="s">
        <v>87</v>
      </c>
      <c r="B48" t="s">
        <v>88</v>
      </c>
      <c r="C48">
        <v>331021</v>
      </c>
      <c r="D48">
        <v>2006</v>
      </c>
      <c r="E48">
        <v>7</v>
      </c>
      <c r="F48">
        <v>16</v>
      </c>
      <c r="G48">
        <v>66.5</v>
      </c>
      <c r="H48">
        <v>30.8</v>
      </c>
      <c r="I48">
        <v>2.1290858283433099E-2</v>
      </c>
      <c r="J48">
        <v>5.0097976287723098E-2</v>
      </c>
      <c r="K48">
        <v>-2.8807118004289999E-2</v>
      </c>
      <c r="L48">
        <v>378</v>
      </c>
      <c r="M48">
        <v>9.6</v>
      </c>
      <c r="N48">
        <v>76.823899999999995</v>
      </c>
      <c r="O48">
        <v>40.229999999999997</v>
      </c>
      <c r="P48">
        <v>44846</v>
      </c>
      <c r="Q48">
        <v>179.57</v>
      </c>
      <c r="R48">
        <v>115140</v>
      </c>
      <c r="S48">
        <v>304.60317460317458</v>
      </c>
    </row>
    <row r="49" spans="1:19" x14ac:dyDescent="0.15">
      <c r="A49" t="s">
        <v>89</v>
      </c>
      <c r="B49" t="s">
        <v>90</v>
      </c>
      <c r="C49">
        <v>331022</v>
      </c>
      <c r="D49">
        <v>2006</v>
      </c>
      <c r="E49">
        <v>7</v>
      </c>
      <c r="F49">
        <v>16</v>
      </c>
      <c r="G49">
        <v>94.8</v>
      </c>
      <c r="H49">
        <v>6.3</v>
      </c>
      <c r="I49">
        <v>5.8962558962264199E-3</v>
      </c>
      <c r="J49">
        <v>2.0536666567188298E-2</v>
      </c>
      <c r="K49">
        <v>-1.4640410670961879E-2</v>
      </c>
      <c r="L49">
        <v>1072</v>
      </c>
      <c r="M49">
        <v>27.03</v>
      </c>
      <c r="N49">
        <v>152.62700000000001</v>
      </c>
      <c r="O49">
        <v>41.42</v>
      </c>
      <c r="P49">
        <v>14039</v>
      </c>
      <c r="Q49">
        <v>57.84</v>
      </c>
      <c r="R49">
        <v>255227</v>
      </c>
      <c r="S49">
        <v>238.08488805970148</v>
      </c>
    </row>
    <row r="50" spans="1:19" x14ac:dyDescent="0.15">
      <c r="A50" t="s">
        <v>91</v>
      </c>
      <c r="B50" t="s">
        <v>92</v>
      </c>
      <c r="C50">
        <v>331023</v>
      </c>
      <c r="D50">
        <v>2006</v>
      </c>
      <c r="E50">
        <v>7</v>
      </c>
      <c r="F50">
        <v>16</v>
      </c>
      <c r="G50">
        <v>94.8</v>
      </c>
      <c r="H50">
        <v>6.3</v>
      </c>
      <c r="I50">
        <v>6.0718556090336899E-3</v>
      </c>
      <c r="J50">
        <v>2.0536666567188298E-2</v>
      </c>
      <c r="K50">
        <v>-1.4464810958154609E-2</v>
      </c>
      <c r="L50">
        <v>1426</v>
      </c>
      <c r="M50">
        <v>38.22</v>
      </c>
      <c r="N50">
        <v>356.04399999999998</v>
      </c>
      <c r="O50">
        <v>56.26</v>
      </c>
      <c r="P50">
        <v>13013</v>
      </c>
      <c r="Q50">
        <v>72.959999999999994</v>
      </c>
      <c r="R50">
        <v>189196</v>
      </c>
      <c r="S50">
        <v>132.67601683029454</v>
      </c>
    </row>
    <row r="51" spans="1:19" x14ac:dyDescent="0.15">
      <c r="A51" t="s">
        <v>93</v>
      </c>
      <c r="B51" t="s">
        <v>94</v>
      </c>
      <c r="C51">
        <v>331024</v>
      </c>
      <c r="D51">
        <v>2006</v>
      </c>
      <c r="E51">
        <v>7</v>
      </c>
      <c r="F51">
        <v>16</v>
      </c>
      <c r="G51">
        <v>94.8</v>
      </c>
      <c r="H51">
        <v>6.3</v>
      </c>
      <c r="I51">
        <v>7.7295928255093002E-3</v>
      </c>
      <c r="J51">
        <v>2.0536666567188298E-2</v>
      </c>
      <c r="K51">
        <v>-1.2807073741678998E-2</v>
      </c>
      <c r="L51">
        <v>1992</v>
      </c>
      <c r="M51">
        <v>35.28</v>
      </c>
      <c r="N51">
        <v>418.89299999999997</v>
      </c>
      <c r="O51">
        <v>48.01</v>
      </c>
      <c r="P51">
        <v>12604</v>
      </c>
      <c r="Q51">
        <v>60.12</v>
      </c>
      <c r="R51">
        <v>171555</v>
      </c>
      <c r="S51">
        <v>86.121987951807228</v>
      </c>
    </row>
    <row r="52" spans="1:19" x14ac:dyDescent="0.15">
      <c r="A52" t="s">
        <v>95</v>
      </c>
      <c r="B52" t="s">
        <v>96</v>
      </c>
      <c r="C52">
        <v>331081</v>
      </c>
      <c r="D52">
        <v>2006</v>
      </c>
      <c r="E52">
        <v>7</v>
      </c>
      <c r="F52">
        <v>16</v>
      </c>
      <c r="G52">
        <v>58.2</v>
      </c>
      <c r="H52">
        <v>13.6</v>
      </c>
      <c r="I52">
        <v>2.2792136752136798E-2</v>
      </c>
      <c r="J52">
        <v>2.32525702484753E-2</v>
      </c>
      <c r="K52">
        <v>-4.6043349633850122E-4</v>
      </c>
      <c r="L52">
        <v>836</v>
      </c>
      <c r="M52">
        <v>58.7</v>
      </c>
      <c r="N52">
        <v>59.433100000000003</v>
      </c>
      <c r="O52">
        <v>115.7</v>
      </c>
      <c r="P52">
        <v>30445</v>
      </c>
      <c r="Q52">
        <v>351.31</v>
      </c>
      <c r="R52">
        <v>520120</v>
      </c>
      <c r="S52">
        <v>622.15311004784689</v>
      </c>
    </row>
    <row r="53" spans="1:19" x14ac:dyDescent="0.15">
      <c r="A53" t="s">
        <v>97</v>
      </c>
      <c r="B53" t="s">
        <v>98</v>
      </c>
      <c r="C53">
        <v>331082</v>
      </c>
      <c r="D53">
        <v>2006</v>
      </c>
      <c r="E53">
        <v>7</v>
      </c>
      <c r="F53">
        <v>16</v>
      </c>
      <c r="G53">
        <v>94.8</v>
      </c>
      <c r="H53">
        <v>6.3</v>
      </c>
      <c r="I53">
        <v>1.3823737199434199E-2</v>
      </c>
      <c r="J53">
        <v>2.0536666567188298E-2</v>
      </c>
      <c r="K53">
        <v>-6.7129293677540992E-3</v>
      </c>
      <c r="L53">
        <v>2171</v>
      </c>
      <c r="M53">
        <v>53.57</v>
      </c>
      <c r="N53">
        <v>209.363</v>
      </c>
      <c r="O53">
        <v>112.86</v>
      </c>
      <c r="P53">
        <v>17121</v>
      </c>
      <c r="Q53">
        <v>192.42</v>
      </c>
      <c r="R53">
        <v>503285</v>
      </c>
      <c r="S53">
        <v>231.82174113311837</v>
      </c>
    </row>
    <row r="54" spans="1:19" x14ac:dyDescent="0.15">
      <c r="A54" t="s">
        <v>19</v>
      </c>
      <c r="B54" t="s">
        <v>20</v>
      </c>
      <c r="C54">
        <v>320585</v>
      </c>
      <c r="D54">
        <v>2005</v>
      </c>
      <c r="E54">
        <v>9</v>
      </c>
      <c r="F54">
        <v>13</v>
      </c>
      <c r="G54">
        <v>91.1</v>
      </c>
      <c r="H54">
        <v>14</v>
      </c>
      <c r="I54">
        <v>6.2465116309291802E-3</v>
      </c>
      <c r="J54">
        <v>2.98063295142376E-2</v>
      </c>
      <c r="K54">
        <v>-2.355981788330842E-2</v>
      </c>
      <c r="L54">
        <v>620</v>
      </c>
      <c r="M54">
        <v>51.84</v>
      </c>
      <c r="N54">
        <v>4.00183</v>
      </c>
      <c r="O54">
        <v>45.76</v>
      </c>
      <c r="P54">
        <v>64679</v>
      </c>
      <c r="Q54">
        <v>295</v>
      </c>
      <c r="R54">
        <v>202900</v>
      </c>
      <c r="S54">
        <v>327.25806451612902</v>
      </c>
    </row>
    <row r="55" spans="1:19" x14ac:dyDescent="0.15">
      <c r="A55" t="s">
        <v>33</v>
      </c>
      <c r="B55" t="s">
        <v>34</v>
      </c>
      <c r="C55">
        <v>321182</v>
      </c>
      <c r="D55">
        <v>2005</v>
      </c>
      <c r="E55">
        <v>9</v>
      </c>
      <c r="F55">
        <v>13</v>
      </c>
      <c r="G55">
        <v>50.5</v>
      </c>
      <c r="H55">
        <v>15.1</v>
      </c>
      <c r="I55">
        <v>3.8496569293478299E-2</v>
      </c>
      <c r="J55">
        <v>2.3748271684496999E-2</v>
      </c>
      <c r="K55">
        <v>1.47482976089813E-2</v>
      </c>
      <c r="L55">
        <v>331</v>
      </c>
      <c r="M55">
        <v>18.47</v>
      </c>
      <c r="N55">
        <v>3.6478899999999999</v>
      </c>
      <c r="O55">
        <v>27.28</v>
      </c>
      <c r="P55">
        <v>39652</v>
      </c>
      <c r="Q55">
        <v>108.09</v>
      </c>
      <c r="R55">
        <v>128699.99999999999</v>
      </c>
      <c r="S55">
        <v>388.82175226586099</v>
      </c>
    </row>
    <row r="56" spans="1:19" x14ac:dyDescent="0.15">
      <c r="A56" t="s">
        <v>37</v>
      </c>
      <c r="B56" t="s">
        <v>38</v>
      </c>
      <c r="C56">
        <v>321281</v>
      </c>
      <c r="D56">
        <v>2005</v>
      </c>
      <c r="E56">
        <v>9</v>
      </c>
      <c r="F56">
        <v>13</v>
      </c>
      <c r="G56">
        <v>73.8</v>
      </c>
      <c r="H56">
        <v>13.7</v>
      </c>
      <c r="I56">
        <v>3.2765009794883602E-5</v>
      </c>
      <c r="J56">
        <v>2.6322361289790101E-2</v>
      </c>
      <c r="K56">
        <v>-2.6289596279995216E-2</v>
      </c>
      <c r="L56">
        <v>2394</v>
      </c>
      <c r="M56">
        <v>224.85</v>
      </c>
      <c r="N56">
        <v>1.3371999999999999</v>
      </c>
      <c r="O56">
        <v>154.31</v>
      </c>
      <c r="P56">
        <v>9744</v>
      </c>
      <c r="Q56">
        <v>150.66999999999999</v>
      </c>
      <c r="R56">
        <v>836500</v>
      </c>
      <c r="S56">
        <v>349.41520467836256</v>
      </c>
    </row>
    <row r="57" spans="1:19" x14ac:dyDescent="0.15">
      <c r="A57" t="s">
        <v>39</v>
      </c>
      <c r="B57" t="s">
        <v>40</v>
      </c>
      <c r="C57">
        <v>321282</v>
      </c>
      <c r="D57">
        <v>2005</v>
      </c>
      <c r="E57">
        <v>9</v>
      </c>
      <c r="F57">
        <v>13</v>
      </c>
      <c r="G57">
        <v>50.5</v>
      </c>
      <c r="H57">
        <v>15.1</v>
      </c>
      <c r="I57">
        <v>2.0110703871267E-2</v>
      </c>
      <c r="J57">
        <v>2.3748271684496999E-2</v>
      </c>
      <c r="K57">
        <v>-3.6375678132299985E-3</v>
      </c>
      <c r="L57">
        <v>665</v>
      </c>
      <c r="M57">
        <v>55.97</v>
      </c>
      <c r="N57">
        <v>3.7831700000000001</v>
      </c>
      <c r="O57">
        <v>66.19</v>
      </c>
      <c r="P57">
        <v>20018</v>
      </c>
      <c r="Q57">
        <v>132.78</v>
      </c>
      <c r="R57">
        <v>264100</v>
      </c>
      <c r="S57">
        <v>397.14285714285717</v>
      </c>
    </row>
    <row r="58" spans="1:19" x14ac:dyDescent="0.15">
      <c r="A58" t="s">
        <v>41</v>
      </c>
      <c r="B58" t="s">
        <v>42</v>
      </c>
      <c r="C58">
        <v>330122</v>
      </c>
      <c r="D58">
        <v>2005</v>
      </c>
      <c r="E58">
        <v>9</v>
      </c>
      <c r="F58">
        <v>13</v>
      </c>
      <c r="G58">
        <v>6.5</v>
      </c>
      <c r="H58">
        <v>3.9</v>
      </c>
      <c r="I58">
        <v>1.0619522123893801E-3</v>
      </c>
      <c r="J58">
        <v>5.8384754973993204E-4</v>
      </c>
      <c r="K58">
        <v>4.7810466264944804E-4</v>
      </c>
      <c r="L58">
        <v>1780</v>
      </c>
      <c r="M58">
        <v>34.96</v>
      </c>
      <c r="N58">
        <v>293.851</v>
      </c>
      <c r="O58">
        <v>39.53</v>
      </c>
      <c r="P58">
        <v>26170</v>
      </c>
      <c r="Q58">
        <v>103.32</v>
      </c>
      <c r="R58">
        <v>195311</v>
      </c>
      <c r="S58">
        <v>109.72528089887641</v>
      </c>
    </row>
    <row r="59" spans="1:19" x14ac:dyDescent="0.15">
      <c r="A59" t="s">
        <v>47</v>
      </c>
      <c r="B59" t="s">
        <v>48</v>
      </c>
      <c r="C59">
        <v>330183</v>
      </c>
      <c r="D59">
        <v>2005</v>
      </c>
      <c r="E59">
        <v>9</v>
      </c>
      <c r="F59">
        <v>13</v>
      </c>
      <c r="G59">
        <v>34.1</v>
      </c>
      <c r="H59">
        <v>12.5</v>
      </c>
      <c r="I59">
        <v>1.39386661842105E-2</v>
      </c>
      <c r="J59">
        <v>1.69834861591662E-2</v>
      </c>
      <c r="K59">
        <v>-3.0448199749557002E-3</v>
      </c>
      <c r="L59">
        <v>1808</v>
      </c>
      <c r="M59">
        <v>38.770000000000003</v>
      </c>
      <c r="N59">
        <v>194.92400000000001</v>
      </c>
      <c r="O59">
        <v>63.18</v>
      </c>
      <c r="P59">
        <v>31944</v>
      </c>
      <c r="Q59">
        <v>201.18</v>
      </c>
      <c r="R59">
        <v>387803</v>
      </c>
      <c r="S59">
        <v>214.49280973451329</v>
      </c>
    </row>
    <row r="60" spans="1:19" x14ac:dyDescent="0.15">
      <c r="A60" t="s">
        <v>50</v>
      </c>
      <c r="B60" t="s">
        <v>51</v>
      </c>
      <c r="C60">
        <v>330225</v>
      </c>
      <c r="D60">
        <v>2005</v>
      </c>
      <c r="E60">
        <v>9</v>
      </c>
      <c r="F60">
        <v>13</v>
      </c>
      <c r="G60">
        <v>80.8</v>
      </c>
      <c r="H60">
        <v>33</v>
      </c>
      <c r="I60">
        <v>6.5574098360655697E-2</v>
      </c>
      <c r="J60">
        <v>5.6429528982220603E-2</v>
      </c>
      <c r="K60">
        <v>9.144569378435094E-3</v>
      </c>
      <c r="L60">
        <v>1177</v>
      </c>
      <c r="M60">
        <v>30.74</v>
      </c>
      <c r="N60">
        <v>97.493799999999993</v>
      </c>
      <c r="O60">
        <v>52.74</v>
      </c>
      <c r="P60">
        <v>25952</v>
      </c>
      <c r="Q60">
        <v>136.38</v>
      </c>
      <c r="R60">
        <v>743834</v>
      </c>
      <c r="S60">
        <v>631.9745114698386</v>
      </c>
    </row>
    <row r="61" spans="1:19" x14ac:dyDescent="0.15">
      <c r="A61" t="s">
        <v>52</v>
      </c>
      <c r="B61" t="s">
        <v>53</v>
      </c>
      <c r="C61">
        <v>330226</v>
      </c>
      <c r="D61">
        <v>2005</v>
      </c>
      <c r="E61">
        <v>9</v>
      </c>
      <c r="F61">
        <v>13</v>
      </c>
      <c r="G61">
        <v>80.8</v>
      </c>
      <c r="H61">
        <v>33</v>
      </c>
      <c r="I61">
        <v>6.2298046116504899E-2</v>
      </c>
      <c r="J61">
        <v>5.6429528982220603E-2</v>
      </c>
      <c r="K61">
        <v>5.8685171342842957E-3</v>
      </c>
      <c r="L61">
        <v>1931</v>
      </c>
      <c r="M61">
        <v>32.08</v>
      </c>
      <c r="N61">
        <v>218.26499999999999</v>
      </c>
      <c r="O61">
        <v>58.55</v>
      </c>
      <c r="P61">
        <v>22227</v>
      </c>
      <c r="Q61">
        <v>129.87</v>
      </c>
      <c r="R61">
        <v>250337</v>
      </c>
      <c r="S61">
        <v>129.64111859140343</v>
      </c>
    </row>
    <row r="62" spans="1:19" x14ac:dyDescent="0.15">
      <c r="A62" t="s">
        <v>54</v>
      </c>
      <c r="B62" t="s">
        <v>55</v>
      </c>
      <c r="C62">
        <v>330281</v>
      </c>
      <c r="D62">
        <v>2005</v>
      </c>
      <c r="E62">
        <v>9</v>
      </c>
      <c r="F62">
        <v>13</v>
      </c>
      <c r="G62">
        <v>67.3</v>
      </c>
      <c r="H62">
        <v>13.4</v>
      </c>
      <c r="I62">
        <v>3.5177120152574702E-2</v>
      </c>
      <c r="J62">
        <v>2.47182818944107E-2</v>
      </c>
      <c r="K62">
        <v>1.0458838258164002E-2</v>
      </c>
      <c r="L62">
        <v>1527</v>
      </c>
      <c r="M62">
        <v>64.900000000000006</v>
      </c>
      <c r="N62">
        <v>160.34899999999999</v>
      </c>
      <c r="O62">
        <v>82.58</v>
      </c>
      <c r="P62">
        <v>36101</v>
      </c>
      <c r="Q62">
        <v>298.12</v>
      </c>
      <c r="R62">
        <v>451771</v>
      </c>
      <c r="S62">
        <v>295.8552717747217</v>
      </c>
    </row>
    <row r="63" spans="1:19" x14ac:dyDescent="0.15">
      <c r="A63" t="s">
        <v>58</v>
      </c>
      <c r="B63" t="s">
        <v>59</v>
      </c>
      <c r="C63">
        <v>330283</v>
      </c>
      <c r="D63">
        <v>2005</v>
      </c>
      <c r="E63">
        <v>9</v>
      </c>
      <c r="F63">
        <v>13</v>
      </c>
      <c r="G63">
        <v>117.5</v>
      </c>
      <c r="H63">
        <v>9.1999999999999993</v>
      </c>
      <c r="I63">
        <v>8.5182777352716094E-2</v>
      </c>
      <c r="J63">
        <v>2.7814360692762101E-2</v>
      </c>
      <c r="K63">
        <v>5.7368416659953993E-2</v>
      </c>
      <c r="L63">
        <v>1249</v>
      </c>
      <c r="M63">
        <v>24.05</v>
      </c>
      <c r="N63">
        <v>193.458</v>
      </c>
      <c r="O63">
        <v>47.88</v>
      </c>
      <c r="P63">
        <v>26054</v>
      </c>
      <c r="Q63">
        <v>124.82</v>
      </c>
      <c r="R63">
        <v>344365</v>
      </c>
      <c r="S63">
        <v>275.71257005604485</v>
      </c>
    </row>
    <row r="64" spans="1:19" x14ac:dyDescent="0.15">
      <c r="A64" t="s">
        <v>60</v>
      </c>
      <c r="B64" t="s">
        <v>61</v>
      </c>
      <c r="C64">
        <v>330421</v>
      </c>
      <c r="D64">
        <v>2005</v>
      </c>
      <c r="E64">
        <v>9</v>
      </c>
      <c r="F64">
        <v>13</v>
      </c>
      <c r="G64">
        <v>110.7</v>
      </c>
      <c r="H64">
        <v>19.600000000000001</v>
      </c>
      <c r="I64">
        <v>2.3894291623994202E-2</v>
      </c>
      <c r="J64">
        <v>4.0924697559212998E-2</v>
      </c>
      <c r="K64">
        <v>-1.7030405935218797E-2</v>
      </c>
      <c r="L64">
        <v>507</v>
      </c>
      <c r="M64">
        <v>46.98</v>
      </c>
      <c r="N64">
        <v>5.0384599999999997</v>
      </c>
      <c r="O64">
        <v>38.049999999999997</v>
      </c>
      <c r="P64">
        <v>33894</v>
      </c>
      <c r="Q64">
        <v>129.07</v>
      </c>
      <c r="R64">
        <v>344791</v>
      </c>
      <c r="S64">
        <v>680.06114398422096</v>
      </c>
    </row>
    <row r="65" spans="1:19" x14ac:dyDescent="0.15">
      <c r="A65" t="s">
        <v>64</v>
      </c>
      <c r="B65" t="s">
        <v>65</v>
      </c>
      <c r="C65">
        <v>330481</v>
      </c>
      <c r="D65">
        <v>2005</v>
      </c>
      <c r="E65">
        <v>9</v>
      </c>
      <c r="F65">
        <v>13</v>
      </c>
      <c r="G65">
        <v>34.1</v>
      </c>
      <c r="H65">
        <v>12.5</v>
      </c>
      <c r="I65">
        <v>6.1086494923950498E-2</v>
      </c>
      <c r="J65">
        <v>1.69834861591662E-2</v>
      </c>
      <c r="K65">
        <v>4.4103008764784297E-2</v>
      </c>
      <c r="L65">
        <v>668</v>
      </c>
      <c r="M65">
        <v>56.62</v>
      </c>
      <c r="N65">
        <v>7.9030899999999997</v>
      </c>
      <c r="O65">
        <v>64.39</v>
      </c>
      <c r="P65">
        <v>33874</v>
      </c>
      <c r="Q65">
        <v>217.96</v>
      </c>
      <c r="R65">
        <v>249234</v>
      </c>
      <c r="S65">
        <v>373.1047904191617</v>
      </c>
    </row>
    <row r="66" spans="1:19" x14ac:dyDescent="0.15">
      <c r="A66" t="s">
        <v>68</v>
      </c>
      <c r="B66" t="s">
        <v>69</v>
      </c>
      <c r="C66">
        <v>330483</v>
      </c>
      <c r="D66">
        <v>2005</v>
      </c>
      <c r="E66">
        <v>9</v>
      </c>
      <c r="F66">
        <v>13</v>
      </c>
      <c r="G66">
        <v>33.9</v>
      </c>
      <c r="H66">
        <v>15.5</v>
      </c>
      <c r="I66">
        <v>4.16393462428283E-2</v>
      </c>
      <c r="J66">
        <v>2.0903250927016299E-2</v>
      </c>
      <c r="K66">
        <v>2.0736095315812001E-2</v>
      </c>
      <c r="L66">
        <v>727</v>
      </c>
      <c r="M66">
        <v>50.96</v>
      </c>
      <c r="N66">
        <v>6.3381600000000002</v>
      </c>
      <c r="O66">
        <v>66.319999999999993</v>
      </c>
      <c r="P66">
        <v>29687</v>
      </c>
      <c r="Q66">
        <v>196.85</v>
      </c>
      <c r="R66">
        <v>356659</v>
      </c>
      <c r="S66">
        <v>490.59009628610727</v>
      </c>
    </row>
    <row r="67" spans="1:19" x14ac:dyDescent="0.15">
      <c r="A67" t="s">
        <v>71</v>
      </c>
      <c r="B67" t="s">
        <v>72</v>
      </c>
      <c r="C67">
        <v>330522</v>
      </c>
      <c r="D67">
        <v>2005</v>
      </c>
      <c r="E67">
        <v>9</v>
      </c>
      <c r="F67">
        <v>13</v>
      </c>
      <c r="G67">
        <v>25.6</v>
      </c>
      <c r="H67">
        <v>11.7</v>
      </c>
      <c r="I67">
        <v>9.8765982042929301E-3</v>
      </c>
      <c r="J67">
        <v>1.41685196448402E-2</v>
      </c>
      <c r="K67">
        <v>-4.2919214405472694E-3</v>
      </c>
      <c r="L67">
        <v>1430</v>
      </c>
      <c r="M67">
        <v>90.93</v>
      </c>
      <c r="N67">
        <v>86.392300000000006</v>
      </c>
      <c r="O67">
        <v>61.87</v>
      </c>
      <c r="P67">
        <v>21960</v>
      </c>
      <c r="Q67">
        <v>136.06</v>
      </c>
      <c r="R67">
        <v>330418</v>
      </c>
      <c r="S67">
        <v>231.06153846153848</v>
      </c>
    </row>
    <row r="68" spans="1:19" x14ac:dyDescent="0.15">
      <c r="A68" t="s">
        <v>75</v>
      </c>
      <c r="B68" t="s">
        <v>76</v>
      </c>
      <c r="C68">
        <v>330621</v>
      </c>
      <c r="D68">
        <v>2005</v>
      </c>
      <c r="E68">
        <v>9</v>
      </c>
      <c r="F68">
        <v>13</v>
      </c>
      <c r="G68">
        <v>53.6</v>
      </c>
      <c r="H68">
        <v>13.9</v>
      </c>
      <c r="I68">
        <v>9.0386647493837305E-4</v>
      </c>
      <c r="J68">
        <v>2.27555167932516E-2</v>
      </c>
      <c r="K68">
        <v>-2.1851650318313227E-2</v>
      </c>
      <c r="L68">
        <v>1177</v>
      </c>
      <c r="M68">
        <v>49.34</v>
      </c>
      <c r="N68">
        <v>118.691</v>
      </c>
      <c r="O68">
        <v>70.47</v>
      </c>
      <c r="P68">
        <v>54946</v>
      </c>
      <c r="Q68">
        <v>386.82</v>
      </c>
      <c r="R68">
        <v>330895</v>
      </c>
      <c r="S68">
        <v>281.13423959218352</v>
      </c>
    </row>
    <row r="69" spans="1:19" x14ac:dyDescent="0.15">
      <c r="A69" t="s">
        <v>77</v>
      </c>
      <c r="B69" t="s">
        <v>78</v>
      </c>
      <c r="C69">
        <v>330624</v>
      </c>
      <c r="D69">
        <v>2005</v>
      </c>
      <c r="E69">
        <v>9</v>
      </c>
      <c r="F69">
        <v>13</v>
      </c>
      <c r="G69">
        <v>53.6</v>
      </c>
      <c r="H69">
        <v>13.9</v>
      </c>
      <c r="I69">
        <v>3.4363189749536199E-2</v>
      </c>
      <c r="J69">
        <v>2.27555167932516E-2</v>
      </c>
      <c r="K69">
        <v>1.16076729562846E-2</v>
      </c>
      <c r="L69">
        <v>1213</v>
      </c>
      <c r="M69">
        <v>24.86</v>
      </c>
      <c r="N69">
        <v>320.137</v>
      </c>
      <c r="O69">
        <v>43.44</v>
      </c>
      <c r="P69">
        <v>26986</v>
      </c>
      <c r="Q69">
        <v>117.18</v>
      </c>
      <c r="R69">
        <v>134296</v>
      </c>
      <c r="S69">
        <v>110.71393239901072</v>
      </c>
    </row>
    <row r="70" spans="1:19" x14ac:dyDescent="0.15">
      <c r="A70" t="s">
        <v>79</v>
      </c>
      <c r="B70" t="s">
        <v>80</v>
      </c>
      <c r="C70">
        <v>330681</v>
      </c>
      <c r="D70">
        <v>2005</v>
      </c>
      <c r="E70">
        <v>9</v>
      </c>
      <c r="F70">
        <v>13</v>
      </c>
      <c r="G70">
        <v>34.1</v>
      </c>
      <c r="H70">
        <v>12.5</v>
      </c>
      <c r="I70">
        <v>7.3911763815905102E-3</v>
      </c>
      <c r="J70">
        <v>1.69834861591662E-2</v>
      </c>
      <c r="K70">
        <v>-9.5923097775756899E-3</v>
      </c>
      <c r="L70">
        <v>2311</v>
      </c>
      <c r="M70">
        <v>72.58</v>
      </c>
      <c r="N70">
        <v>174.15799999999999</v>
      </c>
      <c r="O70">
        <v>105.59</v>
      </c>
      <c r="P70">
        <v>30766</v>
      </c>
      <c r="Q70">
        <v>324.92</v>
      </c>
      <c r="R70">
        <v>715393</v>
      </c>
      <c r="S70">
        <v>309.55993076590221</v>
      </c>
    </row>
    <row r="71" spans="1:19" x14ac:dyDescent="0.15">
      <c r="A71" t="s">
        <v>81</v>
      </c>
      <c r="B71" t="s">
        <v>82</v>
      </c>
      <c r="C71">
        <v>330682</v>
      </c>
      <c r="D71">
        <v>2005</v>
      </c>
      <c r="E71">
        <v>9</v>
      </c>
      <c r="F71">
        <v>13</v>
      </c>
      <c r="G71">
        <v>53.6</v>
      </c>
      <c r="H71">
        <v>13.9</v>
      </c>
      <c r="I71">
        <v>1.4971200938402301E-3</v>
      </c>
      <c r="J71">
        <v>2.27555167932516E-2</v>
      </c>
      <c r="K71">
        <v>-2.1258396699411368E-2</v>
      </c>
      <c r="L71">
        <v>1403</v>
      </c>
      <c r="M71">
        <v>82.87</v>
      </c>
      <c r="N71">
        <v>91.971999999999994</v>
      </c>
      <c r="O71">
        <v>77.37</v>
      </c>
      <c r="P71">
        <v>29607</v>
      </c>
      <c r="Q71">
        <v>229.16</v>
      </c>
      <c r="R71">
        <v>477883</v>
      </c>
      <c r="S71">
        <v>340.61511047754811</v>
      </c>
    </row>
    <row r="72" spans="1:19" x14ac:dyDescent="0.15">
      <c r="A72" t="s">
        <v>83</v>
      </c>
      <c r="B72" t="s">
        <v>84</v>
      </c>
      <c r="C72">
        <v>330683</v>
      </c>
      <c r="D72">
        <v>2005</v>
      </c>
      <c r="E72">
        <v>9</v>
      </c>
      <c r="F72">
        <v>13</v>
      </c>
      <c r="G72">
        <v>53.6</v>
      </c>
      <c r="H72">
        <v>13.9</v>
      </c>
      <c r="I72">
        <v>3.3743239334779497E-2</v>
      </c>
      <c r="J72">
        <v>2.27555167932516E-2</v>
      </c>
      <c r="K72">
        <v>1.0987722541527897E-2</v>
      </c>
      <c r="L72">
        <v>1790</v>
      </c>
      <c r="M72">
        <v>56.87</v>
      </c>
      <c r="N72">
        <v>242.26</v>
      </c>
      <c r="O72">
        <v>73.38</v>
      </c>
      <c r="P72">
        <v>19240</v>
      </c>
      <c r="Q72">
        <v>141.26</v>
      </c>
      <c r="R72">
        <v>285682</v>
      </c>
      <c r="S72">
        <v>159.59888268156425</v>
      </c>
    </row>
    <row r="73" spans="1:19" x14ac:dyDescent="0.15">
      <c r="A73" t="s">
        <v>87</v>
      </c>
      <c r="B73" t="s">
        <v>88</v>
      </c>
      <c r="C73">
        <v>331021</v>
      </c>
      <c r="D73">
        <v>2005</v>
      </c>
      <c r="E73">
        <v>9</v>
      </c>
      <c r="F73">
        <v>13</v>
      </c>
      <c r="G73">
        <v>93.6</v>
      </c>
      <c r="H73">
        <v>24.8</v>
      </c>
      <c r="I73">
        <v>5.9896132812500003E-2</v>
      </c>
      <c r="J73">
        <v>4.57456660289942E-2</v>
      </c>
      <c r="K73">
        <v>1.4150466783505802E-2</v>
      </c>
      <c r="L73">
        <v>378</v>
      </c>
      <c r="M73">
        <v>38.479999999999997</v>
      </c>
      <c r="N73">
        <v>76.823899999999995</v>
      </c>
      <c r="O73">
        <v>39.86</v>
      </c>
      <c r="P73">
        <v>37466</v>
      </c>
      <c r="Q73">
        <v>148.66999999999999</v>
      </c>
      <c r="R73">
        <v>234738</v>
      </c>
      <c r="S73">
        <v>621</v>
      </c>
    </row>
    <row r="74" spans="1:19" x14ac:dyDescent="0.15">
      <c r="A74" t="s">
        <v>89</v>
      </c>
      <c r="B74" t="s">
        <v>90</v>
      </c>
      <c r="C74">
        <v>331022</v>
      </c>
      <c r="D74">
        <v>2005</v>
      </c>
      <c r="E74">
        <v>9</v>
      </c>
      <c r="F74">
        <v>13</v>
      </c>
      <c r="G74">
        <v>240.1</v>
      </c>
      <c r="H74">
        <v>13.2</v>
      </c>
      <c r="I74">
        <v>7.7818279181708805E-2</v>
      </c>
      <c r="J74">
        <v>4.7538024801871998E-2</v>
      </c>
      <c r="K74">
        <v>3.0280254379836807E-2</v>
      </c>
      <c r="L74">
        <v>1072</v>
      </c>
      <c r="M74">
        <v>34.799999999999997</v>
      </c>
      <c r="N74">
        <v>152.62700000000001</v>
      </c>
      <c r="O74">
        <v>40.97</v>
      </c>
      <c r="P74">
        <v>12059</v>
      </c>
      <c r="Q74">
        <v>49.17</v>
      </c>
      <c r="R74">
        <v>246214</v>
      </c>
      <c r="S74">
        <v>229.67723880597015</v>
      </c>
    </row>
    <row r="75" spans="1:19" x14ac:dyDescent="0.15">
      <c r="A75" t="s">
        <v>91</v>
      </c>
      <c r="B75" t="s">
        <v>92</v>
      </c>
      <c r="C75">
        <v>331023</v>
      </c>
      <c r="D75">
        <v>2005</v>
      </c>
      <c r="E75">
        <v>9</v>
      </c>
      <c r="F75">
        <v>13</v>
      </c>
      <c r="G75">
        <v>240.1</v>
      </c>
      <c r="H75">
        <v>13.2</v>
      </c>
      <c r="I75">
        <v>2.0724572353369799E-2</v>
      </c>
      <c r="J75">
        <v>4.7538024801871998E-2</v>
      </c>
      <c r="K75">
        <v>-2.6813452448502199E-2</v>
      </c>
      <c r="L75">
        <v>1426</v>
      </c>
      <c r="M75">
        <v>60.42</v>
      </c>
      <c r="N75">
        <v>356.04399999999998</v>
      </c>
      <c r="O75">
        <v>55.88</v>
      </c>
      <c r="P75">
        <v>11208</v>
      </c>
      <c r="Q75">
        <v>62.51</v>
      </c>
      <c r="R75">
        <v>151212</v>
      </c>
      <c r="S75">
        <v>106.03927068723702</v>
      </c>
    </row>
    <row r="76" spans="1:19" x14ac:dyDescent="0.15">
      <c r="A76" t="s">
        <v>93</v>
      </c>
      <c r="B76" t="s">
        <v>94</v>
      </c>
      <c r="C76">
        <v>331024</v>
      </c>
      <c r="D76">
        <v>2005</v>
      </c>
      <c r="E76">
        <v>9</v>
      </c>
      <c r="F76">
        <v>13</v>
      </c>
      <c r="G76">
        <v>240.1</v>
      </c>
      <c r="H76">
        <v>13.2</v>
      </c>
      <c r="I76">
        <v>3.7855078864353298E-2</v>
      </c>
      <c r="J76">
        <v>4.7538024801871998E-2</v>
      </c>
      <c r="K76">
        <v>-9.6829459375186999E-3</v>
      </c>
      <c r="L76">
        <v>1992</v>
      </c>
      <c r="M76">
        <v>54.04</v>
      </c>
      <c r="N76">
        <v>418.89299999999997</v>
      </c>
      <c r="O76">
        <v>47.39</v>
      </c>
      <c r="P76">
        <v>10881</v>
      </c>
      <c r="Q76">
        <v>51.26</v>
      </c>
      <c r="R76">
        <v>142570</v>
      </c>
      <c r="S76">
        <v>71.571285140562253</v>
      </c>
    </row>
    <row r="77" spans="1:19" x14ac:dyDescent="0.15">
      <c r="A77" t="s">
        <v>95</v>
      </c>
      <c r="B77" t="s">
        <v>96</v>
      </c>
      <c r="C77">
        <v>331081</v>
      </c>
      <c r="D77">
        <v>2005</v>
      </c>
      <c r="E77">
        <v>9</v>
      </c>
      <c r="F77">
        <v>13</v>
      </c>
      <c r="G77">
        <v>260.5</v>
      </c>
      <c r="H77">
        <v>18.5</v>
      </c>
      <c r="I77">
        <v>3.9759791955617199E-2</v>
      </c>
      <c r="J77">
        <v>5.67584130668694E-2</v>
      </c>
      <c r="K77">
        <v>-1.69986211112522E-2</v>
      </c>
      <c r="L77">
        <v>836</v>
      </c>
      <c r="M77">
        <v>10.7</v>
      </c>
      <c r="N77">
        <v>59.433100000000003</v>
      </c>
      <c r="O77">
        <v>115.09</v>
      </c>
      <c r="P77">
        <v>26543</v>
      </c>
      <c r="Q77">
        <v>305.12</v>
      </c>
      <c r="R77">
        <v>836007</v>
      </c>
      <c r="S77">
        <v>1000.0083732057416</v>
      </c>
    </row>
    <row r="78" spans="1:19" x14ac:dyDescent="0.15">
      <c r="A78" t="s">
        <v>97</v>
      </c>
      <c r="B78" t="s">
        <v>98</v>
      </c>
      <c r="C78">
        <v>331082</v>
      </c>
      <c r="D78">
        <v>2005</v>
      </c>
      <c r="E78">
        <v>9</v>
      </c>
      <c r="F78">
        <v>13</v>
      </c>
      <c r="G78">
        <v>240.1</v>
      </c>
      <c r="H78">
        <v>13.2</v>
      </c>
      <c r="I78">
        <v>5.3481134163208897E-2</v>
      </c>
      <c r="J78">
        <v>4.7538024801871998E-2</v>
      </c>
      <c r="K78">
        <v>5.9431093613368999E-3</v>
      </c>
      <c r="L78">
        <v>2171</v>
      </c>
      <c r="M78">
        <v>26.84</v>
      </c>
      <c r="N78">
        <v>209.363</v>
      </c>
      <c r="O78">
        <v>111.92</v>
      </c>
      <c r="P78">
        <v>14776</v>
      </c>
      <c r="Q78">
        <v>164.82</v>
      </c>
      <c r="R78">
        <v>630447</v>
      </c>
      <c r="S78">
        <v>290.39474896361122</v>
      </c>
    </row>
    <row r="79" spans="1:19" x14ac:dyDescent="0.15">
      <c r="A79" t="s">
        <v>11</v>
      </c>
      <c r="B79" t="s">
        <v>12</v>
      </c>
      <c r="C79">
        <v>320125</v>
      </c>
      <c r="D79">
        <v>2005</v>
      </c>
      <c r="E79">
        <v>8</v>
      </c>
      <c r="F79">
        <v>8</v>
      </c>
      <c r="G79">
        <v>61.2</v>
      </c>
      <c r="H79">
        <v>13.8</v>
      </c>
      <c r="I79">
        <v>3.02261398305085E-4</v>
      </c>
      <c r="J79">
        <v>2.4094670516835601E-2</v>
      </c>
      <c r="K79">
        <v>-2.3792409118530516E-2</v>
      </c>
      <c r="L79">
        <v>1067</v>
      </c>
      <c r="M79">
        <v>71.91</v>
      </c>
      <c r="N79">
        <v>15.347899999999999</v>
      </c>
      <c r="O79">
        <v>42.05</v>
      </c>
      <c r="P79">
        <v>22108</v>
      </c>
      <c r="Q79">
        <v>93.01</v>
      </c>
      <c r="R79">
        <v>460100</v>
      </c>
      <c r="S79">
        <v>431.20899718837865</v>
      </c>
    </row>
    <row r="80" spans="1:19" x14ac:dyDescent="0.15">
      <c r="A80" t="s">
        <v>13</v>
      </c>
      <c r="B80" t="s">
        <v>14</v>
      </c>
      <c r="C80">
        <v>320481</v>
      </c>
      <c r="D80">
        <v>2005</v>
      </c>
      <c r="E80">
        <v>8</v>
      </c>
      <c r="F80">
        <v>8</v>
      </c>
      <c r="G80">
        <v>61.2</v>
      </c>
      <c r="H80">
        <v>13.8</v>
      </c>
      <c r="I80">
        <v>4.2843130795989399E-3</v>
      </c>
      <c r="J80">
        <v>2.4094670516835601E-2</v>
      </c>
      <c r="K80">
        <v>-1.9810357437236661E-2</v>
      </c>
      <c r="L80">
        <v>1535</v>
      </c>
      <c r="M80">
        <v>91.18</v>
      </c>
      <c r="N80">
        <v>26.709099999999999</v>
      </c>
      <c r="O80">
        <v>76.75</v>
      </c>
      <c r="P80">
        <v>23054</v>
      </c>
      <c r="Q80">
        <v>178.21</v>
      </c>
      <c r="R80">
        <v>465100</v>
      </c>
      <c r="S80">
        <v>302.99674267100977</v>
      </c>
    </row>
    <row r="81" spans="1:19" x14ac:dyDescent="0.15">
      <c r="A81" t="s">
        <v>15</v>
      </c>
      <c r="B81" t="s">
        <v>16</v>
      </c>
      <c r="C81">
        <v>320482</v>
      </c>
      <c r="D81">
        <v>2005</v>
      </c>
      <c r="E81">
        <v>8</v>
      </c>
      <c r="F81">
        <v>8</v>
      </c>
      <c r="G81">
        <v>61.2</v>
      </c>
      <c r="H81">
        <v>13.8</v>
      </c>
      <c r="I81">
        <v>2.38297353827607E-3</v>
      </c>
      <c r="J81">
        <v>2.4094670516835601E-2</v>
      </c>
      <c r="K81">
        <v>-2.1711696978559531E-2</v>
      </c>
      <c r="L81">
        <v>976</v>
      </c>
      <c r="M81">
        <v>56</v>
      </c>
      <c r="N81">
        <v>10.084899999999999</v>
      </c>
      <c r="O81">
        <v>54.11</v>
      </c>
      <c r="P81">
        <v>27507</v>
      </c>
      <c r="Q81">
        <v>149</v>
      </c>
      <c r="R81">
        <v>351500</v>
      </c>
      <c r="S81">
        <v>360.14344262295083</v>
      </c>
    </row>
    <row r="82" spans="1:19" x14ac:dyDescent="0.15">
      <c r="A82" t="s">
        <v>21</v>
      </c>
      <c r="B82" t="s">
        <v>22</v>
      </c>
      <c r="C82">
        <v>320621</v>
      </c>
      <c r="D82">
        <v>2005</v>
      </c>
      <c r="E82">
        <v>8</v>
      </c>
      <c r="F82">
        <v>8</v>
      </c>
      <c r="G82">
        <v>82.1</v>
      </c>
      <c r="H82">
        <v>12.1</v>
      </c>
      <c r="I82">
        <v>1.0466434312986701E-3</v>
      </c>
      <c r="J82">
        <v>2.5703370967391202E-2</v>
      </c>
      <c r="K82">
        <v>-2.4656727536092531E-2</v>
      </c>
      <c r="L82">
        <v>1108</v>
      </c>
      <c r="M82">
        <v>107.2</v>
      </c>
      <c r="N82">
        <v>3.8975200000000001</v>
      </c>
      <c r="O82">
        <v>95.33</v>
      </c>
      <c r="P82">
        <v>15566</v>
      </c>
      <c r="Q82">
        <v>148.9</v>
      </c>
      <c r="R82">
        <v>491000</v>
      </c>
      <c r="S82">
        <v>443.14079422382673</v>
      </c>
    </row>
    <row r="83" spans="1:19" x14ac:dyDescent="0.15">
      <c r="A83" t="s">
        <v>23</v>
      </c>
      <c r="B83" t="s">
        <v>24</v>
      </c>
      <c r="C83">
        <v>320623</v>
      </c>
      <c r="D83">
        <v>2005</v>
      </c>
      <c r="E83">
        <v>8</v>
      </c>
      <c r="F83">
        <v>8</v>
      </c>
      <c r="G83">
        <v>113.8</v>
      </c>
      <c r="H83">
        <v>12.6</v>
      </c>
      <c r="I83">
        <v>4.7924448201494302E-2</v>
      </c>
      <c r="J83">
        <v>3.1684770139499503E-2</v>
      </c>
      <c r="K83">
        <v>1.6239678061994799E-2</v>
      </c>
      <c r="L83">
        <v>1733</v>
      </c>
      <c r="M83">
        <v>173.11</v>
      </c>
      <c r="N83">
        <v>4.0308799999999998</v>
      </c>
      <c r="O83">
        <v>107.68</v>
      </c>
      <c r="P83">
        <v>13545</v>
      </c>
      <c r="Q83">
        <v>146.38</v>
      </c>
      <c r="R83">
        <v>721800.00000000012</v>
      </c>
      <c r="S83">
        <v>416.50317368724762</v>
      </c>
    </row>
    <row r="84" spans="1:19" x14ac:dyDescent="0.15">
      <c r="A84" t="s">
        <v>25</v>
      </c>
      <c r="B84" t="s">
        <v>26</v>
      </c>
      <c r="C84">
        <v>320681</v>
      </c>
      <c r="D84">
        <v>2005</v>
      </c>
      <c r="E84">
        <v>8</v>
      </c>
      <c r="F84">
        <v>8</v>
      </c>
      <c r="G84">
        <v>84.5</v>
      </c>
      <c r="H84">
        <v>15.4</v>
      </c>
      <c r="I84">
        <v>3.4533311196706099E-6</v>
      </c>
      <c r="J84">
        <v>3.0549709359873198E-2</v>
      </c>
      <c r="K84">
        <v>-3.0546256028753528E-2</v>
      </c>
      <c r="L84">
        <v>1208</v>
      </c>
      <c r="M84">
        <v>154.65</v>
      </c>
      <c r="N84">
        <v>3.2177500000000001</v>
      </c>
      <c r="O84">
        <v>112.87</v>
      </c>
      <c r="P84">
        <v>17680</v>
      </c>
      <c r="Q84">
        <v>200.03</v>
      </c>
      <c r="R84">
        <v>398700</v>
      </c>
      <c r="S84">
        <v>330.0496688741722</v>
      </c>
    </row>
    <row r="85" spans="1:19" x14ac:dyDescent="0.15">
      <c r="A85" t="s">
        <v>27</v>
      </c>
      <c r="B85" t="s">
        <v>28</v>
      </c>
      <c r="C85">
        <v>320683</v>
      </c>
      <c r="D85">
        <v>2005</v>
      </c>
      <c r="E85">
        <v>8</v>
      </c>
      <c r="F85">
        <v>8</v>
      </c>
      <c r="G85">
        <v>113.8</v>
      </c>
      <c r="H85">
        <v>12.6</v>
      </c>
      <c r="I85">
        <v>4.4460565215246099E-2</v>
      </c>
      <c r="J85">
        <v>3.1684770139499503E-2</v>
      </c>
      <c r="K85">
        <v>1.2775795075746596E-2</v>
      </c>
      <c r="L85">
        <v>1166</v>
      </c>
      <c r="M85">
        <v>135.52000000000001</v>
      </c>
      <c r="N85">
        <v>4.2362599999999997</v>
      </c>
      <c r="O85">
        <v>126.25</v>
      </c>
      <c r="P85">
        <v>17528</v>
      </c>
      <c r="Q85">
        <v>222.08</v>
      </c>
      <c r="R85">
        <v>342299.99999999994</v>
      </c>
      <c r="S85">
        <v>293.56775300171523</v>
      </c>
    </row>
    <row r="86" spans="1:19" x14ac:dyDescent="0.15">
      <c r="A86" t="s">
        <v>31</v>
      </c>
      <c r="B86" t="s">
        <v>32</v>
      </c>
      <c r="C86">
        <v>321181</v>
      </c>
      <c r="D86">
        <v>2005</v>
      </c>
      <c r="E86">
        <v>8</v>
      </c>
      <c r="F86">
        <v>8</v>
      </c>
      <c r="G86">
        <v>59.6</v>
      </c>
      <c r="H86">
        <v>11</v>
      </c>
      <c r="I86">
        <v>5.19252849544073E-4</v>
      </c>
      <c r="J86">
        <v>2.01297265888431E-2</v>
      </c>
      <c r="K86">
        <v>-1.9610473739299028E-2</v>
      </c>
      <c r="L86">
        <v>1047</v>
      </c>
      <c r="M86">
        <v>83.75</v>
      </c>
      <c r="N86">
        <v>9.1943300000000008</v>
      </c>
      <c r="O86">
        <v>80.3</v>
      </c>
      <c r="P86">
        <v>31791</v>
      </c>
      <c r="Q86">
        <v>255.06</v>
      </c>
      <c r="R86">
        <v>449300</v>
      </c>
      <c r="S86">
        <v>429.13085004775547</v>
      </c>
    </row>
    <row r="87" spans="1:19" x14ac:dyDescent="0.15">
      <c r="A87" t="s">
        <v>35</v>
      </c>
      <c r="B87" t="s">
        <v>36</v>
      </c>
      <c r="C87">
        <v>321183</v>
      </c>
      <c r="D87">
        <v>2005</v>
      </c>
      <c r="E87">
        <v>8</v>
      </c>
      <c r="F87">
        <v>8</v>
      </c>
      <c r="G87">
        <v>52.8</v>
      </c>
      <c r="H87">
        <v>8.8000000000000007</v>
      </c>
      <c r="I87">
        <v>5.2739989726027399E-3</v>
      </c>
      <c r="J87">
        <v>1.6038756463098599E-2</v>
      </c>
      <c r="K87">
        <v>-1.0764757490495859E-2</v>
      </c>
      <c r="L87">
        <v>1387</v>
      </c>
      <c r="M87">
        <v>77.44</v>
      </c>
      <c r="N87">
        <v>41.401400000000002</v>
      </c>
      <c r="O87">
        <v>58.03</v>
      </c>
      <c r="P87">
        <v>18212</v>
      </c>
      <c r="Q87">
        <v>106.06</v>
      </c>
      <c r="R87">
        <v>408900</v>
      </c>
      <c r="S87">
        <v>294.80894015861571</v>
      </c>
    </row>
    <row r="88" spans="1:19" x14ac:dyDescent="0.15">
      <c r="A88" t="s">
        <v>37</v>
      </c>
      <c r="B88" t="s">
        <v>38</v>
      </c>
      <c r="C88">
        <v>321281</v>
      </c>
      <c r="D88">
        <v>2005</v>
      </c>
      <c r="E88">
        <v>8</v>
      </c>
      <c r="F88">
        <v>8</v>
      </c>
      <c r="G88">
        <v>82.1</v>
      </c>
      <c r="H88">
        <v>12.1</v>
      </c>
      <c r="I88">
        <v>4.57607727068449E-2</v>
      </c>
      <c r="J88">
        <v>2.5703370967391202E-2</v>
      </c>
      <c r="K88">
        <v>2.0057401739453699E-2</v>
      </c>
      <c r="L88">
        <v>2394</v>
      </c>
      <c r="M88">
        <v>224.85</v>
      </c>
      <c r="N88">
        <v>1.3371999999999999</v>
      </c>
      <c r="O88">
        <v>154.31</v>
      </c>
      <c r="P88">
        <v>9744</v>
      </c>
      <c r="Q88">
        <v>150.66999999999999</v>
      </c>
      <c r="R88">
        <v>836500</v>
      </c>
      <c r="S88">
        <v>349.41520467836256</v>
      </c>
    </row>
    <row r="89" spans="1:19" x14ac:dyDescent="0.15">
      <c r="A89" t="s">
        <v>50</v>
      </c>
      <c r="B89" t="s">
        <v>51</v>
      </c>
      <c r="C89">
        <v>330225</v>
      </c>
      <c r="D89">
        <v>2005</v>
      </c>
      <c r="E89">
        <v>8</v>
      </c>
      <c r="F89">
        <v>8</v>
      </c>
      <c r="G89">
        <v>75.5</v>
      </c>
      <c r="H89">
        <v>34.1</v>
      </c>
      <c r="I89">
        <v>5.0567718158890301E-2</v>
      </c>
      <c r="J89">
        <v>5.7246979331480499E-2</v>
      </c>
      <c r="K89">
        <v>-6.6792611725901979E-3</v>
      </c>
      <c r="L89">
        <v>1177</v>
      </c>
      <c r="M89">
        <v>30.74</v>
      </c>
      <c r="N89">
        <v>97.493799999999993</v>
      </c>
      <c r="O89">
        <v>52.74</v>
      </c>
      <c r="P89">
        <v>25952</v>
      </c>
      <c r="Q89">
        <v>136.38</v>
      </c>
      <c r="R89">
        <v>743834</v>
      </c>
      <c r="S89">
        <v>631.9745114698386</v>
      </c>
    </row>
    <row r="90" spans="1:19" x14ac:dyDescent="0.15">
      <c r="A90" t="s">
        <v>52</v>
      </c>
      <c r="B90" t="s">
        <v>53</v>
      </c>
      <c r="C90">
        <v>330226</v>
      </c>
      <c r="D90">
        <v>2005</v>
      </c>
      <c r="E90">
        <v>8</v>
      </c>
      <c r="F90">
        <v>8</v>
      </c>
      <c r="G90">
        <v>75.5</v>
      </c>
      <c r="H90">
        <v>34.1</v>
      </c>
      <c r="I90">
        <v>3.2605341019417498E-2</v>
      </c>
      <c r="J90">
        <v>5.7246979331480499E-2</v>
      </c>
      <c r="K90">
        <v>-2.4641638312063001E-2</v>
      </c>
      <c r="L90">
        <v>1931</v>
      </c>
      <c r="M90">
        <v>32.08</v>
      </c>
      <c r="N90">
        <v>218.26499999999999</v>
      </c>
      <c r="O90">
        <v>58.55</v>
      </c>
      <c r="P90">
        <v>22227</v>
      </c>
      <c r="Q90">
        <v>129.87</v>
      </c>
      <c r="R90">
        <v>250337</v>
      </c>
      <c r="S90">
        <v>129.64111859140343</v>
      </c>
    </row>
    <row r="91" spans="1:19" x14ac:dyDescent="0.15">
      <c r="A91" t="s">
        <v>54</v>
      </c>
      <c r="B91" t="s">
        <v>55</v>
      </c>
      <c r="C91">
        <v>330281</v>
      </c>
      <c r="D91">
        <v>2005</v>
      </c>
      <c r="E91">
        <v>8</v>
      </c>
      <c r="F91">
        <v>8</v>
      </c>
      <c r="G91">
        <v>52</v>
      </c>
      <c r="H91">
        <v>12.4</v>
      </c>
      <c r="I91">
        <v>1.53194239160839E-2</v>
      </c>
      <c r="J91">
        <v>2.0468384983393699E-2</v>
      </c>
      <c r="K91">
        <v>-5.1489610673097989E-3</v>
      </c>
      <c r="L91">
        <v>1527</v>
      </c>
      <c r="M91">
        <v>64.900000000000006</v>
      </c>
      <c r="N91">
        <v>160.34899999999999</v>
      </c>
      <c r="O91">
        <v>82.58</v>
      </c>
      <c r="P91">
        <v>36101</v>
      </c>
      <c r="Q91">
        <v>298.12</v>
      </c>
      <c r="R91">
        <v>451771</v>
      </c>
      <c r="S91">
        <v>295.8552717747217</v>
      </c>
    </row>
    <row r="92" spans="1:19" x14ac:dyDescent="0.15">
      <c r="A92" t="s">
        <v>56</v>
      </c>
      <c r="B92" t="s">
        <v>57</v>
      </c>
      <c r="C92">
        <v>330282</v>
      </c>
      <c r="D92">
        <v>2005</v>
      </c>
      <c r="E92">
        <v>8</v>
      </c>
      <c r="F92">
        <v>8</v>
      </c>
      <c r="G92">
        <v>52</v>
      </c>
      <c r="H92">
        <v>12.4</v>
      </c>
      <c r="I92">
        <v>3.5265341823551101E-2</v>
      </c>
      <c r="J92">
        <v>2.0468384983393699E-2</v>
      </c>
      <c r="K92">
        <v>1.4796956840157402E-2</v>
      </c>
      <c r="L92">
        <v>1154</v>
      </c>
      <c r="M92">
        <v>80.72</v>
      </c>
      <c r="N92">
        <v>23.659500000000001</v>
      </c>
      <c r="O92">
        <v>101.54</v>
      </c>
      <c r="P92">
        <v>37065</v>
      </c>
      <c r="Q92">
        <v>375.41</v>
      </c>
      <c r="R92">
        <v>401447</v>
      </c>
      <c r="S92">
        <v>347.87435008665511</v>
      </c>
    </row>
    <row r="93" spans="1:19" x14ac:dyDescent="0.15">
      <c r="A93" t="s">
        <v>58</v>
      </c>
      <c r="B93" t="s">
        <v>59</v>
      </c>
      <c r="C93">
        <v>330283</v>
      </c>
      <c r="D93">
        <v>2005</v>
      </c>
      <c r="E93">
        <v>8</v>
      </c>
      <c r="F93">
        <v>8</v>
      </c>
      <c r="G93">
        <v>99.4</v>
      </c>
      <c r="H93">
        <v>9.4</v>
      </c>
      <c r="I93">
        <v>7.7531629686304504E-2</v>
      </c>
      <c r="J93">
        <v>2.5176563820047598E-2</v>
      </c>
      <c r="K93">
        <v>5.2355065866256906E-2</v>
      </c>
      <c r="L93">
        <v>1249</v>
      </c>
      <c r="M93">
        <v>24.05</v>
      </c>
      <c r="N93">
        <v>193.458</v>
      </c>
      <c r="O93">
        <v>47.88</v>
      </c>
      <c r="P93">
        <v>26054</v>
      </c>
      <c r="Q93">
        <v>124.82</v>
      </c>
      <c r="R93">
        <v>344365</v>
      </c>
      <c r="S93">
        <v>275.71257005604485</v>
      </c>
    </row>
    <row r="94" spans="1:19" x14ac:dyDescent="0.15">
      <c r="A94" t="s">
        <v>60</v>
      </c>
      <c r="B94" t="s">
        <v>61</v>
      </c>
      <c r="C94">
        <v>330421</v>
      </c>
      <c r="D94">
        <v>2005</v>
      </c>
      <c r="E94">
        <v>8</v>
      </c>
      <c r="F94">
        <v>8</v>
      </c>
      <c r="G94">
        <v>102.6</v>
      </c>
      <c r="H94">
        <v>19.2</v>
      </c>
      <c r="I94">
        <v>1.5654796634967098E-2</v>
      </c>
      <c r="J94">
        <v>3.9005643669404698E-2</v>
      </c>
      <c r="K94">
        <v>-2.33508470344376E-2</v>
      </c>
      <c r="L94">
        <v>507</v>
      </c>
      <c r="M94">
        <v>46.98</v>
      </c>
      <c r="N94">
        <v>5.0384599999999997</v>
      </c>
      <c r="O94">
        <v>38.049999999999997</v>
      </c>
      <c r="P94">
        <v>33894</v>
      </c>
      <c r="Q94">
        <v>129.07</v>
      </c>
      <c r="R94">
        <v>344791</v>
      </c>
      <c r="S94">
        <v>680.06114398422096</v>
      </c>
    </row>
    <row r="95" spans="1:19" x14ac:dyDescent="0.15">
      <c r="A95" t="s">
        <v>62</v>
      </c>
      <c r="B95" t="s">
        <v>63</v>
      </c>
      <c r="C95">
        <v>330424</v>
      </c>
      <c r="D95">
        <v>2005</v>
      </c>
      <c r="E95">
        <v>8</v>
      </c>
      <c r="F95">
        <v>8</v>
      </c>
      <c r="G95">
        <v>102.6</v>
      </c>
      <c r="H95">
        <v>19.2</v>
      </c>
      <c r="I95">
        <v>3.1483825265643398E-3</v>
      </c>
      <c r="J95">
        <v>3.9005643669404698E-2</v>
      </c>
      <c r="K95">
        <v>-3.5857261142840359E-2</v>
      </c>
      <c r="L95">
        <v>508</v>
      </c>
      <c r="M95">
        <v>54.57</v>
      </c>
      <c r="N95">
        <v>6.8158300000000001</v>
      </c>
      <c r="O95">
        <v>36.43</v>
      </c>
      <c r="P95">
        <v>39523</v>
      </c>
      <c r="Q95">
        <v>144.47</v>
      </c>
      <c r="R95">
        <v>179830</v>
      </c>
      <c r="S95">
        <v>353.99606299212599</v>
      </c>
    </row>
    <row r="96" spans="1:19" x14ac:dyDescent="0.15">
      <c r="A96" t="s">
        <v>64</v>
      </c>
      <c r="B96" t="s">
        <v>65</v>
      </c>
      <c r="C96">
        <v>330481</v>
      </c>
      <c r="D96">
        <v>2005</v>
      </c>
      <c r="E96">
        <v>8</v>
      </c>
      <c r="F96">
        <v>8</v>
      </c>
      <c r="G96">
        <v>58</v>
      </c>
      <c r="H96">
        <v>10.8</v>
      </c>
      <c r="I96">
        <v>4.9078634930832803E-2</v>
      </c>
      <c r="J96">
        <v>1.9567075482387199E-2</v>
      </c>
      <c r="K96">
        <v>2.9511559448445603E-2</v>
      </c>
      <c r="L96">
        <v>668</v>
      </c>
      <c r="M96">
        <v>56.62</v>
      </c>
      <c r="N96">
        <v>7.9030899999999997</v>
      </c>
      <c r="O96">
        <v>64.39</v>
      </c>
      <c r="P96">
        <v>33874</v>
      </c>
      <c r="Q96">
        <v>217.96</v>
      </c>
      <c r="R96">
        <v>249234</v>
      </c>
      <c r="S96">
        <v>373.1047904191617</v>
      </c>
    </row>
    <row r="97" spans="1:19" x14ac:dyDescent="0.15">
      <c r="A97" t="s">
        <v>68</v>
      </c>
      <c r="B97" t="s">
        <v>69</v>
      </c>
      <c r="C97">
        <v>330483</v>
      </c>
      <c r="D97">
        <v>2005</v>
      </c>
      <c r="E97">
        <v>8</v>
      </c>
      <c r="F97">
        <v>8</v>
      </c>
      <c r="G97">
        <v>50.3</v>
      </c>
      <c r="H97">
        <v>16.2</v>
      </c>
      <c r="I97">
        <v>5.0765694904646497E-2</v>
      </c>
      <c r="J97">
        <v>2.5198928284367102E-2</v>
      </c>
      <c r="K97">
        <v>2.5566766620279395E-2</v>
      </c>
      <c r="L97">
        <v>727</v>
      </c>
      <c r="M97">
        <v>50.96</v>
      </c>
      <c r="N97">
        <v>6.3381600000000002</v>
      </c>
      <c r="O97">
        <v>66.319999999999993</v>
      </c>
      <c r="P97">
        <v>29687</v>
      </c>
      <c r="Q97">
        <v>196.85</v>
      </c>
      <c r="R97">
        <v>356659</v>
      </c>
      <c r="S97">
        <v>490.59009628610727</v>
      </c>
    </row>
    <row r="98" spans="1:19" x14ac:dyDescent="0.15">
      <c r="A98" t="s">
        <v>71</v>
      </c>
      <c r="B98" t="s">
        <v>72</v>
      </c>
      <c r="C98">
        <v>330522</v>
      </c>
      <c r="D98">
        <v>2005</v>
      </c>
      <c r="E98">
        <v>8</v>
      </c>
      <c r="F98">
        <v>8</v>
      </c>
      <c r="G98">
        <v>61.2</v>
      </c>
      <c r="H98">
        <v>13.8</v>
      </c>
      <c r="I98">
        <v>2.4772177732323201E-2</v>
      </c>
      <c r="J98">
        <v>2.4094670516835601E-2</v>
      </c>
      <c r="K98">
        <v>6.7750721548760079E-4</v>
      </c>
      <c r="L98">
        <v>1430</v>
      </c>
      <c r="M98">
        <v>90.93</v>
      </c>
      <c r="N98">
        <v>86.392300000000006</v>
      </c>
      <c r="O98">
        <v>61.87</v>
      </c>
      <c r="P98">
        <v>21960</v>
      </c>
      <c r="Q98">
        <v>136.06</v>
      </c>
      <c r="R98">
        <v>330418</v>
      </c>
      <c r="S98">
        <v>231.06153846153848</v>
      </c>
    </row>
    <row r="99" spans="1:19" x14ac:dyDescent="0.15">
      <c r="A99" t="s">
        <v>73</v>
      </c>
      <c r="B99" t="s">
        <v>74</v>
      </c>
      <c r="C99">
        <v>330523</v>
      </c>
      <c r="D99">
        <v>2005</v>
      </c>
      <c r="E99">
        <v>8</v>
      </c>
      <c r="F99">
        <v>8</v>
      </c>
      <c r="G99">
        <v>25.8</v>
      </c>
      <c r="H99">
        <v>7.6</v>
      </c>
      <c r="I99">
        <v>1.2919753021756601E-2</v>
      </c>
      <c r="J99">
        <v>9.1024486332922701E-3</v>
      </c>
      <c r="K99">
        <v>3.8173043884643307E-3</v>
      </c>
      <c r="L99">
        <v>1886</v>
      </c>
      <c r="M99">
        <v>40.9</v>
      </c>
      <c r="N99">
        <v>206.69800000000001</v>
      </c>
      <c r="O99">
        <v>45.23</v>
      </c>
      <c r="P99">
        <v>19917</v>
      </c>
      <c r="Q99">
        <v>89.7</v>
      </c>
      <c r="R99">
        <v>242549</v>
      </c>
      <c r="S99">
        <v>128.60498409331919</v>
      </c>
    </row>
    <row r="100" spans="1:19" x14ac:dyDescent="0.15">
      <c r="A100" t="s">
        <v>77</v>
      </c>
      <c r="B100" t="s">
        <v>78</v>
      </c>
      <c r="C100">
        <v>330624</v>
      </c>
      <c r="D100">
        <v>2005</v>
      </c>
      <c r="E100">
        <v>8</v>
      </c>
      <c r="F100">
        <v>8</v>
      </c>
      <c r="G100">
        <v>26.8</v>
      </c>
      <c r="H100">
        <v>11.9</v>
      </c>
      <c r="I100">
        <v>3.7804765398886798E-3</v>
      </c>
      <c r="J100">
        <v>1.46792657962127E-2</v>
      </c>
      <c r="K100">
        <v>-1.089878925632402E-2</v>
      </c>
      <c r="L100">
        <v>1213</v>
      </c>
      <c r="M100">
        <v>24.86</v>
      </c>
      <c r="N100">
        <v>320.137</v>
      </c>
      <c r="O100">
        <v>43.44</v>
      </c>
      <c r="P100">
        <v>26986</v>
      </c>
      <c r="Q100">
        <v>117.18</v>
      </c>
      <c r="R100">
        <v>134296</v>
      </c>
      <c r="S100">
        <v>110.71393239901072</v>
      </c>
    </row>
    <row r="101" spans="1:19" x14ac:dyDescent="0.15">
      <c r="A101" t="s">
        <v>81</v>
      </c>
      <c r="B101" t="s">
        <v>82</v>
      </c>
      <c r="C101">
        <v>330682</v>
      </c>
      <c r="D101">
        <v>2005</v>
      </c>
      <c r="E101">
        <v>8</v>
      </c>
      <c r="F101">
        <v>8</v>
      </c>
      <c r="G101">
        <v>26.8</v>
      </c>
      <c r="H101">
        <v>11.9</v>
      </c>
      <c r="I101">
        <v>2.4061717998075101E-3</v>
      </c>
      <c r="J101">
        <v>1.46792657962127E-2</v>
      </c>
      <c r="K101">
        <v>-1.227309399640519E-2</v>
      </c>
      <c r="L101">
        <v>1403</v>
      </c>
      <c r="M101">
        <v>82.87</v>
      </c>
      <c r="N101">
        <v>91.971999999999994</v>
      </c>
      <c r="O101">
        <v>77.37</v>
      </c>
      <c r="P101">
        <v>29607</v>
      </c>
      <c r="Q101">
        <v>229.16</v>
      </c>
      <c r="R101">
        <v>477883</v>
      </c>
      <c r="S101">
        <v>340.61511047754811</v>
      </c>
    </row>
    <row r="102" spans="1:19" x14ac:dyDescent="0.15">
      <c r="A102" t="s">
        <v>83</v>
      </c>
      <c r="B102" t="s">
        <v>84</v>
      </c>
      <c r="C102">
        <v>330683</v>
      </c>
      <c r="D102">
        <v>2005</v>
      </c>
      <c r="E102">
        <v>8</v>
      </c>
      <c r="F102">
        <v>8</v>
      </c>
      <c r="G102">
        <v>26.8</v>
      </c>
      <c r="H102">
        <v>11.9</v>
      </c>
      <c r="I102">
        <v>1.0091638792480101E-3</v>
      </c>
      <c r="J102">
        <v>1.46792657962127E-2</v>
      </c>
      <c r="K102">
        <v>-1.367010191696469E-2</v>
      </c>
      <c r="L102">
        <v>1790</v>
      </c>
      <c r="M102">
        <v>56.87</v>
      </c>
      <c r="N102">
        <v>242.26</v>
      </c>
      <c r="O102">
        <v>73.38</v>
      </c>
      <c r="P102">
        <v>19240</v>
      </c>
      <c r="Q102">
        <v>141.26</v>
      </c>
      <c r="R102">
        <v>285682</v>
      </c>
      <c r="S102">
        <v>159.59888268156425</v>
      </c>
    </row>
    <row r="103" spans="1:19" x14ac:dyDescent="0.15">
      <c r="A103" t="s">
        <v>87</v>
      </c>
      <c r="B103" t="s">
        <v>88</v>
      </c>
      <c r="C103">
        <v>331021</v>
      </c>
      <c r="D103">
        <v>2005</v>
      </c>
      <c r="E103">
        <v>8</v>
      </c>
      <c r="F103">
        <v>8</v>
      </c>
      <c r="G103">
        <v>108.2</v>
      </c>
      <c r="H103">
        <v>24.8</v>
      </c>
      <c r="I103">
        <v>5.9896132812500003E-2</v>
      </c>
      <c r="J103">
        <v>4.8253908961787703E-2</v>
      </c>
      <c r="K103">
        <v>1.1642223850712299E-2</v>
      </c>
      <c r="L103">
        <v>378</v>
      </c>
      <c r="M103">
        <v>38.479999999999997</v>
      </c>
      <c r="N103">
        <v>76.823899999999995</v>
      </c>
      <c r="O103">
        <v>39.86</v>
      </c>
      <c r="P103">
        <v>37466</v>
      </c>
      <c r="Q103">
        <v>148.66999999999999</v>
      </c>
      <c r="R103">
        <v>234738</v>
      </c>
      <c r="S103">
        <v>621</v>
      </c>
    </row>
    <row r="104" spans="1:19" x14ac:dyDescent="0.15">
      <c r="A104" t="s">
        <v>89</v>
      </c>
      <c r="B104" t="s">
        <v>90</v>
      </c>
      <c r="C104">
        <v>331022</v>
      </c>
      <c r="D104">
        <v>2005</v>
      </c>
      <c r="E104">
        <v>8</v>
      </c>
      <c r="F104">
        <v>8</v>
      </c>
      <c r="G104">
        <v>156.69999999999999</v>
      </c>
      <c r="H104">
        <v>8.1</v>
      </c>
      <c r="I104">
        <v>5.4151895306859203E-2</v>
      </c>
      <c r="J104">
        <v>3.19619361140977E-2</v>
      </c>
      <c r="K104">
        <v>2.2189959192761503E-2</v>
      </c>
      <c r="L104">
        <v>1072</v>
      </c>
      <c r="M104">
        <v>34.799999999999997</v>
      </c>
      <c r="N104">
        <v>152.62700000000001</v>
      </c>
      <c r="O104">
        <v>40.97</v>
      </c>
      <c r="P104">
        <v>12059</v>
      </c>
      <c r="Q104">
        <v>49.17</v>
      </c>
      <c r="R104">
        <v>246214</v>
      </c>
      <c r="S104">
        <v>229.67723880597015</v>
      </c>
    </row>
    <row r="105" spans="1:19" x14ac:dyDescent="0.15">
      <c r="A105" t="s">
        <v>91</v>
      </c>
      <c r="B105" t="s">
        <v>92</v>
      </c>
      <c r="C105">
        <v>331023</v>
      </c>
      <c r="D105">
        <v>2005</v>
      </c>
      <c r="E105">
        <v>8</v>
      </c>
      <c r="F105">
        <v>8</v>
      </c>
      <c r="G105">
        <v>156.69999999999999</v>
      </c>
      <c r="H105">
        <v>8.1</v>
      </c>
      <c r="I105">
        <v>6.2829700910746796E-3</v>
      </c>
      <c r="J105">
        <v>3.19619361140977E-2</v>
      </c>
      <c r="K105">
        <v>-2.5678966023023019E-2</v>
      </c>
      <c r="L105">
        <v>1426</v>
      </c>
      <c r="M105">
        <v>60.42</v>
      </c>
      <c r="N105">
        <v>356.04399999999998</v>
      </c>
      <c r="O105">
        <v>55.88</v>
      </c>
      <c r="P105">
        <v>11208</v>
      </c>
      <c r="Q105">
        <v>62.51</v>
      </c>
      <c r="R105">
        <v>151212</v>
      </c>
      <c r="S105">
        <v>106.03927068723702</v>
      </c>
    </row>
    <row r="106" spans="1:19" x14ac:dyDescent="0.15">
      <c r="A106" t="s">
        <v>93</v>
      </c>
      <c r="B106" t="s">
        <v>94</v>
      </c>
      <c r="C106">
        <v>331024</v>
      </c>
      <c r="D106">
        <v>2005</v>
      </c>
      <c r="E106">
        <v>8</v>
      </c>
      <c r="F106">
        <v>8</v>
      </c>
      <c r="G106">
        <v>156.69999999999999</v>
      </c>
      <c r="H106">
        <v>8.1</v>
      </c>
      <c r="I106">
        <v>3.3048084722848099E-2</v>
      </c>
      <c r="J106">
        <v>3.19619361140977E-2</v>
      </c>
      <c r="K106">
        <v>1.0861486087503994E-3</v>
      </c>
      <c r="L106">
        <v>1992</v>
      </c>
      <c r="M106">
        <v>54.04</v>
      </c>
      <c r="N106">
        <v>418.89299999999997</v>
      </c>
      <c r="O106">
        <v>47.39</v>
      </c>
      <c r="P106">
        <v>10881</v>
      </c>
      <c r="Q106">
        <v>51.26</v>
      </c>
      <c r="R106">
        <v>142570</v>
      </c>
      <c r="S106">
        <v>71.571285140562253</v>
      </c>
    </row>
    <row r="107" spans="1:19" x14ac:dyDescent="0.15">
      <c r="A107" t="s">
        <v>95</v>
      </c>
      <c r="B107" t="s">
        <v>96</v>
      </c>
      <c r="C107">
        <v>331081</v>
      </c>
      <c r="D107">
        <v>2005</v>
      </c>
      <c r="E107">
        <v>8</v>
      </c>
      <c r="F107">
        <v>8</v>
      </c>
      <c r="G107">
        <v>124.6</v>
      </c>
      <c r="H107">
        <v>11.6</v>
      </c>
      <c r="I107">
        <v>3.6738510090152603E-2</v>
      </c>
      <c r="J107">
        <v>3.2023941804380202E-2</v>
      </c>
      <c r="K107">
        <v>4.7145682857724011E-3</v>
      </c>
      <c r="L107">
        <v>836</v>
      </c>
      <c r="M107">
        <v>10.7</v>
      </c>
      <c r="N107">
        <v>59.433100000000003</v>
      </c>
      <c r="O107">
        <v>115.09</v>
      </c>
      <c r="P107">
        <v>26543</v>
      </c>
      <c r="Q107">
        <v>305.12</v>
      </c>
      <c r="R107">
        <v>836007</v>
      </c>
      <c r="S107">
        <v>1000.0083732057416</v>
      </c>
    </row>
    <row r="108" spans="1:19" x14ac:dyDescent="0.15">
      <c r="A108" t="s">
        <v>97</v>
      </c>
      <c r="B108" t="s">
        <v>98</v>
      </c>
      <c r="C108">
        <v>331082</v>
      </c>
      <c r="D108">
        <v>2005</v>
      </c>
      <c r="E108">
        <v>8</v>
      </c>
      <c r="F108">
        <v>8</v>
      </c>
      <c r="G108">
        <v>156.69999999999999</v>
      </c>
      <c r="H108">
        <v>8.1</v>
      </c>
      <c r="I108">
        <v>5.7353905947441199E-2</v>
      </c>
      <c r="J108">
        <v>3.19619361140977E-2</v>
      </c>
      <c r="K108">
        <v>2.5391969833343499E-2</v>
      </c>
      <c r="L108">
        <v>2171</v>
      </c>
      <c r="M108">
        <v>26.84</v>
      </c>
      <c r="N108">
        <v>209.363</v>
      </c>
      <c r="O108">
        <v>111.92</v>
      </c>
      <c r="P108">
        <v>14776</v>
      </c>
      <c r="Q108">
        <v>164.82</v>
      </c>
      <c r="R108">
        <v>630447</v>
      </c>
      <c r="S108">
        <v>290.39474896361122</v>
      </c>
    </row>
    <row r="109" spans="1:19" x14ac:dyDescent="0.15">
      <c r="A109" t="s">
        <v>87</v>
      </c>
      <c r="B109" t="s">
        <v>88</v>
      </c>
      <c r="C109">
        <v>331021</v>
      </c>
      <c r="D109">
        <v>2005</v>
      </c>
      <c r="E109">
        <v>7</v>
      </c>
      <c r="F109">
        <v>22</v>
      </c>
      <c r="G109">
        <v>185</v>
      </c>
      <c r="H109">
        <v>26</v>
      </c>
      <c r="I109">
        <v>5.963571484375E-2</v>
      </c>
      <c r="J109">
        <v>6.1160091761144501E-2</v>
      </c>
      <c r="K109">
        <v>-1.5243769173945015E-3</v>
      </c>
      <c r="L109">
        <v>378</v>
      </c>
      <c r="M109">
        <v>38.479999999999997</v>
      </c>
      <c r="N109">
        <v>76.823899999999995</v>
      </c>
      <c r="O109">
        <v>39.86</v>
      </c>
      <c r="P109">
        <v>37466</v>
      </c>
      <c r="Q109">
        <v>148.66999999999999</v>
      </c>
      <c r="R109">
        <v>234738</v>
      </c>
      <c r="S109">
        <v>621</v>
      </c>
    </row>
    <row r="110" spans="1:19" x14ac:dyDescent="0.15">
      <c r="A110" t="s">
        <v>89</v>
      </c>
      <c r="B110" t="s">
        <v>90</v>
      </c>
      <c r="C110">
        <v>331022</v>
      </c>
      <c r="D110">
        <v>2005</v>
      </c>
      <c r="E110">
        <v>7</v>
      </c>
      <c r="F110">
        <v>22</v>
      </c>
      <c r="G110">
        <v>117.3</v>
      </c>
      <c r="H110">
        <v>7.3</v>
      </c>
      <c r="I110">
        <v>4.7493217809867601E-2</v>
      </c>
      <c r="J110">
        <v>2.53781001707611E-2</v>
      </c>
      <c r="K110">
        <v>2.21151176391065E-2</v>
      </c>
      <c r="L110">
        <v>1072</v>
      </c>
      <c r="M110">
        <v>34.799999999999997</v>
      </c>
      <c r="N110">
        <v>152.62700000000001</v>
      </c>
      <c r="O110">
        <v>40.97</v>
      </c>
      <c r="P110">
        <v>12059</v>
      </c>
      <c r="Q110">
        <v>49.17</v>
      </c>
      <c r="R110">
        <v>246214</v>
      </c>
      <c r="S110">
        <v>229.67723880597015</v>
      </c>
    </row>
    <row r="111" spans="1:19" x14ac:dyDescent="0.15">
      <c r="A111" t="s">
        <v>91</v>
      </c>
      <c r="B111" t="s">
        <v>92</v>
      </c>
      <c r="C111">
        <v>331023</v>
      </c>
      <c r="D111">
        <v>2005</v>
      </c>
      <c r="E111">
        <v>7</v>
      </c>
      <c r="F111">
        <v>22</v>
      </c>
      <c r="G111">
        <v>117.3</v>
      </c>
      <c r="H111">
        <v>7.3</v>
      </c>
      <c r="I111">
        <v>1.23376451730419E-2</v>
      </c>
      <c r="J111">
        <v>2.53781001707611E-2</v>
      </c>
      <c r="K111">
        <v>-1.3040454997719201E-2</v>
      </c>
      <c r="L111">
        <v>1426</v>
      </c>
      <c r="M111">
        <v>60.42</v>
      </c>
      <c r="N111">
        <v>356.04399999999998</v>
      </c>
      <c r="O111">
        <v>55.88</v>
      </c>
      <c r="P111">
        <v>11208</v>
      </c>
      <c r="Q111">
        <v>62.51</v>
      </c>
      <c r="R111">
        <v>151212</v>
      </c>
      <c r="S111">
        <v>106.03927068723702</v>
      </c>
    </row>
    <row r="112" spans="1:19" x14ac:dyDescent="0.15">
      <c r="A112" t="s">
        <v>93</v>
      </c>
      <c r="B112" t="s">
        <v>94</v>
      </c>
      <c r="C112">
        <v>331024</v>
      </c>
      <c r="D112">
        <v>2005</v>
      </c>
      <c r="E112">
        <v>7</v>
      </c>
      <c r="F112">
        <v>22</v>
      </c>
      <c r="G112">
        <v>117.3</v>
      </c>
      <c r="H112">
        <v>7.3</v>
      </c>
      <c r="I112">
        <v>1.50699266336187E-2</v>
      </c>
      <c r="J112">
        <v>2.53781001707611E-2</v>
      </c>
      <c r="K112">
        <v>-1.03081735371424E-2</v>
      </c>
      <c r="L112">
        <v>1992</v>
      </c>
      <c r="M112">
        <v>54.04</v>
      </c>
      <c r="N112">
        <v>418.89299999999997</v>
      </c>
      <c r="O112">
        <v>47.39</v>
      </c>
      <c r="P112">
        <v>10881</v>
      </c>
      <c r="Q112">
        <v>51.26</v>
      </c>
      <c r="R112">
        <v>142570</v>
      </c>
      <c r="S112">
        <v>71.571285140562253</v>
      </c>
    </row>
    <row r="113" spans="1:19" x14ac:dyDescent="0.15">
      <c r="A113" t="s">
        <v>95</v>
      </c>
      <c r="B113" t="s">
        <v>96</v>
      </c>
      <c r="C113">
        <v>331081</v>
      </c>
      <c r="D113">
        <v>2005</v>
      </c>
      <c r="E113">
        <v>7</v>
      </c>
      <c r="F113">
        <v>22</v>
      </c>
      <c r="G113">
        <v>145.80000000000001</v>
      </c>
      <c r="H113">
        <v>12</v>
      </c>
      <c r="I113">
        <v>2.5774516296810001E-2</v>
      </c>
      <c r="J113">
        <v>3.5618560149277799E-2</v>
      </c>
      <c r="K113">
        <v>-9.844043852467798E-3</v>
      </c>
      <c r="L113">
        <v>836</v>
      </c>
      <c r="M113">
        <v>10.7</v>
      </c>
      <c r="N113">
        <v>59.433100000000003</v>
      </c>
      <c r="O113">
        <v>115.09</v>
      </c>
      <c r="P113">
        <v>26543</v>
      </c>
      <c r="Q113">
        <v>305.12</v>
      </c>
      <c r="R113">
        <v>836007</v>
      </c>
      <c r="S113">
        <v>1000.0083732057416</v>
      </c>
    </row>
    <row r="114" spans="1:19" x14ac:dyDescent="0.15">
      <c r="A114" t="s">
        <v>97</v>
      </c>
      <c r="B114" t="s">
        <v>98</v>
      </c>
      <c r="C114">
        <v>331082</v>
      </c>
      <c r="D114">
        <v>2005</v>
      </c>
      <c r="E114">
        <v>7</v>
      </c>
      <c r="F114">
        <v>22</v>
      </c>
      <c r="G114">
        <v>117.3</v>
      </c>
      <c r="H114">
        <v>7.3</v>
      </c>
      <c r="I114">
        <v>1.9917112033195E-2</v>
      </c>
      <c r="J114">
        <v>2.53781001707611E-2</v>
      </c>
      <c r="K114">
        <v>-5.4609881375661008E-3</v>
      </c>
      <c r="L114">
        <v>2171</v>
      </c>
      <c r="M114">
        <v>26.84</v>
      </c>
      <c r="N114">
        <v>209.363</v>
      </c>
      <c r="O114">
        <v>111.92</v>
      </c>
      <c r="P114">
        <v>14776</v>
      </c>
      <c r="Q114">
        <v>164.82</v>
      </c>
      <c r="R114">
        <v>630447</v>
      </c>
      <c r="S114">
        <v>290.39474896361122</v>
      </c>
    </row>
    <row r="115" spans="1:19" x14ac:dyDescent="0.15">
      <c r="A115" t="s">
        <v>50</v>
      </c>
      <c r="B115" t="s">
        <v>51</v>
      </c>
      <c r="C115">
        <v>330225</v>
      </c>
      <c r="D115">
        <v>2004</v>
      </c>
      <c r="E115">
        <v>9</v>
      </c>
      <c r="F115">
        <v>15</v>
      </c>
      <c r="G115">
        <v>96.2</v>
      </c>
      <c r="H115">
        <v>11.5</v>
      </c>
      <c r="I115">
        <v>1.9662905545399199E-2</v>
      </c>
      <c r="J115">
        <v>2.7356625152915599E-2</v>
      </c>
      <c r="K115">
        <v>-7.6937196075163999E-3</v>
      </c>
      <c r="L115">
        <v>1172</v>
      </c>
      <c r="M115">
        <v>31.18</v>
      </c>
      <c r="N115">
        <v>97.493799999999993</v>
      </c>
      <c r="O115">
        <v>52.37</v>
      </c>
      <c r="P115">
        <v>23415</v>
      </c>
      <c r="Q115">
        <v>122.93</v>
      </c>
      <c r="R115">
        <v>725369</v>
      </c>
      <c r="S115">
        <v>618.91552901023886</v>
      </c>
    </row>
    <row r="116" spans="1:19" x14ac:dyDescent="0.15">
      <c r="A116" t="s">
        <v>52</v>
      </c>
      <c r="B116" t="s">
        <v>53</v>
      </c>
      <c r="C116">
        <v>330226</v>
      </c>
      <c r="D116">
        <v>2004</v>
      </c>
      <c r="E116">
        <v>9</v>
      </c>
      <c r="F116">
        <v>15</v>
      </c>
      <c r="G116">
        <v>96.2</v>
      </c>
      <c r="H116">
        <v>11.5</v>
      </c>
      <c r="I116">
        <v>4.8867943980929703E-2</v>
      </c>
      <c r="J116">
        <v>2.7356625152915599E-2</v>
      </c>
      <c r="K116">
        <v>2.1511318828014103E-2</v>
      </c>
      <c r="L116">
        <v>1880</v>
      </c>
      <c r="M116">
        <v>31.68</v>
      </c>
      <c r="N116">
        <v>218.26499999999999</v>
      </c>
      <c r="O116">
        <v>58.31</v>
      </c>
      <c r="P116">
        <v>19851</v>
      </c>
      <c r="Q116">
        <v>115.67</v>
      </c>
      <c r="R116">
        <v>239554</v>
      </c>
      <c r="S116">
        <v>127.42234042553191</v>
      </c>
    </row>
    <row r="117" spans="1:19" x14ac:dyDescent="0.15">
      <c r="A117" t="s">
        <v>54</v>
      </c>
      <c r="B117" t="s">
        <v>55</v>
      </c>
      <c r="C117">
        <v>330281</v>
      </c>
      <c r="D117">
        <v>2004</v>
      </c>
      <c r="E117">
        <v>9</v>
      </c>
      <c r="F117">
        <v>15</v>
      </c>
      <c r="G117">
        <v>89.4</v>
      </c>
      <c r="H117">
        <v>6</v>
      </c>
      <c r="I117">
        <v>2.1929934210526299E-2</v>
      </c>
      <c r="J117">
        <v>1.9260479504332899E-2</v>
      </c>
      <c r="K117">
        <v>2.6694547061934006E-3</v>
      </c>
      <c r="L117">
        <v>1346</v>
      </c>
      <c r="M117">
        <v>64.290000000000006</v>
      </c>
      <c r="N117">
        <v>160.34899999999999</v>
      </c>
      <c r="O117">
        <v>82.59</v>
      </c>
      <c r="P117">
        <v>30628</v>
      </c>
      <c r="Q117">
        <v>252.71</v>
      </c>
      <c r="R117">
        <v>426706</v>
      </c>
      <c r="S117">
        <v>317.01783060921247</v>
      </c>
    </row>
    <row r="118" spans="1:19" x14ac:dyDescent="0.15">
      <c r="A118" t="s">
        <v>56</v>
      </c>
      <c r="B118" t="s">
        <v>57</v>
      </c>
      <c r="C118">
        <v>330282</v>
      </c>
      <c r="D118">
        <v>2004</v>
      </c>
      <c r="E118">
        <v>9</v>
      </c>
      <c r="F118">
        <v>15</v>
      </c>
      <c r="G118">
        <v>89.4</v>
      </c>
      <c r="H118">
        <v>6</v>
      </c>
      <c r="I118">
        <v>1.8786051426558599E-2</v>
      </c>
      <c r="J118">
        <v>1.9260479504332899E-2</v>
      </c>
      <c r="K118">
        <v>-4.7442807777429985E-4</v>
      </c>
      <c r="L118">
        <v>1154</v>
      </c>
      <c r="M118">
        <v>82.73</v>
      </c>
      <c r="N118">
        <v>23.659500000000001</v>
      </c>
      <c r="O118">
        <v>101.03</v>
      </c>
      <c r="P118">
        <v>29312</v>
      </c>
      <c r="Q118">
        <v>295.67</v>
      </c>
      <c r="R118">
        <v>383267</v>
      </c>
      <c r="S118">
        <v>332.12045060658579</v>
      </c>
    </row>
    <row r="119" spans="1:19" x14ac:dyDescent="0.15">
      <c r="A119" t="s">
        <v>58</v>
      </c>
      <c r="B119" t="s">
        <v>59</v>
      </c>
      <c r="C119">
        <v>330283</v>
      </c>
      <c r="D119">
        <v>2004</v>
      </c>
      <c r="E119">
        <v>9</v>
      </c>
      <c r="F119">
        <v>15</v>
      </c>
      <c r="G119">
        <v>121.3</v>
      </c>
      <c r="H119">
        <v>5.5</v>
      </c>
      <c r="I119">
        <v>1.5995870560378898E-2</v>
      </c>
      <c r="J119">
        <v>2.3758795275269501E-2</v>
      </c>
      <c r="K119">
        <v>-7.7629247148906025E-3</v>
      </c>
      <c r="L119">
        <v>1253</v>
      </c>
      <c r="M119">
        <v>24.25</v>
      </c>
      <c r="N119">
        <v>193.458</v>
      </c>
      <c r="O119">
        <v>47.94</v>
      </c>
      <c r="P119">
        <v>23108</v>
      </c>
      <c r="Q119">
        <v>111.03</v>
      </c>
      <c r="R119">
        <v>329031</v>
      </c>
      <c r="S119">
        <v>262.59457302474061</v>
      </c>
    </row>
    <row r="120" spans="1:19" x14ac:dyDescent="0.15">
      <c r="A120" t="s">
        <v>45</v>
      </c>
      <c r="B120" t="s">
        <v>46</v>
      </c>
      <c r="C120">
        <v>330182</v>
      </c>
      <c r="D120">
        <v>2004</v>
      </c>
      <c r="E120">
        <v>8</v>
      </c>
      <c r="F120">
        <v>14</v>
      </c>
      <c r="G120">
        <v>24.9</v>
      </c>
      <c r="H120">
        <v>7.8</v>
      </c>
      <c r="I120">
        <v>1.3413280579131299E-3</v>
      </c>
      <c r="J120">
        <v>9.1556232250997703E-3</v>
      </c>
      <c r="K120">
        <v>-7.8142951671866401E-3</v>
      </c>
      <c r="L120">
        <v>2364</v>
      </c>
      <c r="M120">
        <v>46.64</v>
      </c>
      <c r="N120">
        <v>267.54399999999998</v>
      </c>
      <c r="O120">
        <v>50.82</v>
      </c>
      <c r="P120">
        <v>20098</v>
      </c>
      <c r="Q120">
        <v>102.52</v>
      </c>
      <c r="R120">
        <v>366984</v>
      </c>
      <c r="S120">
        <v>155.23857868020303</v>
      </c>
    </row>
    <row r="121" spans="1:19" x14ac:dyDescent="0.15">
      <c r="A121" t="s">
        <v>47</v>
      </c>
      <c r="B121" t="s">
        <v>48</v>
      </c>
      <c r="C121">
        <v>330183</v>
      </c>
      <c r="D121">
        <v>2004</v>
      </c>
      <c r="E121">
        <v>8</v>
      </c>
      <c r="F121">
        <v>14</v>
      </c>
      <c r="G121">
        <v>33.5</v>
      </c>
      <c r="H121">
        <v>9.8000000000000007</v>
      </c>
      <c r="I121">
        <v>3.39767780701754E-3</v>
      </c>
      <c r="J121">
        <v>1.3419195889431801E-2</v>
      </c>
      <c r="K121">
        <v>-1.0021518082414261E-2</v>
      </c>
      <c r="L121">
        <v>1808</v>
      </c>
      <c r="M121">
        <v>38.93</v>
      </c>
      <c r="N121">
        <v>194.92400000000001</v>
      </c>
      <c r="O121">
        <v>62.78</v>
      </c>
      <c r="P121">
        <v>28233</v>
      </c>
      <c r="Q121">
        <v>176.71</v>
      </c>
      <c r="R121">
        <v>194991</v>
      </c>
      <c r="S121">
        <v>107.84900442477876</v>
      </c>
    </row>
    <row r="122" spans="1:19" x14ac:dyDescent="0.15">
      <c r="A122" t="s">
        <v>50</v>
      </c>
      <c r="B122" t="s">
        <v>51</v>
      </c>
      <c r="C122">
        <v>330225</v>
      </c>
      <c r="D122">
        <v>2004</v>
      </c>
      <c r="E122">
        <v>8</v>
      </c>
      <c r="F122">
        <v>14</v>
      </c>
      <c r="G122">
        <v>45.6</v>
      </c>
      <c r="H122">
        <v>8.4</v>
      </c>
      <c r="I122">
        <v>2.4131747714808E-2</v>
      </c>
      <c r="J122">
        <v>1.4129239492213499E-2</v>
      </c>
      <c r="K122">
        <v>1.00025082225945E-2</v>
      </c>
      <c r="L122">
        <v>1172</v>
      </c>
      <c r="M122">
        <v>31.18</v>
      </c>
      <c r="N122">
        <v>97.493799999999993</v>
      </c>
      <c r="O122">
        <v>52.37</v>
      </c>
      <c r="P122">
        <v>23415</v>
      </c>
      <c r="Q122">
        <v>122.93</v>
      </c>
      <c r="R122">
        <v>725369</v>
      </c>
      <c r="S122">
        <v>618.91552901023886</v>
      </c>
    </row>
    <row r="123" spans="1:19" x14ac:dyDescent="0.15">
      <c r="A123" t="s">
        <v>52</v>
      </c>
      <c r="B123" t="s">
        <v>53</v>
      </c>
      <c r="C123">
        <v>330226</v>
      </c>
      <c r="D123">
        <v>2004</v>
      </c>
      <c r="E123">
        <v>8</v>
      </c>
      <c r="F123">
        <v>14</v>
      </c>
      <c r="G123">
        <v>45.6</v>
      </c>
      <c r="H123">
        <v>13.2</v>
      </c>
      <c r="I123">
        <v>6.9924862932062001E-2</v>
      </c>
      <c r="J123">
        <v>2.0244046672776898E-2</v>
      </c>
      <c r="K123">
        <v>4.9680816259285103E-2</v>
      </c>
      <c r="L123">
        <v>1880</v>
      </c>
      <c r="M123">
        <v>31.68</v>
      </c>
      <c r="N123">
        <v>218.26499999999999</v>
      </c>
      <c r="O123">
        <v>58.31</v>
      </c>
      <c r="P123">
        <v>19851</v>
      </c>
      <c r="Q123">
        <v>115.67</v>
      </c>
      <c r="R123">
        <v>239554</v>
      </c>
      <c r="S123">
        <v>127.42234042553191</v>
      </c>
    </row>
    <row r="124" spans="1:19" x14ac:dyDescent="0.15">
      <c r="A124" t="s">
        <v>56</v>
      </c>
      <c r="B124" t="s">
        <v>57</v>
      </c>
      <c r="C124">
        <v>330282</v>
      </c>
      <c r="D124">
        <v>2004</v>
      </c>
      <c r="E124">
        <v>8</v>
      </c>
      <c r="F124">
        <v>14</v>
      </c>
      <c r="G124">
        <v>52.5</v>
      </c>
      <c r="H124">
        <v>10.199999999999999</v>
      </c>
      <c r="I124">
        <v>3.12318104966538E-2</v>
      </c>
      <c r="J124">
        <v>1.77389100318457E-2</v>
      </c>
      <c r="K124">
        <v>1.34929004648081E-2</v>
      </c>
      <c r="L124">
        <v>1154</v>
      </c>
      <c r="M124">
        <v>82.73</v>
      </c>
      <c r="N124">
        <v>23.659500000000001</v>
      </c>
      <c r="O124">
        <v>101.03</v>
      </c>
      <c r="P124">
        <v>29312</v>
      </c>
      <c r="Q124">
        <v>295.67</v>
      </c>
      <c r="R124">
        <v>383267</v>
      </c>
      <c r="S124">
        <v>332.12045060658579</v>
      </c>
    </row>
    <row r="125" spans="1:19" x14ac:dyDescent="0.15">
      <c r="A125" t="s">
        <v>58</v>
      </c>
      <c r="B125" t="s">
        <v>59</v>
      </c>
      <c r="C125">
        <v>330283</v>
      </c>
      <c r="D125">
        <v>2004</v>
      </c>
      <c r="E125">
        <v>8</v>
      </c>
      <c r="F125">
        <v>14</v>
      </c>
      <c r="G125">
        <v>37.9</v>
      </c>
      <c r="H125">
        <v>7.6</v>
      </c>
      <c r="I125">
        <v>4.4935767955801099E-2</v>
      </c>
      <c r="J125">
        <v>1.1602732349771199E-2</v>
      </c>
      <c r="K125">
        <v>3.3333035606029904E-2</v>
      </c>
      <c r="L125">
        <v>1253</v>
      </c>
      <c r="M125">
        <v>24.25</v>
      </c>
      <c r="N125">
        <v>193.458</v>
      </c>
      <c r="O125">
        <v>47.94</v>
      </c>
      <c r="P125">
        <v>23108</v>
      </c>
      <c r="Q125">
        <v>111.03</v>
      </c>
      <c r="R125">
        <v>329031</v>
      </c>
      <c r="S125">
        <v>262.59457302474061</v>
      </c>
    </row>
    <row r="126" spans="1:19" x14ac:dyDescent="0.15">
      <c r="A126" t="s">
        <v>64</v>
      </c>
      <c r="B126" t="s">
        <v>65</v>
      </c>
      <c r="C126">
        <v>330481</v>
      </c>
      <c r="D126">
        <v>2004</v>
      </c>
      <c r="E126">
        <v>8</v>
      </c>
      <c r="F126">
        <v>14</v>
      </c>
      <c r="G126">
        <v>33.5</v>
      </c>
      <c r="H126">
        <v>9.8000000000000007</v>
      </c>
      <c r="I126">
        <v>1.93682581199166E-2</v>
      </c>
      <c r="J126">
        <v>1.3419195889431801E-2</v>
      </c>
      <c r="K126">
        <v>5.9490622304847994E-3</v>
      </c>
      <c r="L126">
        <v>668</v>
      </c>
      <c r="M126">
        <v>55.85</v>
      </c>
      <c r="N126">
        <v>7.9030899999999997</v>
      </c>
      <c r="O126">
        <v>64.3</v>
      </c>
      <c r="P126">
        <v>35735</v>
      </c>
      <c r="Q126">
        <v>229.47</v>
      </c>
      <c r="R126">
        <v>224465</v>
      </c>
      <c r="S126">
        <v>336.02544910179643</v>
      </c>
    </row>
    <row r="127" spans="1:19" x14ac:dyDescent="0.15">
      <c r="A127" t="s">
        <v>77</v>
      </c>
      <c r="B127" t="s">
        <v>78</v>
      </c>
      <c r="C127">
        <v>330624</v>
      </c>
      <c r="D127">
        <v>2004</v>
      </c>
      <c r="E127">
        <v>8</v>
      </c>
      <c r="F127">
        <v>14</v>
      </c>
      <c r="G127">
        <v>26.8</v>
      </c>
      <c r="H127">
        <v>12.5</v>
      </c>
      <c r="I127">
        <v>3.3207713207547198E-3</v>
      </c>
      <c r="J127">
        <v>1.54519895056434E-2</v>
      </c>
      <c r="K127">
        <v>-1.213121818488868E-2</v>
      </c>
      <c r="L127">
        <v>1213</v>
      </c>
      <c r="M127">
        <v>23.87</v>
      </c>
      <c r="N127">
        <v>320.137</v>
      </c>
      <c r="O127">
        <v>43.41</v>
      </c>
      <c r="P127">
        <v>24925</v>
      </c>
      <c r="Q127">
        <v>107.86</v>
      </c>
      <c r="R127">
        <v>122008</v>
      </c>
      <c r="S127">
        <v>100.58367683429513</v>
      </c>
    </row>
    <row r="128" spans="1:19" x14ac:dyDescent="0.15">
      <c r="A128" t="s">
        <v>87</v>
      </c>
      <c r="B128" t="s">
        <v>88</v>
      </c>
      <c r="C128">
        <v>331021</v>
      </c>
      <c r="D128">
        <v>2004</v>
      </c>
      <c r="E128">
        <v>8</v>
      </c>
      <c r="F128">
        <v>14</v>
      </c>
      <c r="G128">
        <v>116.2</v>
      </c>
      <c r="H128">
        <v>26.6</v>
      </c>
      <c r="I128">
        <v>5.5666282306163002E-2</v>
      </c>
      <c r="J128">
        <v>5.2360223626414397E-2</v>
      </c>
      <c r="K128">
        <v>3.3060586797486052E-3</v>
      </c>
      <c r="L128">
        <v>378</v>
      </c>
      <c r="M128">
        <v>38.78</v>
      </c>
      <c r="N128">
        <v>76.823899999999995</v>
      </c>
      <c r="O128">
        <v>39.5</v>
      </c>
      <c r="P128">
        <v>34757</v>
      </c>
      <c r="Q128">
        <v>136.91999999999999</v>
      </c>
      <c r="R128">
        <v>153424</v>
      </c>
      <c r="S128">
        <v>405.88359788359787</v>
      </c>
    </row>
    <row r="129" spans="1:19" x14ac:dyDescent="0.15">
      <c r="A129" t="s">
        <v>89</v>
      </c>
      <c r="B129" t="s">
        <v>90</v>
      </c>
      <c r="C129">
        <v>331022</v>
      </c>
      <c r="D129">
        <v>2004</v>
      </c>
      <c r="E129">
        <v>8</v>
      </c>
      <c r="F129">
        <v>14</v>
      </c>
      <c r="G129">
        <v>200.9</v>
      </c>
      <c r="H129">
        <v>13.2</v>
      </c>
      <c r="I129">
        <v>6.8833996175908199E-2</v>
      </c>
      <c r="J129">
        <v>4.3927158787341498E-2</v>
      </c>
      <c r="K129">
        <v>2.4906837388566701E-2</v>
      </c>
      <c r="L129">
        <v>1072</v>
      </c>
      <c r="M129">
        <v>34.56</v>
      </c>
      <c r="N129">
        <v>152.62700000000001</v>
      </c>
      <c r="O129">
        <v>40.57</v>
      </c>
      <c r="P129">
        <v>10365</v>
      </c>
      <c r="Q129">
        <v>41.88</v>
      </c>
      <c r="R129">
        <v>100770</v>
      </c>
      <c r="S129">
        <v>94.001865671641795</v>
      </c>
    </row>
    <row r="130" spans="1:19" x14ac:dyDescent="0.15">
      <c r="A130" t="s">
        <v>91</v>
      </c>
      <c r="B130" t="s">
        <v>92</v>
      </c>
      <c r="C130">
        <v>331023</v>
      </c>
      <c r="D130">
        <v>2004</v>
      </c>
      <c r="E130">
        <v>8</v>
      </c>
      <c r="F130">
        <v>14</v>
      </c>
      <c r="G130">
        <v>200.9</v>
      </c>
      <c r="H130">
        <v>13.2</v>
      </c>
      <c r="I130">
        <v>2.4074194444444402E-2</v>
      </c>
      <c r="J130">
        <v>4.3927158787341498E-2</v>
      </c>
      <c r="K130">
        <v>-1.9852964342897097E-2</v>
      </c>
      <c r="L130">
        <v>1426</v>
      </c>
      <c r="M130">
        <v>52.25</v>
      </c>
      <c r="N130">
        <v>356.04399999999998</v>
      </c>
      <c r="O130">
        <v>55.66</v>
      </c>
      <c r="P130">
        <v>10303</v>
      </c>
      <c r="Q130">
        <v>57.28</v>
      </c>
      <c r="R130">
        <v>981551</v>
      </c>
      <c r="S130">
        <v>688.32468443197752</v>
      </c>
    </row>
    <row r="131" spans="1:19" x14ac:dyDescent="0.15">
      <c r="A131" t="s">
        <v>93</v>
      </c>
      <c r="B131" t="s">
        <v>94</v>
      </c>
      <c r="C131">
        <v>331024</v>
      </c>
      <c r="D131">
        <v>2004</v>
      </c>
      <c r="E131">
        <v>8</v>
      </c>
      <c r="F131">
        <v>14</v>
      </c>
      <c r="G131">
        <v>200.9</v>
      </c>
      <c r="H131">
        <v>13.2</v>
      </c>
      <c r="I131">
        <v>4.9046333118971101E-2</v>
      </c>
      <c r="J131">
        <v>4.3927158787341498E-2</v>
      </c>
      <c r="K131">
        <v>5.1191743316296029E-3</v>
      </c>
      <c r="L131">
        <v>1992</v>
      </c>
      <c r="M131">
        <v>61.47</v>
      </c>
      <c r="N131">
        <v>418.89299999999997</v>
      </c>
      <c r="O131">
        <v>46.82</v>
      </c>
      <c r="P131">
        <v>9568</v>
      </c>
      <c r="Q131">
        <v>44.61</v>
      </c>
      <c r="R131">
        <v>361513</v>
      </c>
      <c r="S131">
        <v>181.48242971887549</v>
      </c>
    </row>
    <row r="132" spans="1:19" x14ac:dyDescent="0.15">
      <c r="A132" t="s">
        <v>95</v>
      </c>
      <c r="B132" t="s">
        <v>96</v>
      </c>
      <c r="C132">
        <v>331081</v>
      </c>
      <c r="D132">
        <v>2004</v>
      </c>
      <c r="E132">
        <v>8</v>
      </c>
      <c r="F132">
        <v>14</v>
      </c>
      <c r="G132">
        <v>171.2</v>
      </c>
      <c r="H132">
        <v>20.7</v>
      </c>
      <c r="I132">
        <v>5.4511038430090003E-2</v>
      </c>
      <c r="J132">
        <v>5.12998385064143E-2</v>
      </c>
      <c r="K132">
        <v>3.2111999236757033E-3</v>
      </c>
      <c r="L132">
        <v>836</v>
      </c>
      <c r="M132">
        <v>10.79</v>
      </c>
      <c r="N132">
        <v>59.433100000000003</v>
      </c>
      <c r="O132">
        <v>114.82</v>
      </c>
      <c r="P132">
        <v>25448</v>
      </c>
      <c r="Q132">
        <v>291.77999999999997</v>
      </c>
      <c r="R132">
        <v>238248</v>
      </c>
      <c r="S132">
        <v>284.98564593301438</v>
      </c>
    </row>
    <row r="133" spans="1:19" x14ac:dyDescent="0.15">
      <c r="A133" t="s">
        <v>97</v>
      </c>
      <c r="B133" t="s">
        <v>98</v>
      </c>
      <c r="C133">
        <v>331082</v>
      </c>
      <c r="D133">
        <v>2004</v>
      </c>
      <c r="E133">
        <v>8</v>
      </c>
      <c r="F133">
        <v>14</v>
      </c>
      <c r="G133">
        <v>200.9</v>
      </c>
      <c r="H133">
        <v>13.2</v>
      </c>
      <c r="I133">
        <v>6.7510886075949406E-2</v>
      </c>
      <c r="J133">
        <v>4.3927158787341498E-2</v>
      </c>
      <c r="K133">
        <v>2.3583727288607907E-2</v>
      </c>
      <c r="L133">
        <v>2171</v>
      </c>
      <c r="M133">
        <v>26.07</v>
      </c>
      <c r="N133">
        <v>209.363</v>
      </c>
      <c r="O133">
        <v>111.18</v>
      </c>
      <c r="P133">
        <v>13576</v>
      </c>
      <c r="Q133">
        <v>150.53</v>
      </c>
      <c r="R133">
        <v>170168</v>
      </c>
      <c r="S133">
        <v>78.38231229847996</v>
      </c>
    </row>
    <row r="134" spans="1:19" x14ac:dyDescent="0.15">
      <c r="A134" t="s">
        <v>17</v>
      </c>
      <c r="B134" t="s">
        <v>18</v>
      </c>
      <c r="C134">
        <v>320581</v>
      </c>
      <c r="D134">
        <v>2004</v>
      </c>
      <c r="E134">
        <v>7</v>
      </c>
      <c r="F134">
        <v>5</v>
      </c>
      <c r="G134">
        <v>119.6</v>
      </c>
      <c r="H134">
        <v>12.4</v>
      </c>
      <c r="I134">
        <v>6.9015408806488996E-3</v>
      </c>
      <c r="J134">
        <v>3.23240057012441E-2</v>
      </c>
      <c r="K134">
        <v>-2.5422464820595202E-2</v>
      </c>
      <c r="L134">
        <v>1094</v>
      </c>
      <c r="M134">
        <v>82.06</v>
      </c>
      <c r="N134">
        <v>5.3983999999999996</v>
      </c>
      <c r="O134">
        <v>104.31</v>
      </c>
      <c r="P134">
        <v>54314</v>
      </c>
      <c r="Q134">
        <v>565.16</v>
      </c>
      <c r="R134">
        <v>352000</v>
      </c>
      <c r="S134">
        <v>321.7550274223035</v>
      </c>
    </row>
    <row r="135" spans="1:19" x14ac:dyDescent="0.15">
      <c r="A135" t="s">
        <v>23</v>
      </c>
      <c r="B135" t="s">
        <v>24</v>
      </c>
      <c r="C135">
        <v>320623</v>
      </c>
      <c r="D135">
        <v>2004</v>
      </c>
      <c r="E135">
        <v>7</v>
      </c>
      <c r="F135">
        <v>5</v>
      </c>
      <c r="G135">
        <v>119.6</v>
      </c>
      <c r="H135">
        <v>12.4</v>
      </c>
      <c r="I135">
        <v>1.15130503602364E-2</v>
      </c>
      <c r="J135">
        <v>3.23240057012441E-2</v>
      </c>
      <c r="K135">
        <v>-2.08109553410077E-2</v>
      </c>
      <c r="L135">
        <v>1733</v>
      </c>
      <c r="M135">
        <v>175.63</v>
      </c>
      <c r="N135">
        <v>4.0308799999999998</v>
      </c>
      <c r="O135">
        <v>108.46</v>
      </c>
      <c r="P135">
        <v>11315</v>
      </c>
      <c r="Q135">
        <v>123.23</v>
      </c>
      <c r="R135">
        <v>703400</v>
      </c>
      <c r="S135">
        <v>405.8857472590883</v>
      </c>
    </row>
    <row r="136" spans="1:19" x14ac:dyDescent="0.15">
      <c r="A136" t="s">
        <v>25</v>
      </c>
      <c r="B136" t="s">
        <v>26</v>
      </c>
      <c r="C136">
        <v>320681</v>
      </c>
      <c r="D136">
        <v>2004</v>
      </c>
      <c r="E136">
        <v>7</v>
      </c>
      <c r="F136">
        <v>5</v>
      </c>
      <c r="G136">
        <v>90.6</v>
      </c>
      <c r="H136">
        <v>16</v>
      </c>
      <c r="I136">
        <v>9.4386256116404908E-3</v>
      </c>
      <c r="J136">
        <v>3.2446165906556898E-2</v>
      </c>
      <c r="K136">
        <v>-2.3007540294916407E-2</v>
      </c>
      <c r="L136">
        <v>1208</v>
      </c>
      <c r="M136">
        <v>155.94999999999999</v>
      </c>
      <c r="N136">
        <v>3.2177500000000001</v>
      </c>
      <c r="O136">
        <v>113.4</v>
      </c>
      <c r="P136">
        <v>15991</v>
      </c>
      <c r="Q136">
        <v>182.12</v>
      </c>
      <c r="R136">
        <v>396599.99999999994</v>
      </c>
      <c r="S136">
        <v>328.31125827814566</v>
      </c>
    </row>
    <row r="137" spans="1:19" x14ac:dyDescent="0.15">
      <c r="A137" t="s">
        <v>73</v>
      </c>
      <c r="B137" t="s">
        <v>74</v>
      </c>
      <c r="C137">
        <v>330523</v>
      </c>
      <c r="D137">
        <v>2004</v>
      </c>
      <c r="E137">
        <v>7</v>
      </c>
      <c r="F137">
        <v>5</v>
      </c>
      <c r="G137">
        <v>19.399999999999999</v>
      </c>
      <c r="H137">
        <v>7</v>
      </c>
      <c r="I137">
        <v>7.2025713050993996E-4</v>
      </c>
      <c r="J137">
        <v>7.0203303533216601E-3</v>
      </c>
      <c r="K137">
        <v>-6.3000732228117202E-3</v>
      </c>
      <c r="L137">
        <v>1886</v>
      </c>
      <c r="M137">
        <v>38.74</v>
      </c>
      <c r="N137">
        <v>206.69800000000001</v>
      </c>
      <c r="O137">
        <v>44.84</v>
      </c>
      <c r="P137">
        <v>18398</v>
      </c>
      <c r="Q137">
        <v>82.38</v>
      </c>
      <c r="R137">
        <v>232464</v>
      </c>
      <c r="S137">
        <v>123.2576882290562</v>
      </c>
    </row>
    <row r="138" spans="1:19" x14ac:dyDescent="0.15">
      <c r="A138" t="s">
        <v>25</v>
      </c>
      <c r="B138" t="s">
        <v>26</v>
      </c>
      <c r="C138">
        <v>320681</v>
      </c>
      <c r="D138">
        <v>2002</v>
      </c>
      <c r="E138">
        <v>7</v>
      </c>
      <c r="F138">
        <v>6</v>
      </c>
      <c r="G138">
        <v>28.4</v>
      </c>
      <c r="H138">
        <v>16.7</v>
      </c>
      <c r="I138">
        <v>4.3670853273809498E-2</v>
      </c>
      <c r="J138">
        <v>2.1366424429210398E-2</v>
      </c>
      <c r="K138">
        <v>2.23044288445991E-2</v>
      </c>
      <c r="L138">
        <v>1208</v>
      </c>
      <c r="M138">
        <v>157.24</v>
      </c>
      <c r="N138">
        <v>3.2177500000000001</v>
      </c>
      <c r="O138">
        <v>115.13</v>
      </c>
      <c r="P138">
        <v>11954</v>
      </c>
      <c r="Q138">
        <v>137.94999999999999</v>
      </c>
      <c r="R138">
        <v>389000</v>
      </c>
      <c r="S138">
        <v>322.0198675496689</v>
      </c>
    </row>
    <row r="139" spans="1:19" x14ac:dyDescent="0.15">
      <c r="A139" t="s">
        <v>29</v>
      </c>
      <c r="B139" t="s">
        <v>30</v>
      </c>
      <c r="C139">
        <v>320684</v>
      </c>
      <c r="D139">
        <v>2002</v>
      </c>
      <c r="E139">
        <v>7</v>
      </c>
      <c r="F139">
        <v>6</v>
      </c>
      <c r="G139">
        <v>28.4</v>
      </c>
      <c r="H139">
        <v>16.7</v>
      </c>
      <c r="I139">
        <v>3.7855931859663398E-2</v>
      </c>
      <c r="J139">
        <v>2.1366424429210398E-2</v>
      </c>
      <c r="K139">
        <v>1.6489507430453E-2</v>
      </c>
      <c r="L139">
        <v>939</v>
      </c>
      <c r="M139">
        <v>112.14</v>
      </c>
      <c r="N139">
        <v>4.3979299999999997</v>
      </c>
      <c r="O139">
        <v>102.75</v>
      </c>
      <c r="P139">
        <v>14257</v>
      </c>
      <c r="Q139">
        <v>146.76</v>
      </c>
      <c r="R139">
        <v>210500</v>
      </c>
      <c r="S139">
        <v>224.17465388711395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workbookViewId="0">
      <selection activeCell="G2" sqref="G2:S82"/>
    </sheetView>
  </sheetViews>
  <sheetFormatPr defaultRowHeight="13.5" x14ac:dyDescent="0.15"/>
  <cols>
    <col min="9" max="9" width="10.625" customWidth="1"/>
    <col min="10" max="11" width="12.75" style="16" customWidth="1"/>
    <col min="21" max="21" width="11" customWidth="1"/>
  </cols>
  <sheetData>
    <row r="1" spans="1:21" x14ac:dyDescent="0.15">
      <c r="A1" t="s">
        <v>209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10</v>
      </c>
      <c r="I1" t="s">
        <v>217</v>
      </c>
      <c r="J1" s="16" t="s">
        <v>218</v>
      </c>
      <c r="K1" s="16" t="s">
        <v>219</v>
      </c>
      <c r="L1" t="s">
        <v>222</v>
      </c>
      <c r="M1" t="s">
        <v>225</v>
      </c>
      <c r="N1" t="s">
        <v>220</v>
      </c>
      <c r="O1" t="s">
        <v>223</v>
      </c>
      <c r="P1" t="s">
        <v>227</v>
      </c>
      <c r="Q1" t="s">
        <v>224</v>
      </c>
      <c r="R1" t="s">
        <v>226</v>
      </c>
      <c r="S1" t="s">
        <v>221</v>
      </c>
      <c r="U1" t="s">
        <v>228</v>
      </c>
    </row>
    <row r="2" spans="1:21" x14ac:dyDescent="0.15">
      <c r="A2" t="s">
        <v>47</v>
      </c>
      <c r="B2" t="s">
        <v>48</v>
      </c>
      <c r="C2">
        <v>330183</v>
      </c>
      <c r="D2">
        <v>2005</v>
      </c>
      <c r="E2">
        <v>9</v>
      </c>
      <c r="F2">
        <v>13</v>
      </c>
      <c r="G2">
        <v>34.1</v>
      </c>
      <c r="H2">
        <v>12.5</v>
      </c>
      <c r="I2">
        <v>1.39386661842105E-2</v>
      </c>
      <c r="J2" s="16">
        <f>$U$2+$U$3*G2+$U$4*H2+$U$5*G2*H2+$U$6*G2^2+U7*$I$2^2</f>
        <v>1.4544655888010053E-2</v>
      </c>
      <c r="K2" s="16">
        <f>ABS(I2-J2)</f>
        <v>6.0598970379955285E-4</v>
      </c>
      <c r="L2">
        <v>1808</v>
      </c>
      <c r="M2">
        <v>38.770000000000003</v>
      </c>
      <c r="N2">
        <v>194.92400000000001</v>
      </c>
      <c r="O2">
        <v>63.18</v>
      </c>
      <c r="P2">
        <v>31944</v>
      </c>
      <c r="Q2">
        <v>201.18</v>
      </c>
      <c r="R2">
        <v>387803</v>
      </c>
      <c r="S2">
        <v>214.49280973451329</v>
      </c>
      <c r="U2">
        <v>-1.28180255120534E-2</v>
      </c>
    </row>
    <row r="3" spans="1:21" x14ac:dyDescent="0.15">
      <c r="A3" t="s">
        <v>91</v>
      </c>
      <c r="B3" t="s">
        <v>92</v>
      </c>
      <c r="C3">
        <v>331023</v>
      </c>
      <c r="D3">
        <v>2007</v>
      </c>
      <c r="E3">
        <v>8</v>
      </c>
      <c r="F3">
        <v>20</v>
      </c>
      <c r="G3">
        <v>50.3</v>
      </c>
      <c r="H3">
        <v>3.1</v>
      </c>
      <c r="I3">
        <v>4.8157847500912097E-3</v>
      </c>
      <c r="J3" s="16">
        <f>$U$2+$U$3*G3+$U$4*H3+$U$5*G3*H3+$U$6*G3^2+U8*$I$2^2</f>
        <v>4.1017031680034774E-3</v>
      </c>
      <c r="K3" s="16">
        <f>ABS(I3-J3)</f>
        <v>7.1408158208773227E-4</v>
      </c>
      <c r="L3">
        <v>1426</v>
      </c>
      <c r="M3">
        <v>58.97</v>
      </c>
      <c r="N3">
        <v>356.04399999999998</v>
      </c>
      <c r="O3">
        <v>56.5</v>
      </c>
      <c r="P3">
        <v>15076</v>
      </c>
      <c r="Q3">
        <v>85</v>
      </c>
      <c r="R3">
        <v>184506</v>
      </c>
      <c r="S3">
        <v>129.38709677419354</v>
      </c>
      <c r="U3">
        <v>2.5938718879835702E-4</v>
      </c>
    </row>
    <row r="4" spans="1:21" x14ac:dyDescent="0.15">
      <c r="A4" t="s">
        <v>64</v>
      </c>
      <c r="B4" t="s">
        <v>65</v>
      </c>
      <c r="C4">
        <v>330481</v>
      </c>
      <c r="D4">
        <v>2007</v>
      </c>
      <c r="E4">
        <v>9</v>
      </c>
      <c r="F4">
        <v>21</v>
      </c>
      <c r="G4">
        <v>38.799999999999997</v>
      </c>
      <c r="H4">
        <v>7.8</v>
      </c>
      <c r="I4">
        <v>7.7768836679389299E-3</v>
      </c>
      <c r="J4" s="16">
        <f>$U$2+$U$3*G4+$U$4*H4+$U$5*G4*H4+$U$6*G4^2+U9*$I$2^2</f>
        <v>8.5382788024320911E-3</v>
      </c>
      <c r="K4" s="16">
        <f>ABS(I4-J4)</f>
        <v>7.6139513449316118E-4</v>
      </c>
      <c r="L4">
        <v>668</v>
      </c>
      <c r="M4">
        <v>55.27</v>
      </c>
      <c r="N4">
        <v>7.9030899999999997</v>
      </c>
      <c r="O4">
        <v>64.87</v>
      </c>
      <c r="P4">
        <v>47094</v>
      </c>
      <c r="Q4">
        <v>304.89</v>
      </c>
      <c r="R4">
        <v>263258</v>
      </c>
      <c r="S4">
        <v>394.09880239520959</v>
      </c>
      <c r="U4">
        <v>1.53209926484586E-3</v>
      </c>
    </row>
    <row r="5" spans="1:21" x14ac:dyDescent="0.15">
      <c r="A5" t="s">
        <v>58</v>
      </c>
      <c r="B5" t="s">
        <v>59</v>
      </c>
      <c r="C5">
        <v>330283</v>
      </c>
      <c r="D5">
        <v>2007</v>
      </c>
      <c r="E5">
        <v>9</v>
      </c>
      <c r="F5">
        <v>21</v>
      </c>
      <c r="G5">
        <v>92.4</v>
      </c>
      <c r="H5">
        <v>4.5999999999999996</v>
      </c>
      <c r="I5">
        <v>1.6108160561184699E-2</v>
      </c>
      <c r="J5" s="16">
        <f>$U$2+$U$3*G5+$U$4*H5+$U$5*G5*H5+$U$6*G5^2+U10*$I$2^2</f>
        <v>1.5303517788761354E-2</v>
      </c>
      <c r="K5" s="16">
        <f>ABS(I5-J5)</f>
        <v>8.0464277242334528E-4</v>
      </c>
      <c r="L5">
        <v>1268</v>
      </c>
      <c r="M5">
        <v>23.8</v>
      </c>
      <c r="N5">
        <v>193.458</v>
      </c>
      <c r="O5">
        <v>48.03</v>
      </c>
      <c r="P5">
        <v>35200</v>
      </c>
      <c r="Q5">
        <v>168.89</v>
      </c>
      <c r="R5">
        <v>394408</v>
      </c>
      <c r="S5">
        <v>311.04731861198741</v>
      </c>
      <c r="U5" s="15">
        <v>-6.5039846248712799E-7</v>
      </c>
    </row>
    <row r="6" spans="1:21" x14ac:dyDescent="0.15">
      <c r="A6" t="s">
        <v>93</v>
      </c>
      <c r="B6" t="s">
        <v>94</v>
      </c>
      <c r="C6">
        <v>331024</v>
      </c>
      <c r="D6">
        <v>2005</v>
      </c>
      <c r="E6">
        <v>8</v>
      </c>
      <c r="F6">
        <v>8</v>
      </c>
      <c r="G6">
        <v>156.69999999999999</v>
      </c>
      <c r="H6">
        <v>8.1</v>
      </c>
      <c r="I6">
        <v>3.3048084722848099E-2</v>
      </c>
      <c r="J6" s="16">
        <f>$U$2+$U$3*G6+$U$4*H6+$U$5*G6*H6+$U$6*G6^2+U11*$I$2^2</f>
        <v>3.1885711063250222E-2</v>
      </c>
      <c r="K6" s="16">
        <f>ABS(I6-J6)</f>
        <v>1.1623736595978776E-3</v>
      </c>
      <c r="L6">
        <v>1992</v>
      </c>
      <c r="M6">
        <v>54.04</v>
      </c>
      <c r="N6">
        <v>418.89299999999997</v>
      </c>
      <c r="O6">
        <v>47.39</v>
      </c>
      <c r="P6">
        <v>10881</v>
      </c>
      <c r="Q6">
        <v>51.26</v>
      </c>
      <c r="R6">
        <v>142570</v>
      </c>
      <c r="S6">
        <v>71.571285140562253</v>
      </c>
      <c r="U6" s="15">
        <v>-3.0652585689324398E-7</v>
      </c>
    </row>
    <row r="7" spans="1:21" x14ac:dyDescent="0.15">
      <c r="A7" t="s">
        <v>95</v>
      </c>
      <c r="B7" t="s">
        <v>96</v>
      </c>
      <c r="C7">
        <v>331081</v>
      </c>
      <c r="D7">
        <v>2006</v>
      </c>
      <c r="E7">
        <v>7</v>
      </c>
      <c r="F7">
        <v>16</v>
      </c>
      <c r="G7">
        <v>58.2</v>
      </c>
      <c r="H7">
        <v>13.6</v>
      </c>
      <c r="I7">
        <v>2.2792136752136798E-2</v>
      </c>
      <c r="J7" s="16">
        <f>$U$2+$U$3*G7+$U$4*H7+$U$5*G7*H7+$U$6*G7^2+U12*$I$2^2</f>
        <v>2.156177884338379E-2</v>
      </c>
      <c r="K7" s="16">
        <f>ABS(I7-J7)</f>
        <v>1.2303579087530082E-3</v>
      </c>
      <c r="L7">
        <v>836</v>
      </c>
      <c r="M7">
        <v>58.7</v>
      </c>
      <c r="N7">
        <v>59.433100000000003</v>
      </c>
      <c r="O7">
        <v>115.7</v>
      </c>
      <c r="P7">
        <v>30445</v>
      </c>
      <c r="Q7">
        <v>351.31</v>
      </c>
      <c r="R7">
        <v>520120</v>
      </c>
      <c r="S7">
        <v>622.15311004784689</v>
      </c>
      <c r="U7" s="15">
        <v>5.8046024465610196E-6</v>
      </c>
    </row>
    <row r="8" spans="1:21" x14ac:dyDescent="0.15">
      <c r="A8" t="s">
        <v>50</v>
      </c>
      <c r="B8" t="s">
        <v>51</v>
      </c>
      <c r="C8">
        <v>330225</v>
      </c>
      <c r="D8">
        <v>2007</v>
      </c>
      <c r="E8">
        <v>9</v>
      </c>
      <c r="F8">
        <v>21</v>
      </c>
      <c r="G8">
        <v>100.6</v>
      </c>
      <c r="H8">
        <v>17</v>
      </c>
      <c r="I8">
        <v>3.3670202020202003E-2</v>
      </c>
      <c r="J8" s="16">
        <f>$U$2+$U$3*G8+$U$4*H8+$U$5*G8*H8+$U$6*G8^2+U13*$I$2^2</f>
        <v>3.5107549711827335E-2</v>
      </c>
      <c r="K8" s="16">
        <f>ABS(I8-J8)</f>
        <v>1.4373476916253319E-3</v>
      </c>
      <c r="L8">
        <v>1382</v>
      </c>
      <c r="M8">
        <v>31.18</v>
      </c>
      <c r="N8">
        <v>97.493799999999993</v>
      </c>
      <c r="O8">
        <v>53.18</v>
      </c>
      <c r="P8">
        <v>36346</v>
      </c>
      <c r="Q8">
        <v>192.85</v>
      </c>
      <c r="R8">
        <v>829336</v>
      </c>
      <c r="S8">
        <v>600.09840810419678</v>
      </c>
    </row>
    <row r="9" spans="1:21" x14ac:dyDescent="0.15">
      <c r="A9" t="s">
        <v>77</v>
      </c>
      <c r="B9" t="s">
        <v>78</v>
      </c>
      <c r="C9">
        <v>330624</v>
      </c>
      <c r="D9">
        <v>2007</v>
      </c>
      <c r="E9">
        <v>9</v>
      </c>
      <c r="F9">
        <v>21</v>
      </c>
      <c r="G9">
        <v>97.5</v>
      </c>
      <c r="H9">
        <v>8.6999999999999993</v>
      </c>
      <c r="I9">
        <v>2.08897575934744E-2</v>
      </c>
      <c r="J9" s="16">
        <f>$U$2+$U$3*G9+$U$4*H9+$U$5*G9*H9+$U$6*G9^2+U14*$I$2^2</f>
        <v>2.2335877077049288E-2</v>
      </c>
      <c r="K9" s="16">
        <f>ABS(I9-J9)</f>
        <v>1.4461194835748876E-3</v>
      </c>
      <c r="L9">
        <v>1213</v>
      </c>
      <c r="M9">
        <v>24.92</v>
      </c>
      <c r="N9">
        <v>320.137</v>
      </c>
      <c r="O9">
        <v>43.55</v>
      </c>
      <c r="P9">
        <v>35011</v>
      </c>
      <c r="Q9">
        <v>152.34</v>
      </c>
      <c r="R9">
        <v>129059</v>
      </c>
      <c r="S9">
        <v>106.39653751030502</v>
      </c>
    </row>
    <row r="10" spans="1:21" x14ac:dyDescent="0.15">
      <c r="A10" t="s">
        <v>71</v>
      </c>
      <c r="B10" t="s">
        <v>72</v>
      </c>
      <c r="C10">
        <v>330522</v>
      </c>
      <c r="D10">
        <v>2005</v>
      </c>
      <c r="E10">
        <v>9</v>
      </c>
      <c r="F10">
        <v>13</v>
      </c>
      <c r="G10">
        <v>25.6</v>
      </c>
      <c r="H10">
        <v>11.7</v>
      </c>
      <c r="I10">
        <v>9.8765982042929301E-3</v>
      </c>
      <c r="J10" s="16">
        <f>$U$2+$U$3*G10+$U$4*H10+$U$5*G10*H10+$U$6*G10^2+U15*$I$2^2</f>
        <v>1.1352155786823401E-2</v>
      </c>
      <c r="K10" s="16">
        <f>ABS(I10-J10)</f>
        <v>1.4755575825304706E-3</v>
      </c>
      <c r="L10">
        <v>1430</v>
      </c>
      <c r="M10">
        <v>90.93</v>
      </c>
      <c r="N10">
        <v>86.392300000000006</v>
      </c>
      <c r="O10">
        <v>61.87</v>
      </c>
      <c r="P10">
        <v>21960</v>
      </c>
      <c r="Q10">
        <v>136.06</v>
      </c>
      <c r="R10">
        <v>330418</v>
      </c>
      <c r="S10">
        <v>231.06153846153848</v>
      </c>
    </row>
    <row r="11" spans="1:21" x14ac:dyDescent="0.15">
      <c r="A11" t="s">
        <v>66</v>
      </c>
      <c r="B11" t="s">
        <v>67</v>
      </c>
      <c r="C11">
        <v>330482</v>
      </c>
      <c r="D11">
        <v>2007</v>
      </c>
      <c r="E11">
        <v>9</v>
      </c>
      <c r="F11">
        <v>21</v>
      </c>
      <c r="G11">
        <v>108.4</v>
      </c>
      <c r="H11">
        <v>7.6</v>
      </c>
      <c r="I11">
        <v>2.4376252079566001E-2</v>
      </c>
      <c r="J11" s="16">
        <f>$U$2+$U$3*G11+$U$4*H11+$U$5*G11*H11+$U$6*G11^2+U16*$I$2^2</f>
        <v>2.2805825424206165E-2</v>
      </c>
      <c r="K11" s="16">
        <f>ABS(I11-J11)</f>
        <v>1.5704266553598356E-3</v>
      </c>
      <c r="L11">
        <v>537</v>
      </c>
      <c r="M11">
        <v>49.87</v>
      </c>
      <c r="N11">
        <v>6.1363300000000001</v>
      </c>
      <c r="O11">
        <v>48.37</v>
      </c>
      <c r="P11">
        <v>49753</v>
      </c>
      <c r="Q11">
        <v>240.59</v>
      </c>
      <c r="R11">
        <v>263256</v>
      </c>
      <c r="S11">
        <v>490.23463687150837</v>
      </c>
    </row>
    <row r="12" spans="1:21" x14ac:dyDescent="0.15">
      <c r="A12" t="s">
        <v>87</v>
      </c>
      <c r="B12" t="s">
        <v>88</v>
      </c>
      <c r="C12">
        <v>331021</v>
      </c>
      <c r="D12">
        <v>2005</v>
      </c>
      <c r="E12">
        <v>7</v>
      </c>
      <c r="F12">
        <v>22</v>
      </c>
      <c r="G12">
        <v>185</v>
      </c>
      <c r="H12">
        <v>26</v>
      </c>
      <c r="I12">
        <v>5.963571484375E-2</v>
      </c>
      <c r="J12" s="16">
        <f>$U$2+$U$3*G12+$U$4*H12+$U$5*G12*H12+$U$6*G12^2+U17*$I$2^2</f>
        <v>6.1383921244900642E-2</v>
      </c>
      <c r="K12" s="16">
        <f>ABS(I12-J12)</f>
        <v>1.7482064011506426E-3</v>
      </c>
      <c r="L12">
        <v>378</v>
      </c>
      <c r="M12">
        <v>38.479999999999997</v>
      </c>
      <c r="N12">
        <v>76.823899999999995</v>
      </c>
      <c r="O12">
        <v>39.86</v>
      </c>
      <c r="P12">
        <v>37466</v>
      </c>
      <c r="Q12">
        <v>148.66999999999999</v>
      </c>
      <c r="R12">
        <v>234738</v>
      </c>
      <c r="S12">
        <v>621</v>
      </c>
    </row>
    <row r="13" spans="1:21" x14ac:dyDescent="0.15">
      <c r="A13" t="s">
        <v>87</v>
      </c>
      <c r="B13" t="s">
        <v>88</v>
      </c>
      <c r="C13">
        <v>331021</v>
      </c>
      <c r="D13">
        <v>2006</v>
      </c>
      <c r="E13">
        <v>8</v>
      </c>
      <c r="F13">
        <v>11</v>
      </c>
      <c r="G13">
        <v>37.6</v>
      </c>
      <c r="H13">
        <v>10.6</v>
      </c>
      <c r="I13">
        <v>1.06454291417166E-2</v>
      </c>
      <c r="J13" s="16">
        <f>$U$2+$U$3*G13+$U$4*H13+$U$5*G13*H13+$U$6*G13^2+U18*$I$2^2</f>
        <v>1.2482608187480676E-2</v>
      </c>
      <c r="K13" s="16">
        <f>ABS(I13-J13)</f>
        <v>1.8371790457640761E-3</v>
      </c>
      <c r="L13">
        <v>378</v>
      </c>
      <c r="M13">
        <v>9.6</v>
      </c>
      <c r="N13">
        <v>76.823899999999995</v>
      </c>
      <c r="O13">
        <v>40.229999999999997</v>
      </c>
      <c r="P13">
        <v>44846</v>
      </c>
      <c r="Q13">
        <v>179.57</v>
      </c>
      <c r="R13">
        <v>115140</v>
      </c>
      <c r="S13">
        <v>304.60317460317458</v>
      </c>
    </row>
    <row r="14" spans="1:21" x14ac:dyDescent="0.15">
      <c r="A14" t="s">
        <v>73</v>
      </c>
      <c r="B14" t="s">
        <v>74</v>
      </c>
      <c r="C14">
        <v>330523</v>
      </c>
      <c r="D14">
        <v>2004</v>
      </c>
      <c r="E14">
        <v>7</v>
      </c>
      <c r="F14">
        <v>5</v>
      </c>
      <c r="G14">
        <v>19.399999999999999</v>
      </c>
      <c r="H14">
        <v>7</v>
      </c>
      <c r="I14">
        <v>7.2025713050993996E-4</v>
      </c>
      <c r="J14" s="16">
        <f>$U$2+$U$3*G14+$U$4*H14+$U$5*G14*H14+$U$6*G14^2+U19*$I$2^2</f>
        <v>2.7350926218496535E-3</v>
      </c>
      <c r="K14" s="16">
        <f>ABS(I14-J14)</f>
        <v>2.0148354913397137E-3</v>
      </c>
      <c r="L14">
        <v>1886</v>
      </c>
      <c r="M14">
        <v>38.74</v>
      </c>
      <c r="N14">
        <v>206.69800000000001</v>
      </c>
      <c r="O14">
        <v>44.84</v>
      </c>
      <c r="P14">
        <v>18398</v>
      </c>
      <c r="Q14">
        <v>82.38</v>
      </c>
      <c r="R14">
        <v>232464</v>
      </c>
      <c r="S14">
        <v>123.2576882290562</v>
      </c>
    </row>
    <row r="15" spans="1:21" x14ac:dyDescent="0.15">
      <c r="A15" t="s">
        <v>56</v>
      </c>
      <c r="B15" t="s">
        <v>57</v>
      </c>
      <c r="C15">
        <v>330282</v>
      </c>
      <c r="D15">
        <v>2004</v>
      </c>
      <c r="E15">
        <v>9</v>
      </c>
      <c r="F15">
        <v>15</v>
      </c>
      <c r="G15">
        <v>89.4</v>
      </c>
      <c r="H15">
        <v>6</v>
      </c>
      <c r="I15">
        <v>1.8786051426558599E-2</v>
      </c>
      <c r="J15" s="16">
        <f>$U$2+$U$3*G15+$U$4*H15+$U$5*G15*H15+$U$6*G15^2+U20*$I$2^2</f>
        <v>1.6765046022717497E-2</v>
      </c>
      <c r="K15" s="16">
        <f>ABS(I15-J15)</f>
        <v>2.0210054038411022E-3</v>
      </c>
      <c r="L15">
        <v>1154</v>
      </c>
      <c r="M15">
        <v>82.73</v>
      </c>
      <c r="N15">
        <v>23.659500000000001</v>
      </c>
      <c r="O15">
        <v>101.03</v>
      </c>
      <c r="P15">
        <v>29312</v>
      </c>
      <c r="Q15">
        <v>295.67</v>
      </c>
      <c r="R15">
        <v>383267</v>
      </c>
      <c r="S15">
        <v>332.12045060658579</v>
      </c>
    </row>
    <row r="16" spans="1:21" x14ac:dyDescent="0.15">
      <c r="A16" t="s">
        <v>39</v>
      </c>
      <c r="B16" t="s">
        <v>40</v>
      </c>
      <c r="C16">
        <v>321282</v>
      </c>
      <c r="D16">
        <v>2005</v>
      </c>
      <c r="E16">
        <v>9</v>
      </c>
      <c r="F16">
        <v>13</v>
      </c>
      <c r="G16">
        <v>50.5</v>
      </c>
      <c r="H16">
        <v>15.1</v>
      </c>
      <c r="I16">
        <v>2.0110703871267E-2</v>
      </c>
      <c r="J16" s="16">
        <f>$U$2+$U$3*G16+$U$4*H16+$U$5*G16*H16+$U$6*G16^2+U21*$I$2^2</f>
        <v>2.2138047507324558E-2</v>
      </c>
      <c r="K16" s="16">
        <f>ABS(I16-J16)</f>
        <v>2.0273436360575582E-3</v>
      </c>
      <c r="L16">
        <v>665</v>
      </c>
      <c r="M16">
        <v>55.97</v>
      </c>
      <c r="N16">
        <v>3.7831700000000001</v>
      </c>
      <c r="O16">
        <v>66.19</v>
      </c>
      <c r="P16">
        <v>20018</v>
      </c>
      <c r="Q16">
        <v>132.78</v>
      </c>
      <c r="R16">
        <v>264100</v>
      </c>
      <c r="S16">
        <v>397.14285714285717</v>
      </c>
    </row>
    <row r="17" spans="1:19" x14ac:dyDescent="0.15">
      <c r="A17" t="s">
        <v>71</v>
      </c>
      <c r="B17" t="s">
        <v>72</v>
      </c>
      <c r="C17">
        <v>330522</v>
      </c>
      <c r="D17">
        <v>2005</v>
      </c>
      <c r="E17">
        <v>8</v>
      </c>
      <c r="F17">
        <v>8</v>
      </c>
      <c r="G17">
        <v>61.2</v>
      </c>
      <c r="H17">
        <v>13.8</v>
      </c>
      <c r="I17">
        <v>2.4772177732323201E-2</v>
      </c>
      <c r="J17" s="16">
        <f>$U$2+$U$3*G17+$U$4*H17+$U$5*G17*H17+$U$6*G17^2+U22*$I$2^2</f>
        <v>2.2502065566358559E-2</v>
      </c>
      <c r="K17" s="16">
        <f>ABS(I17-J17)</f>
        <v>2.2701121659646425E-3</v>
      </c>
      <c r="L17">
        <v>1430</v>
      </c>
      <c r="M17">
        <v>90.93</v>
      </c>
      <c r="N17">
        <v>86.392300000000006</v>
      </c>
      <c r="O17">
        <v>61.87</v>
      </c>
      <c r="P17">
        <v>21960</v>
      </c>
      <c r="Q17">
        <v>136.06</v>
      </c>
      <c r="R17">
        <v>330418</v>
      </c>
      <c r="S17">
        <v>231.06153846153848</v>
      </c>
    </row>
    <row r="18" spans="1:19" x14ac:dyDescent="0.15">
      <c r="A18" t="s">
        <v>95</v>
      </c>
      <c r="B18" t="s">
        <v>96</v>
      </c>
      <c r="C18">
        <v>331081</v>
      </c>
      <c r="D18">
        <v>2004</v>
      </c>
      <c r="E18">
        <v>8</v>
      </c>
      <c r="F18">
        <v>14</v>
      </c>
      <c r="G18">
        <v>171.2</v>
      </c>
      <c r="H18">
        <v>20.7</v>
      </c>
      <c r="I18">
        <v>5.4511038430090003E-2</v>
      </c>
      <c r="J18" s="16">
        <f>$U$2+$U$3*G18+$U$4*H18+$U$5*G18*H18+$U$6*G18^2+U23*$I$2^2</f>
        <v>5.201450669417311E-2</v>
      </c>
      <c r="K18" s="16">
        <f>ABS(I18-J18)</f>
        <v>2.4965317359168931E-3</v>
      </c>
      <c r="L18">
        <v>836</v>
      </c>
      <c r="M18">
        <v>10.79</v>
      </c>
      <c r="N18">
        <v>59.433100000000003</v>
      </c>
      <c r="O18">
        <v>114.82</v>
      </c>
      <c r="P18">
        <v>25448</v>
      </c>
      <c r="Q18">
        <v>291.77999999999997</v>
      </c>
      <c r="R18">
        <v>238248</v>
      </c>
      <c r="S18">
        <v>284.98564593301438</v>
      </c>
    </row>
    <row r="19" spans="1:19" x14ac:dyDescent="0.15">
      <c r="A19" t="s">
        <v>81</v>
      </c>
      <c r="B19" t="s">
        <v>82</v>
      </c>
      <c r="C19">
        <v>330682</v>
      </c>
      <c r="D19">
        <v>2007</v>
      </c>
      <c r="E19">
        <v>10</v>
      </c>
      <c r="F19">
        <v>9</v>
      </c>
      <c r="G19">
        <v>89.1</v>
      </c>
      <c r="H19">
        <v>8.1999999999999993</v>
      </c>
      <c r="I19">
        <v>2.2451871623155501E-2</v>
      </c>
      <c r="J19" s="16">
        <f>$U$2+$U$3*G19+$U$4*H19+$U$5*G19*H19+$U$6*G19^2+U24*$I$2^2</f>
        <v>1.994794231899126E-2</v>
      </c>
      <c r="K19" s="16">
        <f>ABS(I19-J19)</f>
        <v>2.5039293041642409E-3</v>
      </c>
      <c r="L19">
        <v>1403</v>
      </c>
      <c r="M19">
        <v>85.76</v>
      </c>
      <c r="N19">
        <v>91.971999999999994</v>
      </c>
      <c r="O19">
        <v>77.28</v>
      </c>
      <c r="P19">
        <v>39995</v>
      </c>
      <c r="Q19">
        <v>309.08</v>
      </c>
      <c r="R19">
        <v>503286</v>
      </c>
      <c r="S19">
        <v>358.72131147540983</v>
      </c>
    </row>
    <row r="20" spans="1:19" x14ac:dyDescent="0.15">
      <c r="A20" t="s">
        <v>25</v>
      </c>
      <c r="B20" t="s">
        <v>26</v>
      </c>
      <c r="C20">
        <v>320681</v>
      </c>
      <c r="D20">
        <v>2007</v>
      </c>
      <c r="E20">
        <v>9</v>
      </c>
      <c r="F20">
        <v>21</v>
      </c>
      <c r="G20">
        <v>127.2</v>
      </c>
      <c r="H20">
        <v>8.9</v>
      </c>
      <c r="I20">
        <v>3.0620780269197002E-2</v>
      </c>
      <c r="J20" s="16">
        <f>$U$2+$U$3*G20+$U$4*H20+$U$5*G20*H20+$U$6*G20^2+U25*$I$2^2</f>
        <v>2.8115865948417758E-2</v>
      </c>
      <c r="K20" s="16">
        <f>ABS(I20-J20)</f>
        <v>2.5049143207792439E-3</v>
      </c>
      <c r="L20">
        <v>1208</v>
      </c>
      <c r="M20">
        <v>152.76</v>
      </c>
      <c r="N20">
        <v>3.2177500000000001</v>
      </c>
      <c r="O20">
        <v>111.84</v>
      </c>
      <c r="P20">
        <v>25241</v>
      </c>
      <c r="Q20">
        <v>283.05</v>
      </c>
      <c r="R20">
        <v>404000</v>
      </c>
      <c r="S20">
        <v>334.43708609271522</v>
      </c>
    </row>
    <row r="21" spans="1:19" x14ac:dyDescent="0.15">
      <c r="A21" t="s">
        <v>87</v>
      </c>
      <c r="B21" t="s">
        <v>88</v>
      </c>
      <c r="C21">
        <v>331021</v>
      </c>
      <c r="D21">
        <v>2007</v>
      </c>
      <c r="E21">
        <v>10</v>
      </c>
      <c r="F21">
        <v>9</v>
      </c>
      <c r="G21">
        <v>83.4</v>
      </c>
      <c r="H21">
        <v>23.8</v>
      </c>
      <c r="I21">
        <v>4.4856191358024697E-2</v>
      </c>
      <c r="J21" s="16">
        <f>$U$2+$U$3*G21+$U$4*H21+$U$5*G21*H21+$U$6*G21^2+U26*$I$2^2</f>
        <v>4.1855780631728713E-2</v>
      </c>
      <c r="K21" s="16">
        <f>ABS(I21-J21)</f>
        <v>3.0004107262959837E-3</v>
      </c>
      <c r="L21">
        <v>378</v>
      </c>
      <c r="M21">
        <v>38.72</v>
      </c>
      <c r="N21">
        <v>76.823899999999995</v>
      </c>
      <c r="O21">
        <v>40.659999999999997</v>
      </c>
      <c r="P21">
        <v>55017</v>
      </c>
      <c r="Q21">
        <v>222.51</v>
      </c>
      <c r="R21">
        <v>304706</v>
      </c>
      <c r="S21">
        <v>806.10052910052912</v>
      </c>
    </row>
    <row r="22" spans="1:19" x14ac:dyDescent="0.15">
      <c r="A22" t="s">
        <v>54</v>
      </c>
      <c r="B22" t="s">
        <v>55</v>
      </c>
      <c r="C22">
        <v>330281</v>
      </c>
      <c r="D22">
        <v>2005</v>
      </c>
      <c r="E22">
        <v>8</v>
      </c>
      <c r="F22">
        <v>8</v>
      </c>
      <c r="G22">
        <v>52</v>
      </c>
      <c r="H22">
        <v>12.4</v>
      </c>
      <c r="I22">
        <v>1.53194239160839E-2</v>
      </c>
      <c r="J22" s="16">
        <f>$U$2+$U$3*G22+$U$4*H22+$U$5*G22*H22+$U$6*G22^2+U27*$I$2^2</f>
        <v>1.8419916343898796E-2</v>
      </c>
      <c r="K22" s="16">
        <f>ABS(I22-J22)</f>
        <v>3.1004924278148962E-3</v>
      </c>
      <c r="L22">
        <v>1527</v>
      </c>
      <c r="M22">
        <v>64.900000000000006</v>
      </c>
      <c r="N22">
        <v>160.34899999999999</v>
      </c>
      <c r="O22">
        <v>82.58</v>
      </c>
      <c r="P22">
        <v>36101</v>
      </c>
      <c r="Q22">
        <v>298.12</v>
      </c>
      <c r="R22">
        <v>451771</v>
      </c>
      <c r="S22">
        <v>295.8552717747217</v>
      </c>
    </row>
    <row r="23" spans="1:19" x14ac:dyDescent="0.15">
      <c r="A23" t="s">
        <v>95</v>
      </c>
      <c r="B23" t="s">
        <v>96</v>
      </c>
      <c r="C23">
        <v>331081</v>
      </c>
      <c r="D23">
        <v>2007</v>
      </c>
      <c r="E23">
        <v>9</v>
      </c>
      <c r="F23">
        <v>21</v>
      </c>
      <c r="G23">
        <v>141.30000000000001</v>
      </c>
      <c r="H23">
        <v>10.6</v>
      </c>
      <c r="I23">
        <v>2.9864610613370101E-2</v>
      </c>
      <c r="J23" s="16">
        <f>$U$2+$U$3*G23+$U$4*H23+$U$5*G23*H23+$U$6*G23^2+U28*$I$2^2</f>
        <v>3.2979482427661716E-2</v>
      </c>
      <c r="K23" s="16">
        <f>ABS(I23-J23)</f>
        <v>3.114871814291615E-3</v>
      </c>
      <c r="L23">
        <v>836</v>
      </c>
      <c r="M23">
        <v>10</v>
      </c>
      <c r="N23">
        <v>59.433100000000003</v>
      </c>
      <c r="O23">
        <v>116.56</v>
      </c>
      <c r="P23">
        <v>35473</v>
      </c>
      <c r="Q23">
        <v>411.94</v>
      </c>
      <c r="R23">
        <v>1152421</v>
      </c>
      <c r="S23">
        <v>1378.4940191387559</v>
      </c>
    </row>
    <row r="24" spans="1:19" x14ac:dyDescent="0.15">
      <c r="A24" t="s">
        <v>97</v>
      </c>
      <c r="B24" t="s">
        <v>98</v>
      </c>
      <c r="C24">
        <v>331082</v>
      </c>
      <c r="D24">
        <v>2005</v>
      </c>
      <c r="E24">
        <v>9</v>
      </c>
      <c r="F24">
        <v>13</v>
      </c>
      <c r="G24">
        <v>240.1</v>
      </c>
      <c r="H24">
        <v>13.2</v>
      </c>
      <c r="I24">
        <v>5.3481134163208897E-2</v>
      </c>
      <c r="J24" s="16">
        <f>$U$2+$U$3*G24+$U$4*H24+$U$5*G24*H24+$U$6*G24^2+U29*$I$2^2</f>
        <v>4.9952622295827476E-2</v>
      </c>
      <c r="K24" s="16">
        <f>ABS(I24-J24)</f>
        <v>3.5285118673814217E-3</v>
      </c>
      <c r="L24">
        <v>2171</v>
      </c>
      <c r="M24">
        <v>26.84</v>
      </c>
      <c r="N24">
        <v>209.363</v>
      </c>
      <c r="O24">
        <v>111.92</v>
      </c>
      <c r="P24">
        <v>14776</v>
      </c>
      <c r="Q24">
        <v>164.82</v>
      </c>
      <c r="R24">
        <v>630447</v>
      </c>
      <c r="S24">
        <v>290.39474896361122</v>
      </c>
    </row>
    <row r="25" spans="1:19" x14ac:dyDescent="0.15">
      <c r="A25" t="s">
        <v>93</v>
      </c>
      <c r="B25" t="s">
        <v>94</v>
      </c>
      <c r="C25">
        <v>331024</v>
      </c>
      <c r="D25">
        <v>2004</v>
      </c>
      <c r="E25">
        <v>8</v>
      </c>
      <c r="F25">
        <v>14</v>
      </c>
      <c r="G25">
        <v>200.9</v>
      </c>
      <c r="H25">
        <v>13.2</v>
      </c>
      <c r="I25">
        <v>4.9046333118971101E-2</v>
      </c>
      <c r="J25" s="16">
        <f>$U$2+$U$3*G25+$U$4*H25+$U$5*G25*H25+$U$6*G25^2+U30*$I$2^2</f>
        <v>4.5420160468646102E-2</v>
      </c>
      <c r="K25" s="16">
        <f>ABS(I25-J25)</f>
        <v>3.6261726503249991E-3</v>
      </c>
      <c r="L25">
        <v>1992</v>
      </c>
      <c r="M25">
        <v>61.47</v>
      </c>
      <c r="N25">
        <v>418.89299999999997</v>
      </c>
      <c r="O25">
        <v>46.82</v>
      </c>
      <c r="P25">
        <v>9568</v>
      </c>
      <c r="Q25">
        <v>44.61</v>
      </c>
      <c r="R25">
        <v>361513</v>
      </c>
      <c r="S25">
        <v>181.48242971887549</v>
      </c>
    </row>
    <row r="26" spans="1:19" x14ac:dyDescent="0.15">
      <c r="A26" t="s">
        <v>87</v>
      </c>
      <c r="B26" t="s">
        <v>88</v>
      </c>
      <c r="C26">
        <v>331021</v>
      </c>
      <c r="D26">
        <v>2004</v>
      </c>
      <c r="E26">
        <v>8</v>
      </c>
      <c r="F26">
        <v>14</v>
      </c>
      <c r="G26">
        <v>116.2</v>
      </c>
      <c r="H26">
        <v>26.6</v>
      </c>
      <c r="I26">
        <v>5.5666282306163002E-2</v>
      </c>
      <c r="J26" s="16">
        <f>$U$2+$U$3*G26+$U$4*H26+$U$5*G26*H26+$U$6*G26^2+U31*$I$2^2</f>
        <v>5.1927429664395237E-2</v>
      </c>
      <c r="K26" s="16">
        <f>ABS(I26-J26)</f>
        <v>3.7388526417677648E-3</v>
      </c>
      <c r="L26">
        <v>378</v>
      </c>
      <c r="M26">
        <v>38.78</v>
      </c>
      <c r="N26">
        <v>76.823899999999995</v>
      </c>
      <c r="O26">
        <v>39.5</v>
      </c>
      <c r="P26">
        <v>34757</v>
      </c>
      <c r="Q26">
        <v>136.91999999999999</v>
      </c>
      <c r="R26">
        <v>153424</v>
      </c>
      <c r="S26">
        <v>405.88359788359787</v>
      </c>
    </row>
    <row r="27" spans="1:19" x14ac:dyDescent="0.15">
      <c r="A27" t="s">
        <v>45</v>
      </c>
      <c r="B27" t="s">
        <v>46</v>
      </c>
      <c r="C27">
        <v>330182</v>
      </c>
      <c r="D27">
        <v>2004</v>
      </c>
      <c r="E27">
        <v>8</v>
      </c>
      <c r="F27">
        <v>14</v>
      </c>
      <c r="G27">
        <v>24.9</v>
      </c>
      <c r="H27">
        <v>7.8</v>
      </c>
      <c r="I27">
        <v>1.3413280579131299E-3</v>
      </c>
      <c r="J27" s="16">
        <f>$U$2+$U$3*G27+$U$4*H27+$U$5*G27*H27+$U$6*G27^2+U32*$I$2^2</f>
        <v>5.2747202689067676E-3</v>
      </c>
      <c r="K27" s="16">
        <f>ABS(I27-J27)</f>
        <v>3.9333922109936375E-3</v>
      </c>
      <c r="L27">
        <v>2364</v>
      </c>
      <c r="M27">
        <v>46.64</v>
      </c>
      <c r="N27">
        <v>267.54399999999998</v>
      </c>
      <c r="O27">
        <v>50.82</v>
      </c>
      <c r="P27">
        <v>20098</v>
      </c>
      <c r="Q27">
        <v>102.52</v>
      </c>
      <c r="R27">
        <v>366984</v>
      </c>
      <c r="S27">
        <v>155.23857868020303</v>
      </c>
    </row>
    <row r="28" spans="1:19" x14ac:dyDescent="0.15">
      <c r="A28" t="s">
        <v>73</v>
      </c>
      <c r="B28" t="s">
        <v>74</v>
      </c>
      <c r="C28">
        <v>330523</v>
      </c>
      <c r="D28">
        <v>2007</v>
      </c>
      <c r="E28">
        <v>10</v>
      </c>
      <c r="F28">
        <v>9</v>
      </c>
      <c r="G28">
        <v>72.2</v>
      </c>
      <c r="H28">
        <v>9</v>
      </c>
      <c r="I28">
        <v>1.3705990019960101E-2</v>
      </c>
      <c r="J28" s="16">
        <f>$U$2+$U$3*G28+$U$4*H28+$U$5*G28*H28+$U$6*G28^2+U33*$I$2^2</f>
        <v>1.7678123734029199E-2</v>
      </c>
      <c r="K28" s="16">
        <f>ABS(I28-J28)</f>
        <v>3.9721337140690982E-3</v>
      </c>
      <c r="L28">
        <v>1886</v>
      </c>
      <c r="M28">
        <v>41.51</v>
      </c>
      <c r="N28">
        <v>206.69800000000001</v>
      </c>
      <c r="O28">
        <v>45.25</v>
      </c>
      <c r="P28">
        <v>26834</v>
      </c>
      <c r="Q28">
        <v>122</v>
      </c>
      <c r="R28">
        <v>295777</v>
      </c>
      <c r="S28">
        <v>156.82767762460233</v>
      </c>
    </row>
    <row r="29" spans="1:19" x14ac:dyDescent="0.15">
      <c r="A29" t="s">
        <v>73</v>
      </c>
      <c r="B29" t="s">
        <v>74</v>
      </c>
      <c r="C29">
        <v>330523</v>
      </c>
      <c r="D29">
        <v>2007</v>
      </c>
      <c r="E29">
        <v>10</v>
      </c>
      <c r="F29">
        <v>9</v>
      </c>
      <c r="G29">
        <v>72.2</v>
      </c>
      <c r="H29">
        <v>9</v>
      </c>
      <c r="I29">
        <v>1.3705990019960101E-2</v>
      </c>
      <c r="J29" s="16">
        <f>$U$2+$U$3*G29+$U$4*H29+$U$5*G29*H29+$U$6*G29^2+U34*$I$2^2</f>
        <v>1.7678123734029199E-2</v>
      </c>
      <c r="K29" s="16">
        <f>ABS(I29-J29)</f>
        <v>3.9721337140690982E-3</v>
      </c>
      <c r="L29">
        <v>1886</v>
      </c>
      <c r="M29">
        <v>41.51</v>
      </c>
      <c r="N29">
        <v>206.69800000000001</v>
      </c>
      <c r="O29">
        <v>45.25</v>
      </c>
      <c r="P29">
        <v>26834</v>
      </c>
      <c r="Q29">
        <v>122</v>
      </c>
      <c r="R29">
        <v>295777</v>
      </c>
      <c r="S29">
        <v>156.82767762460233</v>
      </c>
    </row>
    <row r="30" spans="1:19" x14ac:dyDescent="0.15">
      <c r="A30" t="s">
        <v>97</v>
      </c>
      <c r="B30" t="s">
        <v>98</v>
      </c>
      <c r="C30">
        <v>331082</v>
      </c>
      <c r="D30">
        <v>2005</v>
      </c>
      <c r="E30">
        <v>7</v>
      </c>
      <c r="F30">
        <v>22</v>
      </c>
      <c r="G30">
        <v>117.3</v>
      </c>
      <c r="H30">
        <v>7.3</v>
      </c>
      <c r="I30">
        <v>1.9917112033195E-2</v>
      </c>
      <c r="J30" s="16">
        <f>$U$2+$U$3*G30+$U$4*H30+$U$5*G30*H30+$U$6*G30^2+U35*$I$2^2</f>
        <v>2.4017908510432912E-2</v>
      </c>
      <c r="K30" s="16">
        <f>ABS(I30-J30)</f>
        <v>4.1007964772379127E-3</v>
      </c>
      <c r="L30">
        <v>2171</v>
      </c>
      <c r="M30">
        <v>26.84</v>
      </c>
      <c r="N30">
        <v>209.363</v>
      </c>
      <c r="O30">
        <v>111.92</v>
      </c>
      <c r="P30">
        <v>14776</v>
      </c>
      <c r="Q30">
        <v>164.82</v>
      </c>
      <c r="R30">
        <v>630447</v>
      </c>
      <c r="S30">
        <v>290.39474896361122</v>
      </c>
    </row>
    <row r="31" spans="1:19" x14ac:dyDescent="0.15">
      <c r="A31" t="s">
        <v>97</v>
      </c>
      <c r="B31" t="s">
        <v>98</v>
      </c>
      <c r="C31">
        <v>331082</v>
      </c>
      <c r="D31">
        <v>2006</v>
      </c>
      <c r="E31">
        <v>7</v>
      </c>
      <c r="F31">
        <v>16</v>
      </c>
      <c r="G31">
        <v>94.8</v>
      </c>
      <c r="H31">
        <v>6.3</v>
      </c>
      <c r="I31">
        <v>1.3823737199434199E-2</v>
      </c>
      <c r="J31" s="16">
        <f>$U$2+$U$3*G31+$U$4*H31+$U$5*G31*H31+$U$6*G31^2+U36*$I$2^2</f>
        <v>1.8280901239890093E-2</v>
      </c>
      <c r="K31" s="16">
        <f>ABS(I31-J31)</f>
        <v>4.4571640404558934E-3</v>
      </c>
      <c r="L31">
        <v>2171</v>
      </c>
      <c r="M31">
        <v>53.57</v>
      </c>
      <c r="N31">
        <v>209.363</v>
      </c>
      <c r="O31">
        <v>112.86</v>
      </c>
      <c r="P31">
        <v>17121</v>
      </c>
      <c r="Q31">
        <v>192.42</v>
      </c>
      <c r="R31">
        <v>503285</v>
      </c>
      <c r="S31">
        <v>231.82174113311837</v>
      </c>
    </row>
    <row r="32" spans="1:19" x14ac:dyDescent="0.15">
      <c r="A32" t="s">
        <v>93</v>
      </c>
      <c r="B32" t="s">
        <v>94</v>
      </c>
      <c r="C32">
        <v>331024</v>
      </c>
      <c r="D32">
        <v>2007</v>
      </c>
      <c r="E32">
        <v>8</v>
      </c>
      <c r="F32">
        <v>20</v>
      </c>
      <c r="G32">
        <v>50.3</v>
      </c>
      <c r="H32">
        <v>3.1</v>
      </c>
      <c r="I32">
        <v>8.7065111940298496E-3</v>
      </c>
      <c r="J32" s="16">
        <f>$U$2+$U$3*G32+$U$4*H32+$U$5*G32*H32+$U$6*G32^2+U37*$I$2^2</f>
        <v>4.1017031680034774E-3</v>
      </c>
      <c r="K32" s="16">
        <f>ABS(I32-J32)</f>
        <v>4.6048080260263722E-3</v>
      </c>
      <c r="L32">
        <v>1992</v>
      </c>
      <c r="M32">
        <v>52.3</v>
      </c>
      <c r="N32">
        <v>418.89299999999997</v>
      </c>
      <c r="O32">
        <v>48.44</v>
      </c>
      <c r="P32">
        <v>14596</v>
      </c>
      <c r="Q32">
        <v>70.39</v>
      </c>
      <c r="R32">
        <v>174494</v>
      </c>
      <c r="S32">
        <v>87.597389558232933</v>
      </c>
    </row>
    <row r="33" spans="1:19" x14ac:dyDescent="0.15">
      <c r="A33" t="s">
        <v>77</v>
      </c>
      <c r="B33" t="s">
        <v>78</v>
      </c>
      <c r="C33">
        <v>330624</v>
      </c>
      <c r="D33">
        <v>2007</v>
      </c>
      <c r="E33">
        <v>10</v>
      </c>
      <c r="F33">
        <v>9</v>
      </c>
      <c r="G33">
        <v>89.1</v>
      </c>
      <c r="H33">
        <v>8.1999999999999993</v>
      </c>
      <c r="I33">
        <v>1.51676243386243E-2</v>
      </c>
      <c r="J33" s="16">
        <f>$U$2+$U$3*G33+$U$4*H33+$U$5*G33*H33+$U$6*G33^2+U38*$I$2^2</f>
        <v>1.994794231899126E-2</v>
      </c>
      <c r="K33" s="16">
        <f>ABS(I33-J33)</f>
        <v>4.7803179803669604E-3</v>
      </c>
      <c r="L33">
        <v>1213</v>
      </c>
      <c r="M33">
        <v>24.92</v>
      </c>
      <c r="N33">
        <v>320.137</v>
      </c>
      <c r="O33">
        <v>43.55</v>
      </c>
      <c r="P33">
        <v>35011</v>
      </c>
      <c r="Q33">
        <v>152.34</v>
      </c>
      <c r="R33">
        <v>129059</v>
      </c>
      <c r="S33">
        <v>106.39653751030502</v>
      </c>
    </row>
    <row r="34" spans="1:19" x14ac:dyDescent="0.15">
      <c r="A34" t="s">
        <v>89</v>
      </c>
      <c r="B34" t="s">
        <v>90</v>
      </c>
      <c r="C34">
        <v>331022</v>
      </c>
      <c r="D34">
        <v>2007</v>
      </c>
      <c r="E34">
        <v>10</v>
      </c>
      <c r="F34">
        <v>9</v>
      </c>
      <c r="G34">
        <v>217.8</v>
      </c>
      <c r="H34">
        <v>4.9000000000000004</v>
      </c>
      <c r="I34">
        <v>4.0788692016558298E-2</v>
      </c>
      <c r="J34" s="16">
        <f>$U$2+$U$3*G34+$U$4*H34+$U$5*G34*H34+$U$6*G34^2+U39*$I$2^2</f>
        <v>3.5949054329530244E-2</v>
      </c>
      <c r="K34" s="16">
        <f>ABS(I34-J34)</f>
        <v>4.8396376870280533E-3</v>
      </c>
      <c r="L34">
        <v>1072</v>
      </c>
      <c r="M34">
        <v>33.93</v>
      </c>
      <c r="N34">
        <v>152.62700000000001</v>
      </c>
      <c r="O34">
        <v>41.86</v>
      </c>
      <c r="P34">
        <v>16637</v>
      </c>
      <c r="Q34">
        <v>69.27</v>
      </c>
      <c r="R34">
        <v>315426</v>
      </c>
      <c r="S34">
        <v>294.24067164179104</v>
      </c>
    </row>
    <row r="35" spans="1:19" x14ac:dyDescent="0.15">
      <c r="A35" t="s">
        <v>50</v>
      </c>
      <c r="B35" t="s">
        <v>51</v>
      </c>
      <c r="C35">
        <v>330225</v>
      </c>
      <c r="D35">
        <v>2005</v>
      </c>
      <c r="E35">
        <v>8</v>
      </c>
      <c r="F35">
        <v>8</v>
      </c>
      <c r="G35">
        <v>75.5</v>
      </c>
      <c r="H35">
        <v>34.1</v>
      </c>
      <c r="I35">
        <v>5.0567718158890301E-2</v>
      </c>
      <c r="J35" s="16">
        <f>$U$2+$U$3*G35+$U$4*H35+$U$5*G35*H35+$U$6*G35^2+U40*$I$2^2</f>
        <v>5.5588534796114433E-2</v>
      </c>
      <c r="K35" s="16">
        <f>ABS(I35-J35)</f>
        <v>5.020816637224132E-3</v>
      </c>
      <c r="L35">
        <v>1177</v>
      </c>
      <c r="M35">
        <v>30.74</v>
      </c>
      <c r="N35">
        <v>97.493799999999993</v>
      </c>
      <c r="O35">
        <v>52.74</v>
      </c>
      <c r="P35">
        <v>25952</v>
      </c>
      <c r="Q35">
        <v>136.38</v>
      </c>
      <c r="R35">
        <v>743834</v>
      </c>
      <c r="S35">
        <v>631.9745114698386</v>
      </c>
    </row>
    <row r="36" spans="1:19" x14ac:dyDescent="0.15">
      <c r="A36" t="s">
        <v>93</v>
      </c>
      <c r="B36" t="s">
        <v>94</v>
      </c>
      <c r="C36">
        <v>331024</v>
      </c>
      <c r="D36">
        <v>2007</v>
      </c>
      <c r="E36">
        <v>10</v>
      </c>
      <c r="F36">
        <v>9</v>
      </c>
      <c r="G36">
        <v>217.8</v>
      </c>
      <c r="H36">
        <v>4.9000000000000004</v>
      </c>
      <c r="I36">
        <v>4.1044981343283597E-2</v>
      </c>
      <c r="J36" s="16">
        <f>$U$2+$U$3*G36+$U$4*H36+$U$5*G36*H36+$U$6*G36^2+U41*$I$2^2</f>
        <v>3.5949054329530244E-2</v>
      </c>
      <c r="K36" s="16">
        <f>ABS(I36-J36)</f>
        <v>5.0959270137533527E-3</v>
      </c>
      <c r="L36">
        <v>1992</v>
      </c>
      <c r="M36">
        <v>52.3</v>
      </c>
      <c r="N36">
        <v>418.89299999999997</v>
      </c>
      <c r="O36">
        <v>48.44</v>
      </c>
      <c r="P36">
        <v>14596</v>
      </c>
      <c r="Q36">
        <v>70.39</v>
      </c>
      <c r="R36">
        <v>174494</v>
      </c>
      <c r="S36">
        <v>87.597389558232933</v>
      </c>
    </row>
    <row r="37" spans="1:19" x14ac:dyDescent="0.15">
      <c r="A37" t="s">
        <v>95</v>
      </c>
      <c r="B37" t="s">
        <v>96</v>
      </c>
      <c r="C37">
        <v>331081</v>
      </c>
      <c r="D37">
        <v>2005</v>
      </c>
      <c r="E37">
        <v>8</v>
      </c>
      <c r="F37">
        <v>8</v>
      </c>
      <c r="G37">
        <v>124.6</v>
      </c>
      <c r="H37">
        <v>11.6</v>
      </c>
      <c r="I37">
        <v>3.6738510090152603E-2</v>
      </c>
      <c r="J37" s="16">
        <f>$U$2+$U$3*G37+$U$4*H37+$U$5*G37*H37+$U$6*G37^2+U42*$I$2^2</f>
        <v>3.1575046790288754E-2</v>
      </c>
      <c r="K37" s="16">
        <f>ABS(I37-J37)</f>
        <v>5.1634632998638491E-3</v>
      </c>
      <c r="L37">
        <v>836</v>
      </c>
      <c r="M37">
        <v>10.7</v>
      </c>
      <c r="N37">
        <v>59.433100000000003</v>
      </c>
      <c r="O37">
        <v>115.09</v>
      </c>
      <c r="P37">
        <v>26543</v>
      </c>
      <c r="Q37">
        <v>305.12</v>
      </c>
      <c r="R37">
        <v>836007</v>
      </c>
      <c r="S37">
        <v>1000.0083732057416</v>
      </c>
    </row>
    <row r="38" spans="1:19" x14ac:dyDescent="0.15">
      <c r="A38" t="s">
        <v>54</v>
      </c>
      <c r="B38" t="s">
        <v>55</v>
      </c>
      <c r="C38">
        <v>330281</v>
      </c>
      <c r="D38">
        <v>2004</v>
      </c>
      <c r="E38">
        <v>9</v>
      </c>
      <c r="F38">
        <v>15</v>
      </c>
      <c r="G38">
        <v>89.4</v>
      </c>
      <c r="H38">
        <v>6</v>
      </c>
      <c r="I38">
        <v>2.1929934210526299E-2</v>
      </c>
      <c r="J38" s="16">
        <f>$U$2+$U$3*G38+$U$4*H38+$U$5*G38*H38+$U$6*G38^2+U43*$I$2^2</f>
        <v>1.6765046022717497E-2</v>
      </c>
      <c r="K38" s="16">
        <f>ABS(I38-J38)</f>
        <v>5.1648881878088027E-3</v>
      </c>
      <c r="L38">
        <v>1346</v>
      </c>
      <c r="M38">
        <v>64.290000000000006</v>
      </c>
      <c r="N38">
        <v>160.34899999999999</v>
      </c>
      <c r="O38">
        <v>82.59</v>
      </c>
      <c r="P38">
        <v>30628</v>
      </c>
      <c r="Q38">
        <v>252.71</v>
      </c>
      <c r="R38">
        <v>426706</v>
      </c>
      <c r="S38">
        <v>317.01783060921247</v>
      </c>
    </row>
    <row r="39" spans="1:19" x14ac:dyDescent="0.15">
      <c r="A39" t="s">
        <v>43</v>
      </c>
      <c r="B39" t="s">
        <v>44</v>
      </c>
      <c r="C39">
        <v>330127</v>
      </c>
      <c r="D39">
        <v>2007</v>
      </c>
      <c r="E39">
        <v>10</v>
      </c>
      <c r="F39">
        <v>9</v>
      </c>
      <c r="G39">
        <v>71.2</v>
      </c>
      <c r="H39">
        <v>4.9000000000000004</v>
      </c>
      <c r="I39">
        <v>6.1462318556296603E-3</v>
      </c>
      <c r="J39" s="16">
        <f>$U$2+$U$3*G39+$U$4*H39+$U$5*G39*H39+$U$6*G39^2+U44*$I$2^2</f>
        <v>1.1376803272572938E-2</v>
      </c>
      <c r="K39" s="16">
        <f>ABS(I39-J39)</f>
        <v>5.2305714169432775E-3</v>
      </c>
      <c r="L39">
        <v>4452</v>
      </c>
      <c r="M39">
        <v>44.72</v>
      </c>
      <c r="N39">
        <v>357.95100000000002</v>
      </c>
      <c r="O39">
        <v>45.33</v>
      </c>
      <c r="P39">
        <v>17499</v>
      </c>
      <c r="Q39">
        <v>79.27</v>
      </c>
      <c r="R39">
        <v>251685</v>
      </c>
      <c r="S39">
        <v>56.533018867924525</v>
      </c>
    </row>
    <row r="40" spans="1:19" x14ac:dyDescent="0.15">
      <c r="A40" t="s">
        <v>58</v>
      </c>
      <c r="B40" t="s">
        <v>59</v>
      </c>
      <c r="C40">
        <v>330283</v>
      </c>
      <c r="D40">
        <v>2004</v>
      </c>
      <c r="E40">
        <v>9</v>
      </c>
      <c r="F40">
        <v>15</v>
      </c>
      <c r="G40">
        <v>121.3</v>
      </c>
      <c r="H40">
        <v>5.5</v>
      </c>
      <c r="I40">
        <v>1.5995870560378898E-2</v>
      </c>
      <c r="J40" s="16">
        <f>$U$2+$U$3*G40+$U$4*H40+$U$5*G40*H40+$U$6*G40^2+U45*$I$2^2</f>
        <v>2.2128146676279693E-2</v>
      </c>
      <c r="K40" s="16">
        <f>ABS(I40-J40)</f>
        <v>6.1322761159007949E-3</v>
      </c>
      <c r="L40">
        <v>1253</v>
      </c>
      <c r="M40">
        <v>24.25</v>
      </c>
      <c r="N40">
        <v>193.458</v>
      </c>
      <c r="O40">
        <v>47.94</v>
      </c>
      <c r="P40">
        <v>23108</v>
      </c>
      <c r="Q40">
        <v>111.03</v>
      </c>
      <c r="R40">
        <v>329031</v>
      </c>
      <c r="S40">
        <v>262.59457302474061</v>
      </c>
    </row>
    <row r="41" spans="1:19" x14ac:dyDescent="0.15">
      <c r="A41" t="s">
        <v>41</v>
      </c>
      <c r="B41" t="s">
        <v>42</v>
      </c>
      <c r="C41">
        <v>330122</v>
      </c>
      <c r="D41">
        <v>2005</v>
      </c>
      <c r="E41">
        <v>9</v>
      </c>
      <c r="F41">
        <v>13</v>
      </c>
      <c r="G41">
        <v>6.5</v>
      </c>
      <c r="H41">
        <v>3.9</v>
      </c>
      <c r="I41">
        <v>1.0619522123893801E-3</v>
      </c>
      <c r="J41" s="16">
        <f>$U$2+$U$3*G41+$U$4*H41+$U$5*G41*H41+$U$6*G41^2+U46*$I$2^2</f>
        <v>-5.1862599704430136E-3</v>
      </c>
      <c r="K41" s="16">
        <f>ABS(I41-J41)</f>
        <v>6.2482121828323937E-3</v>
      </c>
      <c r="L41">
        <v>1780</v>
      </c>
      <c r="M41">
        <v>34.96</v>
      </c>
      <c r="N41">
        <v>293.851</v>
      </c>
      <c r="O41">
        <v>39.53</v>
      </c>
      <c r="P41">
        <v>26170</v>
      </c>
      <c r="Q41">
        <v>103.32</v>
      </c>
      <c r="R41">
        <v>195311</v>
      </c>
      <c r="S41">
        <v>109.72528089887641</v>
      </c>
    </row>
    <row r="42" spans="1:19" x14ac:dyDescent="0.15">
      <c r="A42" t="s">
        <v>93</v>
      </c>
      <c r="B42" t="s">
        <v>94</v>
      </c>
      <c r="C42">
        <v>331024</v>
      </c>
      <c r="D42">
        <v>2007</v>
      </c>
      <c r="E42">
        <v>9</v>
      </c>
      <c r="F42">
        <v>21</v>
      </c>
      <c r="G42">
        <v>168.1</v>
      </c>
      <c r="H42">
        <v>3.9</v>
      </c>
      <c r="I42">
        <v>3.4204151119403003E-2</v>
      </c>
      <c r="J42" s="16">
        <f>$U$2+$U$3*G42+$U$4*H42+$U$5*G42*H42+$U$6*G42^2+U47*$I$2^2</f>
        <v>2.767206521082223E-2</v>
      </c>
      <c r="K42" s="16">
        <f>ABS(I42-J42)</f>
        <v>6.5320859085807731E-3</v>
      </c>
      <c r="L42">
        <v>1992</v>
      </c>
      <c r="M42">
        <v>52.3</v>
      </c>
      <c r="N42">
        <v>418.89299999999997</v>
      </c>
      <c r="O42">
        <v>48.44</v>
      </c>
      <c r="P42">
        <v>14596</v>
      </c>
      <c r="Q42">
        <v>70.39</v>
      </c>
      <c r="R42">
        <v>174494</v>
      </c>
      <c r="S42">
        <v>87.597389558232933</v>
      </c>
    </row>
    <row r="43" spans="1:19" x14ac:dyDescent="0.15">
      <c r="A43" t="s">
        <v>50</v>
      </c>
      <c r="B43" t="s">
        <v>51</v>
      </c>
      <c r="C43">
        <v>330225</v>
      </c>
      <c r="D43">
        <v>2004</v>
      </c>
      <c r="E43">
        <v>9</v>
      </c>
      <c r="F43">
        <v>15</v>
      </c>
      <c r="G43">
        <v>96.2</v>
      </c>
      <c r="H43">
        <v>11.5</v>
      </c>
      <c r="I43">
        <v>1.9662905545399199E-2</v>
      </c>
      <c r="J43" s="16">
        <f>$U$2+$U$3*G43+$U$4*H43+$U$5*G43*H43+$U$6*G43^2+U48*$I$2^2</f>
        <v>2.6197902625959314E-2</v>
      </c>
      <c r="K43" s="16">
        <f>ABS(I43-J43)</f>
        <v>6.5349970805601149E-3</v>
      </c>
      <c r="L43">
        <v>1172</v>
      </c>
      <c r="M43">
        <v>31.18</v>
      </c>
      <c r="N43">
        <v>97.493799999999993</v>
      </c>
      <c r="O43">
        <v>52.37</v>
      </c>
      <c r="P43">
        <v>23415</v>
      </c>
      <c r="Q43">
        <v>122.93</v>
      </c>
      <c r="R43">
        <v>725369</v>
      </c>
      <c r="S43">
        <v>618.91552901023886</v>
      </c>
    </row>
    <row r="44" spans="1:19" x14ac:dyDescent="0.15">
      <c r="A44" t="s">
        <v>73</v>
      </c>
      <c r="B44" t="s">
        <v>74</v>
      </c>
      <c r="C44">
        <v>330523</v>
      </c>
      <c r="D44">
        <v>2007</v>
      </c>
      <c r="E44">
        <v>9</v>
      </c>
      <c r="F44">
        <v>21</v>
      </c>
      <c r="G44">
        <v>48.5</v>
      </c>
      <c r="H44">
        <v>5.0999999999999996</v>
      </c>
      <c r="I44">
        <v>1.33334E-2</v>
      </c>
      <c r="J44" s="16">
        <f>$U$2+$U$3*G44+$U$4*H44+$U$5*G44*H44+$U$6*G44^2+U49*$I$2^2</f>
        <v>6.6940578888074771E-3</v>
      </c>
      <c r="K44" s="16">
        <f>ABS(I44-J44)</f>
        <v>6.6393421111925234E-3</v>
      </c>
      <c r="L44">
        <v>1886</v>
      </c>
      <c r="M44">
        <v>41.51</v>
      </c>
      <c r="N44">
        <v>206.69800000000001</v>
      </c>
      <c r="O44">
        <v>45.25</v>
      </c>
      <c r="P44">
        <v>26834</v>
      </c>
      <c r="Q44">
        <v>122</v>
      </c>
      <c r="R44">
        <v>295777</v>
      </c>
      <c r="S44">
        <v>156.82767762460233</v>
      </c>
    </row>
    <row r="45" spans="1:19" x14ac:dyDescent="0.15">
      <c r="A45" t="s">
        <v>83</v>
      </c>
      <c r="B45" t="s">
        <v>84</v>
      </c>
      <c r="C45">
        <v>330683</v>
      </c>
      <c r="D45">
        <v>2007</v>
      </c>
      <c r="E45">
        <v>9</v>
      </c>
      <c r="F45">
        <v>21</v>
      </c>
      <c r="G45">
        <v>97.5</v>
      </c>
      <c r="H45">
        <v>8.6999999999999993</v>
      </c>
      <c r="I45">
        <v>1.5634716370106799E-2</v>
      </c>
      <c r="J45" s="16">
        <f>$U$2+$U$3*G45+$U$4*H45+$U$5*G45*H45+$U$6*G45^2+U50*$I$2^2</f>
        <v>2.2335877077049288E-2</v>
      </c>
      <c r="K45" s="16">
        <f>ABS(I45-J45)</f>
        <v>6.7011607069424883E-3</v>
      </c>
      <c r="L45">
        <v>1790</v>
      </c>
      <c r="M45">
        <v>58.14</v>
      </c>
      <c r="N45">
        <v>242.26</v>
      </c>
      <c r="O45">
        <v>73.37</v>
      </c>
      <c r="P45">
        <v>26206</v>
      </c>
      <c r="Q45">
        <v>192.3</v>
      </c>
      <c r="R45">
        <v>322364</v>
      </c>
      <c r="S45">
        <v>180.09162011173186</v>
      </c>
    </row>
    <row r="46" spans="1:19" x14ac:dyDescent="0.15">
      <c r="A46" t="s">
        <v>47</v>
      </c>
      <c r="B46" t="s">
        <v>48</v>
      </c>
      <c r="C46">
        <v>330183</v>
      </c>
      <c r="D46">
        <v>2004</v>
      </c>
      <c r="E46">
        <v>8</v>
      </c>
      <c r="F46">
        <v>14</v>
      </c>
      <c r="G46">
        <v>33.5</v>
      </c>
      <c r="H46">
        <v>9.8000000000000007</v>
      </c>
      <c r="I46">
        <v>3.39767780701754E-3</v>
      </c>
      <c r="J46" s="16">
        <f>$U$2+$U$3*G46+$U$4*H46+$U$5*G46*H46+$U$6*G46^2+U51*$I$2^2</f>
        <v>1.0328493650048022E-2</v>
      </c>
      <c r="K46" s="16">
        <f>ABS(I46-J46)</f>
        <v>6.9308158430304821E-3</v>
      </c>
      <c r="L46">
        <v>1808</v>
      </c>
      <c r="M46">
        <v>38.93</v>
      </c>
      <c r="N46">
        <v>194.92400000000001</v>
      </c>
      <c r="O46">
        <v>62.78</v>
      </c>
      <c r="P46">
        <v>28233</v>
      </c>
      <c r="Q46">
        <v>176.71</v>
      </c>
      <c r="R46">
        <v>194991</v>
      </c>
      <c r="S46">
        <v>107.84900442477876</v>
      </c>
    </row>
    <row r="47" spans="1:19" x14ac:dyDescent="0.15">
      <c r="A47" t="s">
        <v>79</v>
      </c>
      <c r="B47" t="s">
        <v>80</v>
      </c>
      <c r="C47">
        <v>330681</v>
      </c>
      <c r="D47">
        <v>2005</v>
      </c>
      <c r="E47">
        <v>9</v>
      </c>
      <c r="F47">
        <v>13</v>
      </c>
      <c r="G47">
        <v>34.1</v>
      </c>
      <c r="H47">
        <v>12.5</v>
      </c>
      <c r="I47">
        <v>7.3911763815905102E-3</v>
      </c>
      <c r="J47" s="16">
        <f>$U$2+$U$3*G47+$U$4*H47+$U$5*G47*H47+$U$6*G47^2+U52*$I$2^2</f>
        <v>1.4544654760254653E-2</v>
      </c>
      <c r="K47" s="16">
        <f>ABS(I47-J47)</f>
        <v>7.153478378664143E-3</v>
      </c>
      <c r="L47">
        <v>2311</v>
      </c>
      <c r="M47">
        <v>72.58</v>
      </c>
      <c r="N47">
        <v>174.15799999999999</v>
      </c>
      <c r="O47">
        <v>105.59</v>
      </c>
      <c r="P47">
        <v>30766</v>
      </c>
      <c r="Q47">
        <v>324.92</v>
      </c>
      <c r="R47">
        <v>715393</v>
      </c>
      <c r="S47">
        <v>309.55993076590221</v>
      </c>
    </row>
    <row r="48" spans="1:19" x14ac:dyDescent="0.15">
      <c r="A48" t="s">
        <v>52</v>
      </c>
      <c r="B48" t="s">
        <v>53</v>
      </c>
      <c r="C48">
        <v>330226</v>
      </c>
      <c r="D48">
        <v>2005</v>
      </c>
      <c r="E48">
        <v>9</v>
      </c>
      <c r="F48">
        <v>13</v>
      </c>
      <c r="G48">
        <v>80.8</v>
      </c>
      <c r="H48">
        <v>33</v>
      </c>
      <c r="I48">
        <v>6.2298046116504899E-2</v>
      </c>
      <c r="J48" s="16">
        <f>$U$2+$U$3*G48+$U$4*H48+$U$5*G48*H48+$U$6*G48^2+U53*$I$2^2</f>
        <v>5.4964315652044043E-2</v>
      </c>
      <c r="K48" s="16">
        <f>ABS(I48-J48)</f>
        <v>7.3337304644608553E-3</v>
      </c>
      <c r="L48">
        <v>1931</v>
      </c>
      <c r="M48">
        <v>32.08</v>
      </c>
      <c r="N48">
        <v>218.26499999999999</v>
      </c>
      <c r="O48">
        <v>58.55</v>
      </c>
      <c r="P48">
        <v>22227</v>
      </c>
      <c r="Q48">
        <v>129.87</v>
      </c>
      <c r="R48">
        <v>250337</v>
      </c>
      <c r="S48">
        <v>129.64111859140343</v>
      </c>
    </row>
    <row r="49" spans="1:19" x14ac:dyDescent="0.15">
      <c r="A49" t="s">
        <v>41</v>
      </c>
      <c r="B49" t="s">
        <v>42</v>
      </c>
      <c r="C49">
        <v>330122</v>
      </c>
      <c r="D49">
        <v>2007</v>
      </c>
      <c r="E49">
        <v>10</v>
      </c>
      <c r="F49">
        <v>9</v>
      </c>
      <c r="G49">
        <v>71.2</v>
      </c>
      <c r="H49">
        <v>4.9000000000000004</v>
      </c>
      <c r="I49">
        <v>3.7081287923854899E-3</v>
      </c>
      <c r="J49" s="16">
        <f>$U$2+$U$3*G49+$U$4*H49+$U$5*G49*H49+$U$6*G49^2+U54*$I$2^2</f>
        <v>1.1376803272572938E-2</v>
      </c>
      <c r="K49" s="16">
        <f>ABS(I49-J49)</f>
        <v>7.6686744801874474E-3</v>
      </c>
      <c r="L49">
        <v>1780</v>
      </c>
      <c r="M49">
        <v>35.28</v>
      </c>
      <c r="N49">
        <v>293.851</v>
      </c>
      <c r="O49">
        <v>39.82</v>
      </c>
      <c r="P49">
        <v>35527</v>
      </c>
      <c r="Q49">
        <v>141.24</v>
      </c>
      <c r="R49">
        <v>226291</v>
      </c>
      <c r="S49">
        <v>127.12977528089888</v>
      </c>
    </row>
    <row r="50" spans="1:19" x14ac:dyDescent="0.15">
      <c r="A50" t="s">
        <v>73</v>
      </c>
      <c r="B50" t="s">
        <v>74</v>
      </c>
      <c r="C50">
        <v>330523</v>
      </c>
      <c r="D50">
        <v>2005</v>
      </c>
      <c r="E50">
        <v>8</v>
      </c>
      <c r="F50">
        <v>8</v>
      </c>
      <c r="G50">
        <v>25.8</v>
      </c>
      <c r="H50">
        <v>7.6</v>
      </c>
      <c r="I50">
        <v>1.2919753021756601E-2</v>
      </c>
      <c r="J50" s="16">
        <f>$U$2+$U$3*G50+$U$4*H50+$U$5*G50*H50+$U$6*G50^2+U55*$I$2^2</f>
        <v>5.1865523698658503E-3</v>
      </c>
      <c r="K50" s="16">
        <f>ABS(I50-J50)</f>
        <v>7.7332006518907506E-3</v>
      </c>
      <c r="L50">
        <v>1886</v>
      </c>
      <c r="M50">
        <v>40.9</v>
      </c>
      <c r="N50">
        <v>206.69800000000001</v>
      </c>
      <c r="O50">
        <v>45.23</v>
      </c>
      <c r="P50">
        <v>19917</v>
      </c>
      <c r="Q50">
        <v>89.7</v>
      </c>
      <c r="R50">
        <v>242549</v>
      </c>
      <c r="S50">
        <v>128.60498409331919</v>
      </c>
    </row>
    <row r="51" spans="1:19" x14ac:dyDescent="0.15">
      <c r="A51" t="s">
        <v>89</v>
      </c>
      <c r="B51" t="s">
        <v>90</v>
      </c>
      <c r="C51">
        <v>331022</v>
      </c>
      <c r="D51">
        <v>2007</v>
      </c>
      <c r="E51">
        <v>9</v>
      </c>
      <c r="F51">
        <v>21</v>
      </c>
      <c r="G51">
        <v>168.1</v>
      </c>
      <c r="H51">
        <v>3.9</v>
      </c>
      <c r="I51">
        <v>3.5482140745121203E-2</v>
      </c>
      <c r="J51" s="16">
        <f>$U$2+$U$3*G51+$U$4*H51+$U$5*G51*H51+$U$6*G51^2+U56*$I$2^2</f>
        <v>2.767206521082223E-2</v>
      </c>
      <c r="K51" s="16">
        <f>ABS(I51-J51)</f>
        <v>7.8100755342989728E-3</v>
      </c>
      <c r="L51">
        <v>1072</v>
      </c>
      <c r="M51">
        <v>33.93</v>
      </c>
      <c r="N51">
        <v>152.62700000000001</v>
      </c>
      <c r="O51">
        <v>41.86</v>
      </c>
      <c r="P51">
        <v>16637</v>
      </c>
      <c r="Q51">
        <v>69.27</v>
      </c>
      <c r="R51">
        <v>315426</v>
      </c>
      <c r="S51">
        <v>294.24067164179104</v>
      </c>
    </row>
    <row r="52" spans="1:19" x14ac:dyDescent="0.15">
      <c r="A52" t="s">
        <v>35</v>
      </c>
      <c r="B52" t="s">
        <v>36</v>
      </c>
      <c r="C52">
        <v>321183</v>
      </c>
      <c r="D52">
        <v>2005</v>
      </c>
      <c r="E52">
        <v>8</v>
      </c>
      <c r="F52">
        <v>8</v>
      </c>
      <c r="G52">
        <v>52.8</v>
      </c>
      <c r="H52">
        <v>8.8000000000000007</v>
      </c>
      <c r="I52">
        <v>5.2739989726027399E-3</v>
      </c>
      <c r="J52" s="16">
        <f>$U$2+$U$3*G52+$U$4*H52+$U$5*G52*H52+$U$6*G52^2+U57*$I$2^2</f>
        <v>1.3203345400652138E-2</v>
      </c>
      <c r="K52" s="16">
        <f>ABS(I52-J52)</f>
        <v>7.9293464280493983E-3</v>
      </c>
      <c r="L52">
        <v>1387</v>
      </c>
      <c r="M52">
        <v>77.44</v>
      </c>
      <c r="N52">
        <v>41.401400000000002</v>
      </c>
      <c r="O52">
        <v>58.03</v>
      </c>
      <c r="P52">
        <v>18212</v>
      </c>
      <c r="Q52">
        <v>106.06</v>
      </c>
      <c r="R52">
        <v>408900</v>
      </c>
      <c r="S52">
        <v>294.80894015861571</v>
      </c>
    </row>
    <row r="53" spans="1:19" x14ac:dyDescent="0.15">
      <c r="A53" t="s">
        <v>77</v>
      </c>
      <c r="B53" t="s">
        <v>78</v>
      </c>
      <c r="C53">
        <v>330624</v>
      </c>
      <c r="D53">
        <v>2005</v>
      </c>
      <c r="E53">
        <v>8</v>
      </c>
      <c r="F53">
        <v>8</v>
      </c>
      <c r="G53">
        <v>26.8</v>
      </c>
      <c r="H53">
        <v>11.9</v>
      </c>
      <c r="I53">
        <v>3.7804765398886798E-3</v>
      </c>
      <c r="J53" s="16">
        <f>$U$2+$U$3*G53+$U$4*H53+$U$5*G53*H53+$U$6*G53^2+U58*$I$2^2</f>
        <v>1.1937948190296905E-2</v>
      </c>
      <c r="K53" s="16">
        <f>ABS(I53-J53)</f>
        <v>8.157471650408225E-3</v>
      </c>
      <c r="L53">
        <v>1213</v>
      </c>
      <c r="M53">
        <v>24.86</v>
      </c>
      <c r="N53">
        <v>320.137</v>
      </c>
      <c r="O53">
        <v>43.44</v>
      </c>
      <c r="P53">
        <v>26986</v>
      </c>
      <c r="Q53">
        <v>117.18</v>
      </c>
      <c r="R53">
        <v>134296</v>
      </c>
      <c r="S53">
        <v>110.71393239901072</v>
      </c>
    </row>
    <row r="54" spans="1:19" x14ac:dyDescent="0.15">
      <c r="A54" t="s">
        <v>93</v>
      </c>
      <c r="B54" t="s">
        <v>94</v>
      </c>
      <c r="C54">
        <v>331024</v>
      </c>
      <c r="D54">
        <v>2005</v>
      </c>
      <c r="E54">
        <v>7</v>
      </c>
      <c r="F54">
        <v>22</v>
      </c>
      <c r="G54">
        <v>117.3</v>
      </c>
      <c r="H54">
        <v>7.3</v>
      </c>
      <c r="I54">
        <v>1.50699266336187E-2</v>
      </c>
      <c r="J54" s="16">
        <f>$U$2+$U$3*G54+$U$4*H54+$U$5*G54*H54+$U$6*G54^2+U59*$I$2^2</f>
        <v>2.4017908510432912E-2</v>
      </c>
      <c r="K54" s="16">
        <f>ABS(I54-J54)</f>
        <v>8.9479818768142122E-3</v>
      </c>
      <c r="L54">
        <v>1992</v>
      </c>
      <c r="M54">
        <v>54.04</v>
      </c>
      <c r="N54">
        <v>418.89299999999997</v>
      </c>
      <c r="O54">
        <v>47.39</v>
      </c>
      <c r="P54">
        <v>10881</v>
      </c>
      <c r="Q54">
        <v>51.26</v>
      </c>
      <c r="R54">
        <v>142570</v>
      </c>
      <c r="S54">
        <v>71.571285140562253</v>
      </c>
    </row>
    <row r="55" spans="1:19" x14ac:dyDescent="0.15">
      <c r="A55" t="s">
        <v>64</v>
      </c>
      <c r="B55" t="s">
        <v>65</v>
      </c>
      <c r="C55">
        <v>330481</v>
      </c>
      <c r="D55">
        <v>2004</v>
      </c>
      <c r="E55">
        <v>8</v>
      </c>
      <c r="F55">
        <v>14</v>
      </c>
      <c r="G55">
        <v>33.5</v>
      </c>
      <c r="H55">
        <v>9.8000000000000007</v>
      </c>
      <c r="I55">
        <v>1.93682581199166E-2</v>
      </c>
      <c r="J55" s="16">
        <f>$U$2+$U$3*G55+$U$4*H55+$U$5*G55*H55+$U$6*G55^2+U60*$I$2^2</f>
        <v>1.0328493650048022E-2</v>
      </c>
      <c r="K55" s="16">
        <f>ABS(I55-J55)</f>
        <v>9.0397644698685786E-3</v>
      </c>
      <c r="L55">
        <v>668</v>
      </c>
      <c r="M55">
        <v>55.85</v>
      </c>
      <c r="N55">
        <v>7.9030899999999997</v>
      </c>
      <c r="O55">
        <v>64.3</v>
      </c>
      <c r="P55">
        <v>35735</v>
      </c>
      <c r="Q55">
        <v>229.47</v>
      </c>
      <c r="R55">
        <v>224465</v>
      </c>
      <c r="S55">
        <v>336.02544910179643</v>
      </c>
    </row>
    <row r="56" spans="1:19" x14ac:dyDescent="0.15">
      <c r="A56" t="s">
        <v>83</v>
      </c>
      <c r="B56" t="s">
        <v>84</v>
      </c>
      <c r="C56">
        <v>330683</v>
      </c>
      <c r="D56">
        <v>2007</v>
      </c>
      <c r="E56">
        <v>10</v>
      </c>
      <c r="F56">
        <v>9</v>
      </c>
      <c r="G56">
        <v>89.1</v>
      </c>
      <c r="H56">
        <v>8.1999999999999993</v>
      </c>
      <c r="I56">
        <v>2.9103348362989299E-2</v>
      </c>
      <c r="J56" s="16">
        <f>$U$2+$U$3*G56+$U$4*H56+$U$5*G56*H56+$U$6*G56^2+U61*$I$2^2</f>
        <v>1.994794231899126E-2</v>
      </c>
      <c r="K56" s="16">
        <f>ABS(I56-J56)</f>
        <v>9.1554060439980392E-3</v>
      </c>
      <c r="L56">
        <v>1790</v>
      </c>
      <c r="M56">
        <v>58.14</v>
      </c>
      <c r="N56">
        <v>242.26</v>
      </c>
      <c r="O56">
        <v>73.37</v>
      </c>
      <c r="P56">
        <v>26206</v>
      </c>
      <c r="Q56">
        <v>192.3</v>
      </c>
      <c r="R56">
        <v>322364</v>
      </c>
      <c r="S56">
        <v>180.09162011173186</v>
      </c>
    </row>
    <row r="57" spans="1:19" x14ac:dyDescent="0.15">
      <c r="A57" t="s">
        <v>68</v>
      </c>
      <c r="B57" t="s">
        <v>69</v>
      </c>
      <c r="C57">
        <v>330483</v>
      </c>
      <c r="D57">
        <v>2007</v>
      </c>
      <c r="E57">
        <v>9</v>
      </c>
      <c r="F57">
        <v>21</v>
      </c>
      <c r="G57">
        <v>46.5</v>
      </c>
      <c r="H57">
        <v>10.5</v>
      </c>
      <c r="I57">
        <v>5.0398307545833302E-3</v>
      </c>
      <c r="J57" s="16">
        <f>$U$2+$U$3*G57+$U$4*H57+$U$5*G57*H57+$U$6*G57^2+U62*$I$2^2</f>
        <v>1.4350178464574974E-2</v>
      </c>
      <c r="K57" s="16">
        <f>ABS(I57-J57)</f>
        <v>9.3103477099916437E-3</v>
      </c>
      <c r="L57">
        <v>727</v>
      </c>
      <c r="M57">
        <v>46.97</v>
      </c>
      <c r="N57">
        <v>6.3381600000000002</v>
      </c>
      <c r="O57">
        <v>66.7</v>
      </c>
      <c r="P57">
        <v>40964</v>
      </c>
      <c r="Q57">
        <v>272.86</v>
      </c>
      <c r="R57">
        <v>318941</v>
      </c>
      <c r="S57">
        <v>438.70839064649243</v>
      </c>
    </row>
    <row r="58" spans="1:19" x14ac:dyDescent="0.15">
      <c r="A58" t="s">
        <v>97</v>
      </c>
      <c r="B58" t="s">
        <v>98</v>
      </c>
      <c r="C58">
        <v>331082</v>
      </c>
      <c r="D58">
        <v>2007</v>
      </c>
      <c r="E58">
        <v>10</v>
      </c>
      <c r="F58">
        <v>9</v>
      </c>
      <c r="G58">
        <v>217.8</v>
      </c>
      <c r="H58">
        <v>4.9000000000000004</v>
      </c>
      <c r="I58">
        <v>4.5338290952099403E-2</v>
      </c>
      <c r="J58" s="16">
        <f>$U$2+$U$3*G58+$U$4*H58+$U$5*G58*H58+$U$6*G58^2+U63*$I$2^2</f>
        <v>3.5949054329530244E-2</v>
      </c>
      <c r="K58" s="16">
        <f>ABS(I58-J58)</f>
        <v>9.3892366225691581E-3</v>
      </c>
      <c r="L58">
        <v>2171</v>
      </c>
      <c r="M58">
        <v>26.95</v>
      </c>
      <c r="N58">
        <v>209.363</v>
      </c>
      <c r="O58">
        <v>113.82</v>
      </c>
      <c r="P58">
        <v>20041</v>
      </c>
      <c r="Q58">
        <v>227.14</v>
      </c>
      <c r="R58">
        <v>582398</v>
      </c>
      <c r="S58">
        <v>268.26255181943804</v>
      </c>
    </row>
    <row r="59" spans="1:19" x14ac:dyDescent="0.15">
      <c r="A59" t="s">
        <v>77</v>
      </c>
      <c r="B59" t="s">
        <v>78</v>
      </c>
      <c r="C59">
        <v>330624</v>
      </c>
      <c r="D59">
        <v>2004</v>
      </c>
      <c r="E59">
        <v>8</v>
      </c>
      <c r="F59">
        <v>14</v>
      </c>
      <c r="G59">
        <v>26.8</v>
      </c>
      <c r="H59">
        <v>12.5</v>
      </c>
      <c r="I59">
        <v>3.3207713207547198E-3</v>
      </c>
      <c r="J59" s="16">
        <f>$U$2+$U$3*G59+$U$4*H59+$U$5*G59*H59+$U$6*G59^2+U64*$I$2^2</f>
        <v>1.2846749341927628E-2</v>
      </c>
      <c r="K59" s="16">
        <f>ABS(I59-J59)</f>
        <v>9.5259780211729081E-3</v>
      </c>
      <c r="L59">
        <v>1213</v>
      </c>
      <c r="M59">
        <v>23.87</v>
      </c>
      <c r="N59">
        <v>320.137</v>
      </c>
      <c r="O59">
        <v>43.41</v>
      </c>
      <c r="P59">
        <v>24925</v>
      </c>
      <c r="Q59">
        <v>107.86</v>
      </c>
      <c r="R59">
        <v>122008</v>
      </c>
      <c r="S59">
        <v>100.58367683429513</v>
      </c>
    </row>
    <row r="60" spans="1:19" x14ac:dyDescent="0.15">
      <c r="A60" t="s">
        <v>81</v>
      </c>
      <c r="B60" t="s">
        <v>82</v>
      </c>
      <c r="C60">
        <v>330682</v>
      </c>
      <c r="D60">
        <v>2005</v>
      </c>
      <c r="E60">
        <v>8</v>
      </c>
      <c r="F60">
        <v>8</v>
      </c>
      <c r="G60">
        <v>26.8</v>
      </c>
      <c r="H60">
        <v>11.9</v>
      </c>
      <c r="I60">
        <v>2.4061717998075101E-3</v>
      </c>
      <c r="J60" s="16">
        <f>$U$2+$U$3*G60+$U$4*H60+$U$5*G60*H60+$U$6*G60^2+U65*$I$2^2</f>
        <v>1.1937948190296905E-2</v>
      </c>
      <c r="K60" s="16">
        <f>ABS(I60-J60)</f>
        <v>9.5317763904893948E-3</v>
      </c>
      <c r="L60">
        <v>1403</v>
      </c>
      <c r="M60">
        <v>82.87</v>
      </c>
      <c r="N60">
        <v>91.971999999999994</v>
      </c>
      <c r="O60">
        <v>77.37</v>
      </c>
      <c r="P60">
        <v>29607</v>
      </c>
      <c r="Q60">
        <v>229.16</v>
      </c>
      <c r="R60">
        <v>477883</v>
      </c>
      <c r="S60">
        <v>340.61511047754811</v>
      </c>
    </row>
    <row r="61" spans="1:19" x14ac:dyDescent="0.15">
      <c r="A61" t="s">
        <v>91</v>
      </c>
      <c r="B61" t="s">
        <v>92</v>
      </c>
      <c r="C61">
        <v>331023</v>
      </c>
      <c r="D61">
        <v>2007</v>
      </c>
      <c r="E61">
        <v>9</v>
      </c>
      <c r="F61">
        <v>21</v>
      </c>
      <c r="G61">
        <v>168.1</v>
      </c>
      <c r="H61">
        <v>3.9</v>
      </c>
      <c r="I61">
        <v>1.7803810288215999E-2</v>
      </c>
      <c r="J61" s="16">
        <f>$U$2+$U$3*G61+$U$4*H61+$U$5*G61*H61+$U$6*G61^2+U66*$I$2^2</f>
        <v>2.767206521082223E-2</v>
      </c>
      <c r="K61" s="16">
        <f>ABS(I61-J61)</f>
        <v>9.8682549226062309E-3</v>
      </c>
      <c r="L61">
        <v>1426</v>
      </c>
      <c r="M61">
        <v>58.97</v>
      </c>
      <c r="N61">
        <v>356.04399999999998</v>
      </c>
      <c r="O61">
        <v>56.5</v>
      </c>
      <c r="P61">
        <v>15076</v>
      </c>
      <c r="Q61">
        <v>85</v>
      </c>
      <c r="R61">
        <v>184506</v>
      </c>
      <c r="S61">
        <v>129.38709677419354</v>
      </c>
    </row>
    <row r="62" spans="1:19" x14ac:dyDescent="0.15">
      <c r="A62" t="s">
        <v>95</v>
      </c>
      <c r="B62" t="s">
        <v>96</v>
      </c>
      <c r="C62">
        <v>331081</v>
      </c>
      <c r="D62">
        <v>2005</v>
      </c>
      <c r="E62">
        <v>7</v>
      </c>
      <c r="F62">
        <v>22</v>
      </c>
      <c r="G62">
        <v>145.80000000000001</v>
      </c>
      <c r="H62">
        <v>12</v>
      </c>
      <c r="I62">
        <v>2.5774516296810001E-2</v>
      </c>
      <c r="J62" s="16">
        <f>$U$2+$U$3*G62+$U$4*H62+$U$5*G62*H62+$U$6*G62^2+U67*$I$2^2</f>
        <v>3.5731864326401797E-2</v>
      </c>
      <c r="K62" s="16">
        <f>ABS(I62-J62)</f>
        <v>9.9573480295917956E-3</v>
      </c>
      <c r="L62">
        <v>836</v>
      </c>
      <c r="M62">
        <v>10.7</v>
      </c>
      <c r="N62">
        <v>59.433100000000003</v>
      </c>
      <c r="O62">
        <v>115.09</v>
      </c>
      <c r="P62">
        <v>26543</v>
      </c>
      <c r="Q62">
        <v>305.12</v>
      </c>
      <c r="R62">
        <v>836007</v>
      </c>
      <c r="S62">
        <v>1000.0083732057416</v>
      </c>
    </row>
    <row r="63" spans="1:19" x14ac:dyDescent="0.15">
      <c r="A63" t="s">
        <v>54</v>
      </c>
      <c r="B63" t="s">
        <v>55</v>
      </c>
      <c r="C63">
        <v>330281</v>
      </c>
      <c r="D63">
        <v>2007</v>
      </c>
      <c r="E63">
        <v>10</v>
      </c>
      <c r="F63">
        <v>9</v>
      </c>
      <c r="G63">
        <v>117.9</v>
      </c>
      <c r="H63">
        <v>8.6999999999999993</v>
      </c>
      <c r="I63">
        <v>1.59240249554367E-2</v>
      </c>
      <c r="J63" s="16">
        <f>$U$2+$U$3*G63+$U$4*H63+$U$5*G63*H63+$U$6*G63^2+U68*$I$2^2</f>
        <v>2.616501935008754E-2</v>
      </c>
      <c r="K63" s="16">
        <f>ABS(I63-J63)</f>
        <v>1.024099439465084E-2</v>
      </c>
      <c r="L63">
        <v>1501</v>
      </c>
      <c r="M63">
        <v>63.57</v>
      </c>
      <c r="N63">
        <v>160.34899999999999</v>
      </c>
      <c r="O63">
        <v>82.92</v>
      </c>
      <c r="P63">
        <v>50823</v>
      </c>
      <c r="Q63">
        <v>402.84</v>
      </c>
      <c r="R63">
        <v>491806</v>
      </c>
      <c r="S63">
        <v>327.6522318454364</v>
      </c>
    </row>
    <row r="64" spans="1:19" x14ac:dyDescent="0.15">
      <c r="A64" t="s">
        <v>93</v>
      </c>
      <c r="B64" t="s">
        <v>94</v>
      </c>
      <c r="C64">
        <v>331024</v>
      </c>
      <c r="D64">
        <v>2006</v>
      </c>
      <c r="E64">
        <v>7</v>
      </c>
      <c r="F64">
        <v>16</v>
      </c>
      <c r="G64">
        <v>94.8</v>
      </c>
      <c r="H64">
        <v>6.3</v>
      </c>
      <c r="I64">
        <v>7.7295928255093002E-3</v>
      </c>
      <c r="J64" s="16">
        <f>$U$2+$U$3*G64+$U$4*H64+$U$5*G64*H64+$U$6*G64^2+U69*$I$2^2</f>
        <v>1.8280901239890093E-2</v>
      </c>
      <c r="K64" s="16">
        <f>ABS(I64-J64)</f>
        <v>1.0551308414380792E-2</v>
      </c>
      <c r="L64">
        <v>1992</v>
      </c>
      <c r="M64">
        <v>35.28</v>
      </c>
      <c r="N64">
        <v>418.89299999999997</v>
      </c>
      <c r="O64">
        <v>48.01</v>
      </c>
      <c r="P64">
        <v>12604</v>
      </c>
      <c r="Q64">
        <v>60.12</v>
      </c>
      <c r="R64">
        <v>171555</v>
      </c>
      <c r="S64">
        <v>86.121987951807228</v>
      </c>
    </row>
    <row r="65" spans="1:19" x14ac:dyDescent="0.15">
      <c r="A65" t="s">
        <v>50</v>
      </c>
      <c r="B65" t="s">
        <v>51</v>
      </c>
      <c r="C65">
        <v>330225</v>
      </c>
      <c r="D65">
        <v>2005</v>
      </c>
      <c r="E65">
        <v>9</v>
      </c>
      <c r="F65">
        <v>13</v>
      </c>
      <c r="G65">
        <v>80.8</v>
      </c>
      <c r="H65">
        <v>33</v>
      </c>
      <c r="I65">
        <v>6.5574098360655697E-2</v>
      </c>
      <c r="J65" s="16">
        <f>$U$2+$U$3*G65+$U$4*H65+$U$5*G65*H65+$U$6*G65^2+U70*$I$2^2</f>
        <v>5.4964315652044043E-2</v>
      </c>
      <c r="K65" s="16">
        <f>ABS(I65-J65)</f>
        <v>1.0609782708611654E-2</v>
      </c>
      <c r="L65">
        <v>1177</v>
      </c>
      <c r="M65">
        <v>30.74</v>
      </c>
      <c r="N65">
        <v>97.493799999999993</v>
      </c>
      <c r="O65">
        <v>52.74</v>
      </c>
      <c r="P65">
        <v>25952</v>
      </c>
      <c r="Q65">
        <v>136.38</v>
      </c>
      <c r="R65">
        <v>743834</v>
      </c>
      <c r="S65">
        <v>631.9745114698386</v>
      </c>
    </row>
    <row r="66" spans="1:19" x14ac:dyDescent="0.15">
      <c r="A66" t="s">
        <v>83</v>
      </c>
      <c r="B66" t="s">
        <v>84</v>
      </c>
      <c r="C66">
        <v>330683</v>
      </c>
      <c r="D66">
        <v>2005</v>
      </c>
      <c r="E66">
        <v>8</v>
      </c>
      <c r="F66">
        <v>8</v>
      </c>
      <c r="G66">
        <v>26.8</v>
      </c>
      <c r="H66">
        <v>11.9</v>
      </c>
      <c r="I66">
        <v>1.0091638792480101E-3</v>
      </c>
      <c r="J66" s="16">
        <f>$U$2+$U$3*G66+$U$4*H66+$U$5*G66*H66+$U$6*G66^2+U71*$I$2^2</f>
        <v>1.1937948190296905E-2</v>
      </c>
      <c r="K66" s="16">
        <f>ABS(I66-J66)</f>
        <v>1.0928784311048895E-2</v>
      </c>
      <c r="L66">
        <v>1790</v>
      </c>
      <c r="M66">
        <v>56.87</v>
      </c>
      <c r="N66">
        <v>242.26</v>
      </c>
      <c r="O66">
        <v>73.38</v>
      </c>
      <c r="P66">
        <v>19240</v>
      </c>
      <c r="Q66">
        <v>141.26</v>
      </c>
      <c r="R66">
        <v>285682</v>
      </c>
      <c r="S66">
        <v>159.59888268156425</v>
      </c>
    </row>
    <row r="67" spans="1:19" x14ac:dyDescent="0.15">
      <c r="A67" t="s">
        <v>95</v>
      </c>
      <c r="B67" t="s">
        <v>96</v>
      </c>
      <c r="C67">
        <v>331081</v>
      </c>
      <c r="D67">
        <v>2007</v>
      </c>
      <c r="E67">
        <v>10</v>
      </c>
      <c r="F67">
        <v>9</v>
      </c>
      <c r="G67">
        <v>120.8</v>
      </c>
      <c r="H67">
        <v>10.3</v>
      </c>
      <c r="I67">
        <v>3.9972632667126098E-2</v>
      </c>
      <c r="J67" s="16">
        <f>$U$2+$U$3*G67+$U$4*H67+$U$5*G67*H67+$U$6*G67^2+U72*$I$2^2</f>
        <v>2.9014296059400882E-2</v>
      </c>
      <c r="K67" s="16">
        <f>ABS(I67-J67)</f>
        <v>1.0958336607725216E-2</v>
      </c>
      <c r="L67">
        <v>836</v>
      </c>
      <c r="M67">
        <v>10</v>
      </c>
      <c r="N67">
        <v>59.433100000000003</v>
      </c>
      <c r="O67">
        <v>116.56</v>
      </c>
      <c r="P67">
        <v>35473</v>
      </c>
      <c r="Q67">
        <v>411.94</v>
      </c>
      <c r="R67">
        <v>1152421</v>
      </c>
      <c r="S67">
        <v>1378.4940191387559</v>
      </c>
    </row>
    <row r="68" spans="1:19" x14ac:dyDescent="0.15">
      <c r="A68" t="s">
        <v>91</v>
      </c>
      <c r="B68" t="s">
        <v>92</v>
      </c>
      <c r="C68">
        <v>331023</v>
      </c>
      <c r="D68">
        <v>2005</v>
      </c>
      <c r="E68">
        <v>7</v>
      </c>
      <c r="F68">
        <v>22</v>
      </c>
      <c r="G68">
        <v>117.3</v>
      </c>
      <c r="H68">
        <v>7.3</v>
      </c>
      <c r="I68">
        <v>1.23376451730419E-2</v>
      </c>
      <c r="J68" s="16">
        <f>$U$2+$U$3*G68+$U$4*H68+$U$5*G68*H68+$U$6*G68^2+U73*$I$2^2</f>
        <v>2.4017908510432912E-2</v>
      </c>
      <c r="K68" s="16">
        <f>ABS(I68-J68)</f>
        <v>1.1680263337391012E-2</v>
      </c>
      <c r="L68">
        <v>1426</v>
      </c>
      <c r="M68">
        <v>60.42</v>
      </c>
      <c r="N68">
        <v>356.04399999999998</v>
      </c>
      <c r="O68">
        <v>55.88</v>
      </c>
      <c r="P68">
        <v>11208</v>
      </c>
      <c r="Q68">
        <v>62.51</v>
      </c>
      <c r="R68">
        <v>151212</v>
      </c>
      <c r="S68">
        <v>106.03927068723702</v>
      </c>
    </row>
    <row r="69" spans="1:19" x14ac:dyDescent="0.15">
      <c r="A69" t="s">
        <v>54</v>
      </c>
      <c r="B69" t="s">
        <v>55</v>
      </c>
      <c r="C69">
        <v>330281</v>
      </c>
      <c r="D69">
        <v>2005</v>
      </c>
      <c r="E69">
        <v>9</v>
      </c>
      <c r="F69">
        <v>13</v>
      </c>
      <c r="G69">
        <v>67.3</v>
      </c>
      <c r="H69">
        <v>13.4</v>
      </c>
      <c r="I69">
        <v>3.5177120152574702E-2</v>
      </c>
      <c r="J69" s="16">
        <f>$U$2+$U$3*G69+$U$4*H69+$U$5*G69*H69+$U$6*G69^2+U74*$I$2^2</f>
        <v>2.319397560320241E-2</v>
      </c>
      <c r="K69" s="16">
        <f>ABS(I69-J69)</f>
        <v>1.1983144549372292E-2</v>
      </c>
      <c r="L69">
        <v>1527</v>
      </c>
      <c r="M69">
        <v>64.900000000000006</v>
      </c>
      <c r="N69">
        <v>160.34899999999999</v>
      </c>
      <c r="O69">
        <v>82.58</v>
      </c>
      <c r="P69">
        <v>36101</v>
      </c>
      <c r="Q69">
        <v>298.12</v>
      </c>
      <c r="R69">
        <v>451771</v>
      </c>
      <c r="S69">
        <v>295.8552717747217</v>
      </c>
    </row>
    <row r="70" spans="1:19" x14ac:dyDescent="0.15">
      <c r="A70" t="s">
        <v>87</v>
      </c>
      <c r="B70" t="s">
        <v>88</v>
      </c>
      <c r="C70">
        <v>331021</v>
      </c>
      <c r="D70">
        <v>2005</v>
      </c>
      <c r="E70">
        <v>8</v>
      </c>
      <c r="F70">
        <v>8</v>
      </c>
      <c r="G70">
        <v>108.2</v>
      </c>
      <c r="H70">
        <v>24.8</v>
      </c>
      <c r="I70">
        <v>5.9896132812500003E-2</v>
      </c>
      <c r="J70" s="16">
        <f>$U$2+$U$3*G70+$U$4*H70+$U$5*G70*H70+$U$6*G70^2+U75*$I$2^2</f>
        <v>4.7909905092951836E-2</v>
      </c>
      <c r="K70" s="16">
        <f>ABS(I70-J70)</f>
        <v>1.1986227719548166E-2</v>
      </c>
      <c r="L70">
        <v>378</v>
      </c>
      <c r="M70">
        <v>38.479999999999997</v>
      </c>
      <c r="N70">
        <v>76.823899999999995</v>
      </c>
      <c r="O70">
        <v>39.86</v>
      </c>
      <c r="P70">
        <v>37466</v>
      </c>
      <c r="Q70">
        <v>148.66999999999999</v>
      </c>
      <c r="R70">
        <v>234738</v>
      </c>
      <c r="S70">
        <v>621</v>
      </c>
    </row>
    <row r="71" spans="1:19" x14ac:dyDescent="0.15">
      <c r="A71" t="s">
        <v>56</v>
      </c>
      <c r="B71" t="s">
        <v>57</v>
      </c>
      <c r="C71">
        <v>330282</v>
      </c>
      <c r="D71">
        <v>2007</v>
      </c>
      <c r="E71">
        <v>10</v>
      </c>
      <c r="F71">
        <v>9</v>
      </c>
      <c r="G71">
        <v>117.9</v>
      </c>
      <c r="H71">
        <v>8.6999999999999993</v>
      </c>
      <c r="I71">
        <v>3.8169114119922597E-2</v>
      </c>
      <c r="J71" s="16">
        <f>$U$2+$U$3*G71+$U$4*H71+$U$5*G71*H71+$U$6*G71^2+U76*$I$2^2</f>
        <v>2.616501935008754E-2</v>
      </c>
      <c r="K71" s="16">
        <f>ABS(I71-J71)</f>
        <v>1.2004094769835057E-2</v>
      </c>
      <c r="L71">
        <v>1361</v>
      </c>
      <c r="M71">
        <v>81.19</v>
      </c>
      <c r="N71">
        <v>23.659500000000001</v>
      </c>
      <c r="O71">
        <v>102.72</v>
      </c>
      <c r="P71">
        <v>51905</v>
      </c>
      <c r="Q71">
        <v>531.51</v>
      </c>
      <c r="R71">
        <v>419103</v>
      </c>
      <c r="S71">
        <v>307.9375459221161</v>
      </c>
    </row>
    <row r="72" spans="1:19" x14ac:dyDescent="0.15">
      <c r="A72" t="s">
        <v>93</v>
      </c>
      <c r="B72" t="s">
        <v>94</v>
      </c>
      <c r="C72">
        <v>331024</v>
      </c>
      <c r="D72">
        <v>2005</v>
      </c>
      <c r="E72">
        <v>9</v>
      </c>
      <c r="F72">
        <v>13</v>
      </c>
      <c r="G72">
        <v>240.1</v>
      </c>
      <c r="H72">
        <v>13.2</v>
      </c>
      <c r="I72">
        <v>3.7855078864353298E-2</v>
      </c>
      <c r="J72" s="16">
        <f>$U$2+$U$3*G72+$U$4*H72+$U$5*G72*H72+$U$6*G72^2+U77*$I$2^2</f>
        <v>4.9952622295827476E-2</v>
      </c>
      <c r="K72" s="16">
        <f>ABS(I72-J72)</f>
        <v>1.2097543431474178E-2</v>
      </c>
      <c r="L72">
        <v>1992</v>
      </c>
      <c r="M72">
        <v>54.04</v>
      </c>
      <c r="N72">
        <v>418.89299999999997</v>
      </c>
      <c r="O72">
        <v>47.39</v>
      </c>
      <c r="P72">
        <v>10881</v>
      </c>
      <c r="Q72">
        <v>51.26</v>
      </c>
      <c r="R72">
        <v>142570</v>
      </c>
      <c r="S72">
        <v>71.571285140562253</v>
      </c>
    </row>
    <row r="73" spans="1:19" x14ac:dyDescent="0.15">
      <c r="A73" t="s">
        <v>91</v>
      </c>
      <c r="B73" t="s">
        <v>92</v>
      </c>
      <c r="C73">
        <v>331023</v>
      </c>
      <c r="D73">
        <v>2006</v>
      </c>
      <c r="E73">
        <v>7</v>
      </c>
      <c r="F73">
        <v>16</v>
      </c>
      <c r="G73">
        <v>94.8</v>
      </c>
      <c r="H73">
        <v>6.3</v>
      </c>
      <c r="I73">
        <v>6.0718556090336899E-3</v>
      </c>
      <c r="J73" s="16">
        <f>$U$2+$U$3*G73+$U$4*H73+$U$5*G73*H73+$U$6*G73^2+U78*$I$2^2</f>
        <v>1.8280901239890093E-2</v>
      </c>
      <c r="K73" s="16">
        <f>ABS(I73-J73)</f>
        <v>1.2209045630856404E-2</v>
      </c>
      <c r="L73">
        <v>1426</v>
      </c>
      <c r="M73">
        <v>38.22</v>
      </c>
      <c r="N73">
        <v>356.04399999999998</v>
      </c>
      <c r="O73">
        <v>56.26</v>
      </c>
      <c r="P73">
        <v>13013</v>
      </c>
      <c r="Q73">
        <v>72.959999999999994</v>
      </c>
      <c r="R73">
        <v>189196</v>
      </c>
      <c r="S73">
        <v>132.67601683029454</v>
      </c>
    </row>
    <row r="74" spans="1:19" x14ac:dyDescent="0.15">
      <c r="A74" t="s">
        <v>89</v>
      </c>
      <c r="B74" t="s">
        <v>90</v>
      </c>
      <c r="C74">
        <v>331022</v>
      </c>
      <c r="D74">
        <v>2006</v>
      </c>
      <c r="E74">
        <v>7</v>
      </c>
      <c r="F74">
        <v>16</v>
      </c>
      <c r="G74">
        <v>94.8</v>
      </c>
      <c r="H74">
        <v>6.3</v>
      </c>
      <c r="I74">
        <v>5.8962558962264199E-3</v>
      </c>
      <c r="J74" s="16">
        <f>$U$2+$U$3*G74+$U$4*H74+$U$5*G74*H74+$U$6*G74^2+U79*$I$2^2</f>
        <v>1.8280901239890093E-2</v>
      </c>
      <c r="K74" s="16">
        <f>ABS(I74-J74)</f>
        <v>1.2384645343663674E-2</v>
      </c>
      <c r="L74">
        <v>1072</v>
      </c>
      <c r="M74">
        <v>27.03</v>
      </c>
      <c r="N74">
        <v>152.62700000000001</v>
      </c>
      <c r="O74">
        <v>41.42</v>
      </c>
      <c r="P74">
        <v>14039</v>
      </c>
      <c r="Q74">
        <v>57.84</v>
      </c>
      <c r="R74">
        <v>255227</v>
      </c>
      <c r="S74">
        <v>238.08488805970148</v>
      </c>
    </row>
    <row r="75" spans="1:19" x14ac:dyDescent="0.15">
      <c r="A75" t="s">
        <v>52</v>
      </c>
      <c r="B75" t="s">
        <v>53</v>
      </c>
      <c r="C75">
        <v>330226</v>
      </c>
      <c r="D75">
        <v>2007</v>
      </c>
      <c r="E75">
        <v>9</v>
      </c>
      <c r="F75">
        <v>21</v>
      </c>
      <c r="G75">
        <v>100.6</v>
      </c>
      <c r="H75">
        <v>17</v>
      </c>
      <c r="I75">
        <v>4.7809003984063798E-2</v>
      </c>
      <c r="J75" s="16">
        <f>$U$2+$U$3*G75+$U$4*H75+$U$5*G75*H75+$U$6*G75^2+U80*$I$2^2</f>
        <v>3.5107549711827335E-2</v>
      </c>
      <c r="K75" s="16">
        <f>ABS(I75-J75)</f>
        <v>1.2701454272236463E-2</v>
      </c>
      <c r="L75">
        <v>1843</v>
      </c>
      <c r="M75">
        <v>32.15</v>
      </c>
      <c r="N75">
        <v>218.26499999999999</v>
      </c>
      <c r="O75">
        <v>59.52</v>
      </c>
      <c r="P75">
        <v>32811</v>
      </c>
      <c r="Q75">
        <v>194.41</v>
      </c>
      <c r="R75">
        <v>248161</v>
      </c>
      <c r="S75">
        <v>134.65056972327727</v>
      </c>
    </row>
    <row r="76" spans="1:19" x14ac:dyDescent="0.15">
      <c r="A76" t="s">
        <v>83</v>
      </c>
      <c r="B76" t="s">
        <v>84</v>
      </c>
      <c r="C76">
        <v>330683</v>
      </c>
      <c r="D76">
        <v>2005</v>
      </c>
      <c r="E76">
        <v>9</v>
      </c>
      <c r="F76">
        <v>13</v>
      </c>
      <c r="G76">
        <v>53.6</v>
      </c>
      <c r="H76">
        <v>13.9</v>
      </c>
      <c r="I76">
        <v>3.3743239334779497E-2</v>
      </c>
      <c r="J76" s="16">
        <f>$U$2+$U$3*G76+$U$4*H76+$U$5*G76*H76+$U$6*G76^2+U81*$I$2^2</f>
        <v>2.1016098192584567E-2</v>
      </c>
      <c r="K76" s="16">
        <f>ABS(I76-J76)</f>
        <v>1.272714114219493E-2</v>
      </c>
      <c r="L76">
        <v>1790</v>
      </c>
      <c r="M76">
        <v>56.87</v>
      </c>
      <c r="N76">
        <v>242.26</v>
      </c>
      <c r="O76">
        <v>73.38</v>
      </c>
      <c r="P76">
        <v>19240</v>
      </c>
      <c r="Q76">
        <v>141.26</v>
      </c>
      <c r="R76">
        <v>285682</v>
      </c>
      <c r="S76">
        <v>159.59888268156425</v>
      </c>
    </row>
    <row r="77" spans="1:19" x14ac:dyDescent="0.15">
      <c r="A77" t="s">
        <v>66</v>
      </c>
      <c r="B77" t="s">
        <v>67</v>
      </c>
      <c r="C77">
        <v>330482</v>
      </c>
      <c r="D77">
        <v>2007</v>
      </c>
      <c r="E77">
        <v>10</v>
      </c>
      <c r="F77">
        <v>9</v>
      </c>
      <c r="G77">
        <v>91.6</v>
      </c>
      <c r="H77">
        <v>10.7</v>
      </c>
      <c r="I77">
        <v>1.13542862266426E-2</v>
      </c>
      <c r="J77" s="16">
        <f>$U$2+$U$3*G77+$U$4*H77+$U$5*G77*H77+$U$6*G77^2+U82*$I$2^2</f>
        <v>2.4125910980859741E-2</v>
      </c>
      <c r="K77" s="16">
        <f>ABS(I77-J77)</f>
        <v>1.2771624754217141E-2</v>
      </c>
      <c r="L77">
        <v>537</v>
      </c>
      <c r="M77">
        <v>49.87</v>
      </c>
      <c r="N77">
        <v>6.1363300000000001</v>
      </c>
      <c r="O77">
        <v>48.37</v>
      </c>
      <c r="P77">
        <v>49753</v>
      </c>
      <c r="Q77">
        <v>240.59</v>
      </c>
      <c r="R77">
        <v>263256</v>
      </c>
      <c r="S77">
        <v>490.23463687150837</v>
      </c>
    </row>
    <row r="78" spans="1:19" x14ac:dyDescent="0.15">
      <c r="A78" t="s">
        <v>50</v>
      </c>
      <c r="B78" t="s">
        <v>51</v>
      </c>
      <c r="C78">
        <v>330225</v>
      </c>
      <c r="D78">
        <v>2004</v>
      </c>
      <c r="E78">
        <v>8</v>
      </c>
      <c r="F78">
        <v>14</v>
      </c>
      <c r="G78">
        <v>45.6</v>
      </c>
      <c r="H78">
        <v>8.4</v>
      </c>
      <c r="I78">
        <v>2.4131747714808E-2</v>
      </c>
      <c r="J78" s="16">
        <f>$U$2+$U$3*G78+$U$4*H78+$U$5*G78*H78+$U$6*G78^2+U83*$I$2^2</f>
        <v>1.0993157888996298E-2</v>
      </c>
      <c r="K78" s="16">
        <f>ABS(I78-J78)</f>
        <v>1.3138589825811701E-2</v>
      </c>
      <c r="L78">
        <v>1172</v>
      </c>
      <c r="M78">
        <v>31.18</v>
      </c>
      <c r="N78">
        <v>97.493799999999993</v>
      </c>
      <c r="O78">
        <v>52.37</v>
      </c>
      <c r="P78">
        <v>23415</v>
      </c>
      <c r="Q78">
        <v>122.93</v>
      </c>
      <c r="R78">
        <v>725369</v>
      </c>
      <c r="S78">
        <v>618.91552901023886</v>
      </c>
    </row>
    <row r="79" spans="1:19" x14ac:dyDescent="0.15">
      <c r="A79" t="s">
        <v>77</v>
      </c>
      <c r="B79" t="s">
        <v>78</v>
      </c>
      <c r="C79">
        <v>330624</v>
      </c>
      <c r="D79">
        <v>2005</v>
      </c>
      <c r="E79">
        <v>9</v>
      </c>
      <c r="F79">
        <v>13</v>
      </c>
      <c r="G79">
        <v>53.6</v>
      </c>
      <c r="H79">
        <v>13.9</v>
      </c>
      <c r="I79">
        <v>3.4363189749536199E-2</v>
      </c>
      <c r="J79" s="16">
        <f>$U$2+$U$3*G79+$U$4*H79+$U$5*G79*H79+$U$6*G79^2+U84*$I$2^2</f>
        <v>2.1016098192584567E-2</v>
      </c>
      <c r="K79" s="16">
        <f>ABS(I79-J79)</f>
        <v>1.3347091556951633E-2</v>
      </c>
      <c r="L79">
        <v>1213</v>
      </c>
      <c r="M79">
        <v>24.86</v>
      </c>
      <c r="N79">
        <v>320.137</v>
      </c>
      <c r="O79">
        <v>43.44</v>
      </c>
      <c r="P79">
        <v>26986</v>
      </c>
      <c r="Q79">
        <v>117.18</v>
      </c>
      <c r="R79">
        <v>134296</v>
      </c>
      <c r="S79">
        <v>110.71393239901072</v>
      </c>
    </row>
    <row r="80" spans="1:19" x14ac:dyDescent="0.15">
      <c r="A80" t="s">
        <v>27</v>
      </c>
      <c r="B80" t="s">
        <v>28</v>
      </c>
      <c r="C80">
        <v>320683</v>
      </c>
      <c r="D80">
        <v>2005</v>
      </c>
      <c r="E80">
        <v>8</v>
      </c>
      <c r="F80">
        <v>8</v>
      </c>
      <c r="G80">
        <v>113.8</v>
      </c>
      <c r="H80">
        <v>12.6</v>
      </c>
      <c r="I80">
        <v>4.4460565215246099E-2</v>
      </c>
      <c r="J80" s="16">
        <f>$U$2+$U$3*G80+$U$4*H80+$U$5*G80*H80+$U$6*G80^2+U85*$I$2^2</f>
        <v>3.1102449244721882E-2</v>
      </c>
      <c r="K80" s="16">
        <f>ABS(I80-J80)</f>
        <v>1.3358115970524217E-2</v>
      </c>
      <c r="L80">
        <v>1166</v>
      </c>
      <c r="M80">
        <v>135.52000000000001</v>
      </c>
      <c r="N80">
        <v>4.2362599999999997</v>
      </c>
      <c r="O80">
        <v>126.25</v>
      </c>
      <c r="P80">
        <v>17528</v>
      </c>
      <c r="Q80">
        <v>222.08</v>
      </c>
      <c r="R80">
        <v>342299.99999999994</v>
      </c>
      <c r="S80">
        <v>293.56775300171523</v>
      </c>
    </row>
    <row r="81" spans="1:19" x14ac:dyDescent="0.15">
      <c r="A81" t="s">
        <v>87</v>
      </c>
      <c r="B81" t="s">
        <v>88</v>
      </c>
      <c r="C81">
        <v>331021</v>
      </c>
      <c r="D81">
        <v>2005</v>
      </c>
      <c r="E81">
        <v>9</v>
      </c>
      <c r="F81">
        <v>13</v>
      </c>
      <c r="G81">
        <v>93.6</v>
      </c>
      <c r="H81">
        <v>24.8</v>
      </c>
      <c r="I81">
        <v>5.9896132812500003E-2</v>
      </c>
      <c r="J81" s="16">
        <f>$U$2+$U$3*G81+$U$4*H81+$U$5*G81*H81+$U$6*G81^2+U86*$I$2^2</f>
        <v>4.5261459413440591E-2</v>
      </c>
      <c r="K81" s="16">
        <f>ABS(I81-J81)</f>
        <v>1.4634673399059411E-2</v>
      </c>
      <c r="L81">
        <v>378</v>
      </c>
      <c r="M81">
        <v>38.479999999999997</v>
      </c>
      <c r="N81">
        <v>76.823899999999995</v>
      </c>
      <c r="O81">
        <v>39.86</v>
      </c>
      <c r="P81">
        <v>37466</v>
      </c>
      <c r="Q81">
        <v>148.66999999999999</v>
      </c>
      <c r="R81">
        <v>234738</v>
      </c>
      <c r="S81">
        <v>621</v>
      </c>
    </row>
    <row r="82" spans="1:19" x14ac:dyDescent="0.15">
      <c r="A82" t="s">
        <v>71</v>
      </c>
      <c r="B82" t="s">
        <v>72</v>
      </c>
      <c r="C82">
        <v>330522</v>
      </c>
      <c r="D82">
        <v>2007</v>
      </c>
      <c r="E82">
        <v>9</v>
      </c>
      <c r="F82">
        <v>21</v>
      </c>
      <c r="G82">
        <v>79.8</v>
      </c>
      <c r="H82">
        <v>9.6999999999999993</v>
      </c>
      <c r="I82">
        <v>5.3471583442069696E-3</v>
      </c>
      <c r="J82" s="16">
        <f>$U$2+$U$3*G82+$U$4*H82+$U$5*G82*H82+$U$6*G82^2+U87*$I$2^2</f>
        <v>2.0287018671457092E-2</v>
      </c>
      <c r="K82" s="16">
        <f>ABS(I82-J82)</f>
        <v>1.4939860327250122E-2</v>
      </c>
      <c r="L82">
        <v>1430</v>
      </c>
      <c r="M82">
        <v>92.84</v>
      </c>
      <c r="N82">
        <v>86.392300000000006</v>
      </c>
      <c r="O82">
        <v>61.6</v>
      </c>
      <c r="P82">
        <v>31284</v>
      </c>
      <c r="Q82">
        <v>192.78</v>
      </c>
      <c r="R82">
        <v>369713</v>
      </c>
      <c r="S82">
        <v>258.54055944055943</v>
      </c>
    </row>
    <row r="83" spans="1:19" x14ac:dyDescent="0.15">
      <c r="A83" t="s">
        <v>56</v>
      </c>
      <c r="B83" t="s">
        <v>57</v>
      </c>
      <c r="C83">
        <v>330282</v>
      </c>
      <c r="D83">
        <v>2004</v>
      </c>
      <c r="E83">
        <v>8</v>
      </c>
      <c r="F83">
        <v>14</v>
      </c>
      <c r="G83">
        <v>52.5</v>
      </c>
      <c r="H83">
        <v>10.199999999999999</v>
      </c>
      <c r="I83">
        <v>3.12318104966538E-2</v>
      </c>
      <c r="J83" s="16">
        <f>$U$2+$U$3*G83+$U$4*H83+$U$5*G83*H83+$U$6*G83^2+U88*$I$2^2</f>
        <v>1.5234064131564256E-2</v>
      </c>
      <c r="K83" s="16">
        <f>ABS(I83-J83)</f>
        <v>1.5997746365089542E-2</v>
      </c>
      <c r="L83">
        <v>1154</v>
      </c>
      <c r="M83">
        <v>82.73</v>
      </c>
      <c r="N83">
        <v>23.659500000000001</v>
      </c>
      <c r="O83">
        <v>101.03</v>
      </c>
      <c r="P83">
        <v>29312</v>
      </c>
      <c r="Q83">
        <v>295.67</v>
      </c>
      <c r="R83">
        <v>383267</v>
      </c>
      <c r="S83">
        <v>332.12045060658579</v>
      </c>
    </row>
    <row r="84" spans="1:19" x14ac:dyDescent="0.15">
      <c r="A84" t="s">
        <v>52</v>
      </c>
      <c r="B84" t="s">
        <v>53</v>
      </c>
      <c r="C84">
        <v>330226</v>
      </c>
      <c r="D84">
        <v>2007</v>
      </c>
      <c r="E84">
        <v>10</v>
      </c>
      <c r="F84">
        <v>9</v>
      </c>
      <c r="G84">
        <v>78.3</v>
      </c>
      <c r="H84">
        <v>19</v>
      </c>
      <c r="I84">
        <v>5.0085623221400102E-2</v>
      </c>
      <c r="J84" s="16">
        <f>$U$2+$U$3*G84+$U$4*H84+$U$5*G84*H84+$U$6*G84^2+U89*$I$2^2</f>
        <v>3.3755003299518971E-2</v>
      </c>
      <c r="K84" s="16">
        <f>ABS(I84-J84)</f>
        <v>1.6330619921881132E-2</v>
      </c>
      <c r="L84">
        <v>1843</v>
      </c>
      <c r="M84">
        <v>32.15</v>
      </c>
      <c r="N84">
        <v>218.26499999999999</v>
      </c>
      <c r="O84">
        <v>59.52</v>
      </c>
      <c r="P84">
        <v>32811</v>
      </c>
      <c r="Q84">
        <v>194.41</v>
      </c>
      <c r="R84">
        <v>248161</v>
      </c>
      <c r="S84">
        <v>134.65056972327727</v>
      </c>
    </row>
    <row r="85" spans="1:19" x14ac:dyDescent="0.15">
      <c r="A85" t="s">
        <v>33</v>
      </c>
      <c r="B85" t="s">
        <v>34</v>
      </c>
      <c r="C85">
        <v>321182</v>
      </c>
      <c r="D85">
        <v>2005</v>
      </c>
      <c r="E85">
        <v>9</v>
      </c>
      <c r="F85">
        <v>13</v>
      </c>
      <c r="G85">
        <v>50.5</v>
      </c>
      <c r="H85">
        <v>15.1</v>
      </c>
      <c r="I85">
        <v>3.8496569293478299E-2</v>
      </c>
      <c r="J85" s="16">
        <f>$U$2+$U$3*G85+$U$4*H85+$U$5*G85*H85+$U$6*G85^2+U90*$I$2^2</f>
        <v>2.2138047507324558E-2</v>
      </c>
      <c r="K85" s="16">
        <f>ABS(I85-J85)</f>
        <v>1.635852178615374E-2</v>
      </c>
      <c r="L85">
        <v>331</v>
      </c>
      <c r="M85">
        <v>18.47</v>
      </c>
      <c r="N85">
        <v>3.6478899999999999</v>
      </c>
      <c r="O85">
        <v>27.28</v>
      </c>
      <c r="P85">
        <v>39652</v>
      </c>
      <c r="Q85">
        <v>108.09</v>
      </c>
      <c r="R85">
        <v>128699.99999999999</v>
      </c>
      <c r="S85">
        <v>388.82175226586099</v>
      </c>
    </row>
    <row r="86" spans="1:19" x14ac:dyDescent="0.15">
      <c r="A86" t="s">
        <v>23</v>
      </c>
      <c r="B86" t="s">
        <v>24</v>
      </c>
      <c r="C86">
        <v>320623</v>
      </c>
      <c r="D86">
        <v>2005</v>
      </c>
      <c r="E86">
        <v>8</v>
      </c>
      <c r="F86">
        <v>8</v>
      </c>
      <c r="G86">
        <v>113.8</v>
      </c>
      <c r="H86">
        <v>12.6</v>
      </c>
      <c r="I86">
        <v>4.7924448201494302E-2</v>
      </c>
      <c r="J86" s="16">
        <f>$U$2+$U$3*G86+$U$4*H86+$U$5*G86*H86+$U$6*G86^2+U91*$I$2^2</f>
        <v>3.1102449244721882E-2</v>
      </c>
      <c r="K86" s="16">
        <f>ABS(I86-J86)</f>
        <v>1.6821998956772419E-2</v>
      </c>
      <c r="L86">
        <v>1733</v>
      </c>
      <c r="M86">
        <v>173.11</v>
      </c>
      <c r="N86">
        <v>4.0308799999999998</v>
      </c>
      <c r="O86">
        <v>107.68</v>
      </c>
      <c r="P86">
        <v>13545</v>
      </c>
      <c r="Q86">
        <v>146.38</v>
      </c>
      <c r="R86">
        <v>721800.00000000012</v>
      </c>
      <c r="S86">
        <v>416.50317368724762</v>
      </c>
    </row>
    <row r="87" spans="1:19" x14ac:dyDescent="0.15">
      <c r="A87" t="s">
        <v>56</v>
      </c>
      <c r="B87" t="s">
        <v>57</v>
      </c>
      <c r="C87">
        <v>330282</v>
      </c>
      <c r="D87">
        <v>2005</v>
      </c>
      <c r="E87">
        <v>8</v>
      </c>
      <c r="F87">
        <v>8</v>
      </c>
      <c r="G87">
        <v>52</v>
      </c>
      <c r="H87">
        <v>12.4</v>
      </c>
      <c r="I87">
        <v>3.5265341823551101E-2</v>
      </c>
      <c r="J87" s="16">
        <f>$U$2+$U$3*G87+$U$4*H87+$U$5*G87*H87+$U$6*G87^2+U92*$I$2^2</f>
        <v>1.8419916343898796E-2</v>
      </c>
      <c r="K87" s="16">
        <f>ABS(I87-J87)</f>
        <v>1.6845425479652305E-2</v>
      </c>
      <c r="L87">
        <v>1154</v>
      </c>
      <c r="M87">
        <v>80.72</v>
      </c>
      <c r="N87">
        <v>23.659500000000001</v>
      </c>
      <c r="O87">
        <v>101.54</v>
      </c>
      <c r="P87">
        <v>37065</v>
      </c>
      <c r="Q87">
        <v>375.41</v>
      </c>
      <c r="R87">
        <v>401447</v>
      </c>
      <c r="S87">
        <v>347.87435008665511</v>
      </c>
    </row>
    <row r="88" spans="1:19" x14ac:dyDescent="0.15">
      <c r="A88" t="s">
        <v>60</v>
      </c>
      <c r="B88" t="s">
        <v>61</v>
      </c>
      <c r="C88">
        <v>330421</v>
      </c>
      <c r="D88">
        <v>2005</v>
      </c>
      <c r="E88">
        <v>9</v>
      </c>
      <c r="F88">
        <v>13</v>
      </c>
      <c r="G88">
        <v>110.7</v>
      </c>
      <c r="H88">
        <v>19.600000000000001</v>
      </c>
      <c r="I88">
        <v>2.3894291623994202E-2</v>
      </c>
      <c r="J88" s="16">
        <f>$U$2+$U$3*G88+$U$4*H88+$U$5*G88*H88+$U$6*G88^2+U93*$I$2^2</f>
        <v>4.0757781278836315E-2</v>
      </c>
      <c r="K88" s="16">
        <f>ABS(I88-J88)</f>
        <v>1.6863489654842113E-2</v>
      </c>
      <c r="L88">
        <v>507</v>
      </c>
      <c r="M88">
        <v>46.98</v>
      </c>
      <c r="N88">
        <v>5.0384599999999997</v>
      </c>
      <c r="O88">
        <v>38.049999999999997</v>
      </c>
      <c r="P88">
        <v>33894</v>
      </c>
      <c r="Q88">
        <v>129.07</v>
      </c>
      <c r="R88">
        <v>344791</v>
      </c>
      <c r="S88">
        <v>680.06114398422096</v>
      </c>
    </row>
    <row r="89" spans="1:19" x14ac:dyDescent="0.15">
      <c r="A89" t="s">
        <v>68</v>
      </c>
      <c r="B89" t="s">
        <v>69</v>
      </c>
      <c r="C89">
        <v>330483</v>
      </c>
      <c r="D89">
        <v>2007</v>
      </c>
      <c r="E89">
        <v>10</v>
      </c>
      <c r="F89">
        <v>9</v>
      </c>
      <c r="G89">
        <v>96</v>
      </c>
      <c r="H89">
        <v>11.1</v>
      </c>
      <c r="I89">
        <v>4.2597240762916697E-2</v>
      </c>
      <c r="J89" s="16">
        <f>$U$2+$U$3*G89+$U$4*H89+$U$5*G89*H89+$U$6*G89^2+U94*$I$2^2</f>
        <v>2.5571439553623503E-2</v>
      </c>
      <c r="K89" s="16">
        <f>ABS(I89-J89)</f>
        <v>1.7025801209293194E-2</v>
      </c>
      <c r="L89">
        <v>727</v>
      </c>
      <c r="M89">
        <v>46.97</v>
      </c>
      <c r="N89">
        <v>6.3381600000000002</v>
      </c>
      <c r="O89">
        <v>66.7</v>
      </c>
      <c r="P89">
        <v>40964</v>
      </c>
      <c r="Q89">
        <v>272.86</v>
      </c>
      <c r="R89">
        <v>318941</v>
      </c>
      <c r="S89">
        <v>438.70839064649243</v>
      </c>
    </row>
    <row r="90" spans="1:19" x14ac:dyDescent="0.15">
      <c r="A90" t="s">
        <v>60</v>
      </c>
      <c r="B90" t="s">
        <v>61</v>
      </c>
      <c r="C90">
        <v>330421</v>
      </c>
      <c r="D90">
        <v>2007</v>
      </c>
      <c r="E90">
        <v>10</v>
      </c>
      <c r="F90">
        <v>9</v>
      </c>
      <c r="G90">
        <v>91.6</v>
      </c>
      <c r="H90">
        <v>10.7</v>
      </c>
      <c r="I90">
        <v>7.0205479230769198E-3</v>
      </c>
      <c r="J90" s="16">
        <f>$U$2+$U$3*G90+$U$4*H90+$U$5*G90*H90+$U$6*G90^2+U95*$I$2^2</f>
        <v>2.4125910980859741E-2</v>
      </c>
      <c r="K90" s="16">
        <f>ABS(I90-J90)</f>
        <v>1.7105363057782822E-2</v>
      </c>
      <c r="L90">
        <v>507</v>
      </c>
      <c r="M90">
        <v>45.38</v>
      </c>
      <c r="N90">
        <v>5.0384599999999997</v>
      </c>
      <c r="O90">
        <v>38.130000000000003</v>
      </c>
      <c r="P90">
        <v>47623</v>
      </c>
      <c r="Q90">
        <v>181.44</v>
      </c>
      <c r="R90">
        <v>256904</v>
      </c>
      <c r="S90">
        <v>506.7140039447732</v>
      </c>
    </row>
    <row r="91" spans="1:19" x14ac:dyDescent="0.15">
      <c r="A91" t="s">
        <v>81</v>
      </c>
      <c r="B91" t="s">
        <v>82</v>
      </c>
      <c r="C91">
        <v>330682</v>
      </c>
      <c r="D91">
        <v>2007</v>
      </c>
      <c r="E91">
        <v>9</v>
      </c>
      <c r="F91">
        <v>21</v>
      </c>
      <c r="G91">
        <v>97.5</v>
      </c>
      <c r="H91">
        <v>8.6999999999999993</v>
      </c>
      <c r="I91">
        <v>4.94395207491487E-3</v>
      </c>
      <c r="J91" s="16">
        <f>$U$2+$U$3*G91+$U$4*H91+$U$5*G91*H91+$U$6*G91^2+U96*$I$2^2</f>
        <v>2.2335877077049288E-2</v>
      </c>
      <c r="K91" s="16">
        <f>ABS(I91-J91)</f>
        <v>1.7391925002134417E-2</v>
      </c>
      <c r="L91">
        <v>1403</v>
      </c>
      <c r="M91">
        <v>85.76</v>
      </c>
      <c r="N91">
        <v>91.971999999999994</v>
      </c>
      <c r="O91">
        <v>77.28</v>
      </c>
      <c r="P91">
        <v>39995</v>
      </c>
      <c r="Q91">
        <v>309.08</v>
      </c>
      <c r="R91">
        <v>503286</v>
      </c>
      <c r="S91">
        <v>358.72131147540983</v>
      </c>
    </row>
    <row r="92" spans="1:19" x14ac:dyDescent="0.15">
      <c r="A92" t="s">
        <v>31</v>
      </c>
      <c r="B92" t="s">
        <v>32</v>
      </c>
      <c r="C92">
        <v>321181</v>
      </c>
      <c r="D92">
        <v>2005</v>
      </c>
      <c r="E92">
        <v>8</v>
      </c>
      <c r="F92">
        <v>8</v>
      </c>
      <c r="G92">
        <v>59.6</v>
      </c>
      <c r="H92">
        <v>11</v>
      </c>
      <c r="I92">
        <v>5.19252849544073E-4</v>
      </c>
      <c r="J92" s="16">
        <f>$U$2+$U$3*G92+$U$4*H92+$U$5*G92*H92+$U$6*G92^2+U97*$I$2^2</f>
        <v>1.7979312733804674E-2</v>
      </c>
      <c r="K92" s="16">
        <f>ABS(I92-J92)</f>
        <v>1.7460059884260602E-2</v>
      </c>
      <c r="L92">
        <v>1047</v>
      </c>
      <c r="M92">
        <v>83.75</v>
      </c>
      <c r="N92">
        <v>9.1943300000000008</v>
      </c>
      <c r="O92">
        <v>80.3</v>
      </c>
      <c r="P92">
        <v>31791</v>
      </c>
      <c r="Q92">
        <v>255.06</v>
      </c>
      <c r="R92">
        <v>449300</v>
      </c>
      <c r="S92">
        <v>429.13085004775547</v>
      </c>
    </row>
    <row r="93" spans="1:19" x14ac:dyDescent="0.15">
      <c r="A93" t="s">
        <v>97</v>
      </c>
      <c r="B93" t="s">
        <v>98</v>
      </c>
      <c r="C93">
        <v>331082</v>
      </c>
      <c r="D93">
        <v>2007</v>
      </c>
      <c r="E93">
        <v>9</v>
      </c>
      <c r="F93">
        <v>21</v>
      </c>
      <c r="G93">
        <v>168.1</v>
      </c>
      <c r="H93">
        <v>3.9</v>
      </c>
      <c r="I93">
        <v>4.5338290952099403E-2</v>
      </c>
      <c r="J93" s="16">
        <f>$U$2+$U$3*G93+$U$4*H93+$U$5*G93*H93+$U$6*G93^2+U98*$I$2^2</f>
        <v>2.767206521082223E-2</v>
      </c>
      <c r="K93" s="16">
        <f>ABS(I93-J93)</f>
        <v>1.7666225741277172E-2</v>
      </c>
      <c r="L93">
        <v>2171</v>
      </c>
      <c r="M93">
        <v>26.95</v>
      </c>
      <c r="N93">
        <v>209.363</v>
      </c>
      <c r="O93">
        <v>113.82</v>
      </c>
      <c r="P93">
        <v>20041</v>
      </c>
      <c r="Q93">
        <v>227.14</v>
      </c>
      <c r="R93">
        <v>582398</v>
      </c>
      <c r="S93">
        <v>268.26255181943804</v>
      </c>
    </row>
    <row r="94" spans="1:19" x14ac:dyDescent="0.15">
      <c r="A94" t="s">
        <v>56</v>
      </c>
      <c r="B94" t="s">
        <v>57</v>
      </c>
      <c r="C94">
        <v>330282</v>
      </c>
      <c r="D94">
        <v>2007</v>
      </c>
      <c r="E94">
        <v>9</v>
      </c>
      <c r="F94">
        <v>21</v>
      </c>
      <c r="G94">
        <v>143.19999999999999</v>
      </c>
      <c r="H94">
        <v>4.9000000000000004</v>
      </c>
      <c r="I94">
        <v>4.2759723791102502E-2</v>
      </c>
      <c r="J94" s="16">
        <f>$U$2+$U$3*G94+$U$4*H94+$U$5*G94*H94+$U$6*G94^2+U99*$I$2^2</f>
        <v>2.5091441940799552E-2</v>
      </c>
      <c r="K94" s="16">
        <f>ABS(I94-J94)</f>
        <v>1.7668281850302951E-2</v>
      </c>
      <c r="L94">
        <v>1361</v>
      </c>
      <c r="M94">
        <v>81.19</v>
      </c>
      <c r="N94">
        <v>23.659500000000001</v>
      </c>
      <c r="O94">
        <v>102.72</v>
      </c>
      <c r="P94">
        <v>51905</v>
      </c>
      <c r="Q94">
        <v>531.51</v>
      </c>
      <c r="R94">
        <v>419103</v>
      </c>
      <c r="S94">
        <v>307.9375459221161</v>
      </c>
    </row>
    <row r="95" spans="1:19" x14ac:dyDescent="0.15">
      <c r="A95" t="s">
        <v>97</v>
      </c>
      <c r="B95" t="s">
        <v>98</v>
      </c>
      <c r="C95">
        <v>331082</v>
      </c>
      <c r="D95">
        <v>2007</v>
      </c>
      <c r="E95">
        <v>8</v>
      </c>
      <c r="F95">
        <v>20</v>
      </c>
      <c r="G95">
        <v>50.3</v>
      </c>
      <c r="H95">
        <v>3.1</v>
      </c>
      <c r="I95">
        <v>2.2274899467770601E-2</v>
      </c>
      <c r="J95" s="16">
        <f>$U$2+$U$3*G95+$U$4*H95+$U$5*G95*H95+$U$6*G95^2+U100*$I$2^2</f>
        <v>4.1017031680034774E-3</v>
      </c>
      <c r="K95" s="16">
        <f>ABS(I95-J95)</f>
        <v>1.8173196299767123E-2</v>
      </c>
      <c r="L95">
        <v>2171</v>
      </c>
      <c r="M95">
        <v>26.95</v>
      </c>
      <c r="N95">
        <v>209.363</v>
      </c>
      <c r="O95">
        <v>113.82</v>
      </c>
      <c r="P95">
        <v>20041</v>
      </c>
      <c r="Q95">
        <v>227.14</v>
      </c>
      <c r="R95">
        <v>582398</v>
      </c>
      <c r="S95">
        <v>268.26255181943804</v>
      </c>
    </row>
    <row r="96" spans="1:19" x14ac:dyDescent="0.15">
      <c r="A96" t="s">
        <v>13</v>
      </c>
      <c r="B96" t="s">
        <v>14</v>
      </c>
      <c r="C96">
        <v>320481</v>
      </c>
      <c r="D96">
        <v>2005</v>
      </c>
      <c r="E96">
        <v>8</v>
      </c>
      <c r="F96">
        <v>8</v>
      </c>
      <c r="G96">
        <v>61.2</v>
      </c>
      <c r="H96">
        <v>13.8</v>
      </c>
      <c r="I96">
        <v>4.2843130795989399E-3</v>
      </c>
      <c r="J96" s="16">
        <f>$U$2+$U$3*G96+$U$4*H96+$U$5*G96*H96+$U$6*G96^2+U101*$I$2^2</f>
        <v>2.2502065566358559E-2</v>
      </c>
      <c r="K96" s="16">
        <f>ABS(I96-J96)</f>
        <v>1.8217752486759619E-2</v>
      </c>
      <c r="L96">
        <v>1535</v>
      </c>
      <c r="M96">
        <v>91.18</v>
      </c>
      <c r="N96">
        <v>26.709099999999999</v>
      </c>
      <c r="O96">
        <v>76.75</v>
      </c>
      <c r="P96">
        <v>23054</v>
      </c>
      <c r="Q96">
        <v>178.21</v>
      </c>
      <c r="R96">
        <v>465100</v>
      </c>
      <c r="S96">
        <v>302.99674267100977</v>
      </c>
    </row>
    <row r="97" spans="1:19" x14ac:dyDescent="0.15">
      <c r="A97" t="s">
        <v>29</v>
      </c>
      <c r="B97" t="s">
        <v>30</v>
      </c>
      <c r="C97">
        <v>320684</v>
      </c>
      <c r="D97">
        <v>2002</v>
      </c>
      <c r="E97">
        <v>7</v>
      </c>
      <c r="F97">
        <v>6</v>
      </c>
      <c r="G97">
        <v>28.4</v>
      </c>
      <c r="H97">
        <v>16.7</v>
      </c>
      <c r="I97">
        <v>3.7855931859663398E-2</v>
      </c>
      <c r="J97" s="16">
        <f>$U$2+$U$3*G97+$U$4*H97+$U$5*G97*H97+$U$6*G97^2+U102*$I$2^2</f>
        <v>1.9578925894821592E-2</v>
      </c>
      <c r="K97" s="16">
        <f>ABS(I97-J97)</f>
        <v>1.8277005964841806E-2</v>
      </c>
      <c r="L97">
        <v>939</v>
      </c>
      <c r="M97">
        <v>112.14</v>
      </c>
      <c r="N97">
        <v>4.3979299999999997</v>
      </c>
      <c r="O97">
        <v>102.75</v>
      </c>
      <c r="P97">
        <v>14257</v>
      </c>
      <c r="Q97">
        <v>146.76</v>
      </c>
      <c r="R97">
        <v>210500</v>
      </c>
      <c r="S97">
        <v>224.17465388711395</v>
      </c>
    </row>
    <row r="98" spans="1:19" x14ac:dyDescent="0.15">
      <c r="A98" t="s">
        <v>95</v>
      </c>
      <c r="B98" t="s">
        <v>96</v>
      </c>
      <c r="C98">
        <v>331081</v>
      </c>
      <c r="D98">
        <v>2005</v>
      </c>
      <c r="E98">
        <v>9</v>
      </c>
      <c r="F98">
        <v>13</v>
      </c>
      <c r="G98">
        <v>260.5</v>
      </c>
      <c r="H98">
        <v>18.5</v>
      </c>
      <c r="I98">
        <v>3.9759791955617199E-2</v>
      </c>
      <c r="J98" s="16">
        <f>$U$2+$U$3*G98+$U$4*H98+$U$5*G98*H98+$U$6*G98^2+U103*$I$2^2</f>
        <v>5.9160819498986161E-2</v>
      </c>
      <c r="K98" s="16">
        <f>ABS(I98-J98)</f>
        <v>1.9401027543368962E-2</v>
      </c>
      <c r="L98">
        <v>836</v>
      </c>
      <c r="M98">
        <v>10.7</v>
      </c>
      <c r="N98">
        <v>59.433100000000003</v>
      </c>
      <c r="O98">
        <v>115.09</v>
      </c>
      <c r="P98">
        <v>26543</v>
      </c>
      <c r="Q98">
        <v>305.12</v>
      </c>
      <c r="R98">
        <v>836007</v>
      </c>
      <c r="S98">
        <v>1000.0083732057416</v>
      </c>
    </row>
    <row r="99" spans="1:19" x14ac:dyDescent="0.15">
      <c r="A99" t="s">
        <v>81</v>
      </c>
      <c r="B99" t="s">
        <v>82</v>
      </c>
      <c r="C99">
        <v>330682</v>
      </c>
      <c r="D99">
        <v>2005</v>
      </c>
      <c r="E99">
        <v>9</v>
      </c>
      <c r="F99">
        <v>13</v>
      </c>
      <c r="G99">
        <v>53.6</v>
      </c>
      <c r="H99">
        <v>13.9</v>
      </c>
      <c r="I99">
        <v>1.4971200938402301E-3</v>
      </c>
      <c r="J99" s="16">
        <f>$U$2+$U$3*G99+$U$4*H99+$U$5*G99*H99+$U$6*G99^2+U104*$I$2^2</f>
        <v>2.1016098192584567E-2</v>
      </c>
      <c r="K99" s="16">
        <f>ABS(I99-J99)</f>
        <v>1.9518978098744338E-2</v>
      </c>
      <c r="L99">
        <v>1403</v>
      </c>
      <c r="M99">
        <v>82.87</v>
      </c>
      <c r="N99">
        <v>91.971999999999994</v>
      </c>
      <c r="O99">
        <v>77.37</v>
      </c>
      <c r="P99">
        <v>29607</v>
      </c>
      <c r="Q99">
        <v>229.16</v>
      </c>
      <c r="R99">
        <v>477883</v>
      </c>
      <c r="S99">
        <v>340.61511047754811</v>
      </c>
    </row>
    <row r="100" spans="1:19" x14ac:dyDescent="0.15">
      <c r="A100" t="s">
        <v>75</v>
      </c>
      <c r="B100" t="s">
        <v>76</v>
      </c>
      <c r="C100">
        <v>330621</v>
      </c>
      <c r="D100">
        <v>2005</v>
      </c>
      <c r="E100">
        <v>9</v>
      </c>
      <c r="F100">
        <v>13</v>
      </c>
      <c r="G100">
        <v>53.6</v>
      </c>
      <c r="H100">
        <v>13.9</v>
      </c>
      <c r="I100">
        <v>9.0386647493837305E-4</v>
      </c>
      <c r="J100" s="16">
        <f>$U$2+$U$3*G100+$U$4*H100+$U$5*G100*H100+$U$6*G100^2+U105*$I$2^2</f>
        <v>2.1016098192584567E-2</v>
      </c>
      <c r="K100" s="16">
        <f>ABS(I100-J100)</f>
        <v>2.0112231717646194E-2</v>
      </c>
      <c r="L100">
        <v>1177</v>
      </c>
      <c r="M100">
        <v>49.34</v>
      </c>
      <c r="N100">
        <v>118.691</v>
      </c>
      <c r="O100">
        <v>70.47</v>
      </c>
      <c r="P100">
        <v>54946</v>
      </c>
      <c r="Q100">
        <v>386.82</v>
      </c>
      <c r="R100">
        <v>330895</v>
      </c>
      <c r="S100">
        <v>281.13423959218352</v>
      </c>
    </row>
    <row r="101" spans="1:19" x14ac:dyDescent="0.15">
      <c r="A101" t="s">
        <v>15</v>
      </c>
      <c r="B101" t="s">
        <v>16</v>
      </c>
      <c r="C101">
        <v>320482</v>
      </c>
      <c r="D101">
        <v>2005</v>
      </c>
      <c r="E101">
        <v>8</v>
      </c>
      <c r="F101">
        <v>8</v>
      </c>
      <c r="G101">
        <v>61.2</v>
      </c>
      <c r="H101">
        <v>13.8</v>
      </c>
      <c r="I101">
        <v>2.38297353827607E-3</v>
      </c>
      <c r="J101" s="16">
        <f>$U$2+$U$3*G101+$U$4*H101+$U$5*G101*H101+$U$6*G101^2+U106*$I$2^2</f>
        <v>2.2502065566358559E-2</v>
      </c>
      <c r="K101" s="16">
        <f>ABS(I101-J101)</f>
        <v>2.0119092028082489E-2</v>
      </c>
      <c r="L101">
        <v>976</v>
      </c>
      <c r="M101">
        <v>56</v>
      </c>
      <c r="N101">
        <v>10.084899999999999</v>
      </c>
      <c r="O101">
        <v>54.11</v>
      </c>
      <c r="P101">
        <v>27507</v>
      </c>
      <c r="Q101">
        <v>149</v>
      </c>
      <c r="R101">
        <v>351500</v>
      </c>
      <c r="S101">
        <v>360.14344262295083</v>
      </c>
    </row>
    <row r="102" spans="1:19" x14ac:dyDescent="0.15">
      <c r="A102" t="s">
        <v>23</v>
      </c>
      <c r="B102" t="s">
        <v>24</v>
      </c>
      <c r="C102">
        <v>320623</v>
      </c>
      <c r="D102">
        <v>2004</v>
      </c>
      <c r="E102">
        <v>7</v>
      </c>
      <c r="F102">
        <v>5</v>
      </c>
      <c r="G102">
        <v>119.6</v>
      </c>
      <c r="H102">
        <v>12.4</v>
      </c>
      <c r="I102">
        <v>1.15130503602364E-2</v>
      </c>
      <c r="J102" s="16">
        <f>$U$2+$U$3*G102+$U$4*H102+$U$5*G102*H102+$U$6*G102^2+U107*$I$2^2</f>
        <v>3.1853551315373783E-2</v>
      </c>
      <c r="K102" s="16">
        <f>ABS(I102-J102)</f>
        <v>2.0340500955137383E-2</v>
      </c>
      <c r="L102">
        <v>1733</v>
      </c>
      <c r="M102">
        <v>175.63</v>
      </c>
      <c r="N102">
        <v>4.0308799999999998</v>
      </c>
      <c r="O102">
        <v>108.46</v>
      </c>
      <c r="P102">
        <v>11315</v>
      </c>
      <c r="Q102">
        <v>123.23</v>
      </c>
      <c r="R102">
        <v>703400</v>
      </c>
      <c r="S102">
        <v>405.8857472590883</v>
      </c>
    </row>
    <row r="103" spans="1:19" x14ac:dyDescent="0.15">
      <c r="A103" t="s">
        <v>91</v>
      </c>
      <c r="B103" t="s">
        <v>92</v>
      </c>
      <c r="C103">
        <v>331023</v>
      </c>
      <c r="D103">
        <v>2004</v>
      </c>
      <c r="E103">
        <v>8</v>
      </c>
      <c r="F103">
        <v>14</v>
      </c>
      <c r="G103">
        <v>200.9</v>
      </c>
      <c r="H103">
        <v>13.2</v>
      </c>
      <c r="I103">
        <v>2.4074194444444402E-2</v>
      </c>
      <c r="J103" s="16">
        <f>$U$2+$U$3*G103+$U$4*H103+$U$5*G103*H103+$U$6*G103^2+U108*$I$2^2</f>
        <v>4.5420160468646102E-2</v>
      </c>
      <c r="K103" s="16">
        <f>ABS(I103-J103)</f>
        <v>2.1345966024201701E-2</v>
      </c>
      <c r="L103">
        <v>1426</v>
      </c>
      <c r="M103">
        <v>52.25</v>
      </c>
      <c r="N103">
        <v>356.04399999999998</v>
      </c>
      <c r="O103">
        <v>55.66</v>
      </c>
      <c r="P103">
        <v>10303</v>
      </c>
      <c r="Q103">
        <v>57.28</v>
      </c>
      <c r="R103">
        <v>981551</v>
      </c>
      <c r="S103">
        <v>688.32468443197752</v>
      </c>
    </row>
    <row r="104" spans="1:19" x14ac:dyDescent="0.15">
      <c r="A104" t="s">
        <v>37</v>
      </c>
      <c r="B104" t="s">
        <v>38</v>
      </c>
      <c r="C104">
        <v>321281</v>
      </c>
      <c r="D104">
        <v>2005</v>
      </c>
      <c r="E104">
        <v>8</v>
      </c>
      <c r="F104">
        <v>8</v>
      </c>
      <c r="G104">
        <v>82.1</v>
      </c>
      <c r="H104">
        <v>12.1</v>
      </c>
      <c r="I104">
        <v>4.57607727068449E-2</v>
      </c>
      <c r="J104" s="16">
        <f>$U$2+$U$3*G104+$U$4*H104+$U$5*G104*H104+$U$6*G104^2+U109*$I$2^2</f>
        <v>2.4303841505245484E-2</v>
      </c>
      <c r="K104" s="16">
        <f>ABS(I104-J104)</f>
        <v>2.1456931201599416E-2</v>
      </c>
      <c r="L104">
        <v>2394</v>
      </c>
      <c r="M104">
        <v>224.85</v>
      </c>
      <c r="N104">
        <v>1.3371999999999999</v>
      </c>
      <c r="O104">
        <v>154.31</v>
      </c>
      <c r="P104">
        <v>9744</v>
      </c>
      <c r="Q104">
        <v>150.66999999999999</v>
      </c>
      <c r="R104">
        <v>836500</v>
      </c>
      <c r="S104">
        <v>349.41520467836256</v>
      </c>
    </row>
    <row r="105" spans="1:19" x14ac:dyDescent="0.15">
      <c r="A105" t="s">
        <v>97</v>
      </c>
      <c r="B105" t="s">
        <v>98</v>
      </c>
      <c r="C105">
        <v>331082</v>
      </c>
      <c r="D105">
        <v>2004</v>
      </c>
      <c r="E105">
        <v>8</v>
      </c>
      <c r="F105">
        <v>14</v>
      </c>
      <c r="G105">
        <v>200.9</v>
      </c>
      <c r="H105">
        <v>13.2</v>
      </c>
      <c r="I105">
        <v>6.7510886075949406E-2</v>
      </c>
      <c r="J105" s="16">
        <f>$U$2+$U$3*G105+$U$4*H105+$U$5*G105*H105+$U$6*G105^2+U110*$I$2^2</f>
        <v>4.5420160468646102E-2</v>
      </c>
      <c r="K105" s="16">
        <f>ABS(I105-J105)</f>
        <v>2.2090725607303303E-2</v>
      </c>
      <c r="L105">
        <v>2171</v>
      </c>
      <c r="M105">
        <v>26.07</v>
      </c>
      <c r="N105">
        <v>209.363</v>
      </c>
      <c r="O105">
        <v>111.18</v>
      </c>
      <c r="P105">
        <v>13576</v>
      </c>
      <c r="Q105">
        <v>150.53</v>
      </c>
      <c r="R105">
        <v>170168</v>
      </c>
      <c r="S105">
        <v>78.38231229847996</v>
      </c>
    </row>
    <row r="106" spans="1:19" x14ac:dyDescent="0.15">
      <c r="A106" t="s">
        <v>11</v>
      </c>
      <c r="B106" t="s">
        <v>12</v>
      </c>
      <c r="C106">
        <v>320125</v>
      </c>
      <c r="D106">
        <v>2005</v>
      </c>
      <c r="E106">
        <v>8</v>
      </c>
      <c r="F106">
        <v>8</v>
      </c>
      <c r="G106">
        <v>61.2</v>
      </c>
      <c r="H106">
        <v>13.8</v>
      </c>
      <c r="I106">
        <v>3.02261398305085E-4</v>
      </c>
      <c r="J106" s="16">
        <f>$U$2+$U$3*G106+$U$4*H106+$U$5*G106*H106+$U$6*G106^2+U111*$I$2^2</f>
        <v>2.2502065566358559E-2</v>
      </c>
      <c r="K106" s="16">
        <f>ABS(I106-J106)</f>
        <v>2.2199804168053474E-2</v>
      </c>
      <c r="L106">
        <v>1067</v>
      </c>
      <c r="M106">
        <v>71.91</v>
      </c>
      <c r="N106">
        <v>15.347899999999999</v>
      </c>
      <c r="O106">
        <v>42.05</v>
      </c>
      <c r="P106">
        <v>22108</v>
      </c>
      <c r="Q106">
        <v>93.01</v>
      </c>
      <c r="R106">
        <v>460100</v>
      </c>
      <c r="S106">
        <v>431.20899718837865</v>
      </c>
    </row>
    <row r="107" spans="1:19" x14ac:dyDescent="0.15">
      <c r="A107" t="s">
        <v>89</v>
      </c>
      <c r="B107" t="s">
        <v>90</v>
      </c>
      <c r="C107">
        <v>331022</v>
      </c>
      <c r="D107">
        <v>2005</v>
      </c>
      <c r="E107">
        <v>8</v>
      </c>
      <c r="F107">
        <v>8</v>
      </c>
      <c r="G107">
        <v>156.69999999999999</v>
      </c>
      <c r="H107">
        <v>8.1</v>
      </c>
      <c r="I107">
        <v>5.4151895306859203E-2</v>
      </c>
      <c r="J107" s="16">
        <f>$U$2+$U$3*G107+$U$4*H107+$U$5*G107*H107+$U$6*G107^2+U112*$I$2^2</f>
        <v>3.1885711063250222E-2</v>
      </c>
      <c r="K107" s="16">
        <f>ABS(I107-J107)</f>
        <v>2.2266184243608982E-2</v>
      </c>
      <c r="L107">
        <v>1072</v>
      </c>
      <c r="M107">
        <v>34.799999999999997</v>
      </c>
      <c r="N107">
        <v>152.62700000000001</v>
      </c>
      <c r="O107">
        <v>40.97</v>
      </c>
      <c r="P107">
        <v>12059</v>
      </c>
      <c r="Q107">
        <v>49.17</v>
      </c>
      <c r="R107">
        <v>246214</v>
      </c>
      <c r="S107">
        <v>229.67723880597015</v>
      </c>
    </row>
    <row r="108" spans="1:19" x14ac:dyDescent="0.15">
      <c r="A108" t="s">
        <v>25</v>
      </c>
      <c r="B108" t="s">
        <v>26</v>
      </c>
      <c r="C108">
        <v>320681</v>
      </c>
      <c r="D108">
        <v>2004</v>
      </c>
      <c r="E108">
        <v>7</v>
      </c>
      <c r="F108">
        <v>5</v>
      </c>
      <c r="G108">
        <v>90.6</v>
      </c>
      <c r="H108">
        <v>16</v>
      </c>
      <c r="I108">
        <v>9.4386256116404908E-3</v>
      </c>
      <c r="J108" s="16">
        <f>$U$2+$U$3*G108+$U$4*H108+$U$5*G108*H108+$U$6*G108^2+U113*$I$2^2</f>
        <v>3.1737149836701936E-2</v>
      </c>
      <c r="K108" s="16">
        <f>ABS(I108-J108)</f>
        <v>2.2298524225061445E-2</v>
      </c>
      <c r="L108">
        <v>1208</v>
      </c>
      <c r="M108">
        <v>155.94999999999999</v>
      </c>
      <c r="N108">
        <v>3.2177500000000001</v>
      </c>
      <c r="O108">
        <v>113.4</v>
      </c>
      <c r="P108">
        <v>15991</v>
      </c>
      <c r="Q108">
        <v>182.12</v>
      </c>
      <c r="R108">
        <v>396599.99999999994</v>
      </c>
      <c r="S108">
        <v>328.31125827814566</v>
      </c>
    </row>
    <row r="109" spans="1:19" x14ac:dyDescent="0.15">
      <c r="A109" t="s">
        <v>68</v>
      </c>
      <c r="B109" t="s">
        <v>69</v>
      </c>
      <c r="C109">
        <v>330483</v>
      </c>
      <c r="D109">
        <v>2005</v>
      </c>
      <c r="E109">
        <v>9</v>
      </c>
      <c r="F109">
        <v>13</v>
      </c>
      <c r="G109">
        <v>33.9</v>
      </c>
      <c r="H109">
        <v>15.5</v>
      </c>
      <c r="I109">
        <v>4.16393462428283E-2</v>
      </c>
      <c r="J109" s="16">
        <f>$U$2+$U$3*G109+$U$4*H109+$U$5*G109*H109+$U$6*G109^2+U114*$I$2^2</f>
        <v>1.9028724341207583E-2</v>
      </c>
      <c r="K109" s="16">
        <f>ABS(I109-J109)</f>
        <v>2.2610621901620716E-2</v>
      </c>
      <c r="L109">
        <v>727</v>
      </c>
      <c r="M109">
        <v>50.96</v>
      </c>
      <c r="N109">
        <v>6.3381600000000002</v>
      </c>
      <c r="O109">
        <v>66.319999999999993</v>
      </c>
      <c r="P109">
        <v>29687</v>
      </c>
      <c r="Q109">
        <v>196.85</v>
      </c>
      <c r="R109">
        <v>356659</v>
      </c>
      <c r="S109">
        <v>490.59009628610727</v>
      </c>
    </row>
    <row r="110" spans="1:19" x14ac:dyDescent="0.15">
      <c r="A110" t="s">
        <v>19</v>
      </c>
      <c r="B110" t="s">
        <v>20</v>
      </c>
      <c r="C110">
        <v>320585</v>
      </c>
      <c r="D110">
        <v>2005</v>
      </c>
      <c r="E110">
        <v>9</v>
      </c>
      <c r="F110">
        <v>13</v>
      </c>
      <c r="G110">
        <v>91.1</v>
      </c>
      <c r="H110">
        <v>14</v>
      </c>
      <c r="I110">
        <v>6.2465116309291802E-3</v>
      </c>
      <c r="J110" s="16">
        <f>$U$2+$U$3*G110+$U$4*H110+$U$5*G110*H110+$U$6*G110^2+U115*$I$2^2</f>
        <v>2.8888096439475902E-2</v>
      </c>
      <c r="K110" s="16">
        <f>ABS(I110-J110)</f>
        <v>2.2641584808546722E-2</v>
      </c>
      <c r="L110">
        <v>620</v>
      </c>
      <c r="M110">
        <v>51.84</v>
      </c>
      <c r="N110">
        <v>4.00183</v>
      </c>
      <c r="O110">
        <v>45.76</v>
      </c>
      <c r="P110">
        <v>64679</v>
      </c>
      <c r="Q110">
        <v>295</v>
      </c>
      <c r="R110">
        <v>202900</v>
      </c>
      <c r="S110">
        <v>327.25806451612902</v>
      </c>
    </row>
    <row r="111" spans="1:19" x14ac:dyDescent="0.15">
      <c r="A111" t="s">
        <v>52</v>
      </c>
      <c r="B111" t="s">
        <v>53</v>
      </c>
      <c r="C111">
        <v>330226</v>
      </c>
      <c r="D111">
        <v>2004</v>
      </c>
      <c r="E111">
        <v>9</v>
      </c>
      <c r="F111">
        <v>15</v>
      </c>
      <c r="G111">
        <v>96.2</v>
      </c>
      <c r="H111">
        <v>11.5</v>
      </c>
      <c r="I111">
        <v>4.8867943980929703E-2</v>
      </c>
      <c r="J111" s="16">
        <f>$U$2+$U$3*G111+$U$4*H111+$U$5*G111*H111+$U$6*G111^2+U116*$I$2^2</f>
        <v>2.6197902625959314E-2</v>
      </c>
      <c r="K111" s="16">
        <f>ABS(I111-J111)</f>
        <v>2.2670041354970388E-2</v>
      </c>
      <c r="L111">
        <v>1880</v>
      </c>
      <c r="M111">
        <v>31.68</v>
      </c>
      <c r="N111">
        <v>218.26499999999999</v>
      </c>
      <c r="O111">
        <v>58.31</v>
      </c>
      <c r="P111">
        <v>19851</v>
      </c>
      <c r="Q111">
        <v>115.67</v>
      </c>
      <c r="R111">
        <v>239554</v>
      </c>
      <c r="S111">
        <v>127.42234042553191</v>
      </c>
    </row>
    <row r="112" spans="1:19" x14ac:dyDescent="0.15">
      <c r="A112" t="s">
        <v>52</v>
      </c>
      <c r="B112" t="s">
        <v>53</v>
      </c>
      <c r="C112">
        <v>330226</v>
      </c>
      <c r="D112">
        <v>2005</v>
      </c>
      <c r="E112">
        <v>8</v>
      </c>
      <c r="F112">
        <v>8</v>
      </c>
      <c r="G112">
        <v>75.5</v>
      </c>
      <c r="H112">
        <v>34.1</v>
      </c>
      <c r="I112">
        <v>3.2605341019417498E-2</v>
      </c>
      <c r="J112" s="16">
        <f>$U$2+$U$3*G112+$U$4*H112+$U$5*G112*H112+$U$6*G112^2+U117*$I$2^2</f>
        <v>5.5588534796114433E-2</v>
      </c>
      <c r="K112" s="16">
        <f>ABS(I112-J112)</f>
        <v>2.2983193776696935E-2</v>
      </c>
      <c r="L112">
        <v>1931</v>
      </c>
      <c r="M112">
        <v>32.08</v>
      </c>
      <c r="N112">
        <v>218.26499999999999</v>
      </c>
      <c r="O112">
        <v>58.55</v>
      </c>
      <c r="P112">
        <v>22227</v>
      </c>
      <c r="Q112">
        <v>129.87</v>
      </c>
      <c r="R112">
        <v>250337</v>
      </c>
      <c r="S112">
        <v>129.64111859140343</v>
      </c>
    </row>
    <row r="113" spans="1:19" x14ac:dyDescent="0.15">
      <c r="A113" t="s">
        <v>60</v>
      </c>
      <c r="B113" t="s">
        <v>61</v>
      </c>
      <c r="C113">
        <v>330421</v>
      </c>
      <c r="D113">
        <v>2005</v>
      </c>
      <c r="E113">
        <v>8</v>
      </c>
      <c r="F113">
        <v>8</v>
      </c>
      <c r="G113">
        <v>102.6</v>
      </c>
      <c r="H113">
        <v>19.2</v>
      </c>
      <c r="I113">
        <v>1.5654796634967098E-2</v>
      </c>
      <c r="J113" s="16">
        <f>$U$2+$U$3*G113+$U$4*H113+$U$5*G113*H113+$U$6*G113^2+U118*$I$2^2</f>
        <v>3.8703448875166371E-2</v>
      </c>
      <c r="K113" s="16">
        <f>ABS(I113-J113)</f>
        <v>2.3048652240199273E-2</v>
      </c>
      <c r="L113">
        <v>507</v>
      </c>
      <c r="M113">
        <v>46.98</v>
      </c>
      <c r="N113">
        <v>5.0384599999999997</v>
      </c>
      <c r="O113">
        <v>38.049999999999997</v>
      </c>
      <c r="P113">
        <v>33894</v>
      </c>
      <c r="Q113">
        <v>129.07</v>
      </c>
      <c r="R113">
        <v>344791</v>
      </c>
      <c r="S113">
        <v>680.06114398422096</v>
      </c>
    </row>
    <row r="114" spans="1:19" x14ac:dyDescent="0.15">
      <c r="A114" t="s">
        <v>21</v>
      </c>
      <c r="B114" t="s">
        <v>22</v>
      </c>
      <c r="C114">
        <v>320621</v>
      </c>
      <c r="D114">
        <v>2005</v>
      </c>
      <c r="E114">
        <v>8</v>
      </c>
      <c r="F114">
        <v>8</v>
      </c>
      <c r="G114">
        <v>82.1</v>
      </c>
      <c r="H114">
        <v>12.1</v>
      </c>
      <c r="I114">
        <v>1.0466434312986701E-3</v>
      </c>
      <c r="J114" s="16">
        <f>$U$2+$U$3*G114+$U$4*H114+$U$5*G114*H114+$U$6*G114^2+U119*$I$2^2</f>
        <v>2.4303841505245484E-2</v>
      </c>
      <c r="K114" s="16">
        <f>ABS(I114-J114)</f>
        <v>2.3257198073946814E-2</v>
      </c>
      <c r="L114">
        <v>1108</v>
      </c>
      <c r="M114">
        <v>107.2</v>
      </c>
      <c r="N114">
        <v>3.8975200000000001</v>
      </c>
      <c r="O114">
        <v>95.33</v>
      </c>
      <c r="P114">
        <v>15566</v>
      </c>
      <c r="Q114">
        <v>148.9</v>
      </c>
      <c r="R114">
        <v>491000</v>
      </c>
      <c r="S114">
        <v>443.14079422382673</v>
      </c>
    </row>
    <row r="115" spans="1:19" x14ac:dyDescent="0.15">
      <c r="A115" t="s">
        <v>89</v>
      </c>
      <c r="B115" t="s">
        <v>90</v>
      </c>
      <c r="C115">
        <v>331022</v>
      </c>
      <c r="D115">
        <v>2004</v>
      </c>
      <c r="E115">
        <v>8</v>
      </c>
      <c r="F115">
        <v>14</v>
      </c>
      <c r="G115">
        <v>200.9</v>
      </c>
      <c r="H115">
        <v>13.2</v>
      </c>
      <c r="I115">
        <v>6.8833996175908199E-2</v>
      </c>
      <c r="J115" s="16">
        <f>$U$2+$U$3*G115+$U$4*H115+$U$5*G115*H115+$U$6*G115^2+U120*$I$2^2</f>
        <v>4.5420160468646102E-2</v>
      </c>
      <c r="K115" s="16">
        <f>ABS(I115-J115)</f>
        <v>2.3413835707262097E-2</v>
      </c>
      <c r="L115">
        <v>1072</v>
      </c>
      <c r="M115">
        <v>34.56</v>
      </c>
      <c r="N115">
        <v>152.62700000000001</v>
      </c>
      <c r="O115">
        <v>40.57</v>
      </c>
      <c r="P115">
        <v>10365</v>
      </c>
      <c r="Q115">
        <v>41.88</v>
      </c>
      <c r="R115">
        <v>100770</v>
      </c>
      <c r="S115">
        <v>94.001865671641795</v>
      </c>
    </row>
    <row r="116" spans="1:19" x14ac:dyDescent="0.15">
      <c r="A116" t="s">
        <v>89</v>
      </c>
      <c r="B116" t="s">
        <v>90</v>
      </c>
      <c r="C116">
        <v>331022</v>
      </c>
      <c r="D116">
        <v>2005</v>
      </c>
      <c r="E116">
        <v>7</v>
      </c>
      <c r="F116">
        <v>22</v>
      </c>
      <c r="G116">
        <v>117.3</v>
      </c>
      <c r="H116">
        <v>7.3</v>
      </c>
      <c r="I116">
        <v>4.7493217809867601E-2</v>
      </c>
      <c r="J116" s="16">
        <f>$U$2+$U$3*G116+$U$4*H116+$U$5*G116*H116+$U$6*G116^2+U121*$I$2^2</f>
        <v>2.4017908510432912E-2</v>
      </c>
      <c r="K116" s="16">
        <f>ABS(I116-J116)</f>
        <v>2.3475309299434689E-2</v>
      </c>
      <c r="L116">
        <v>1072</v>
      </c>
      <c r="M116">
        <v>34.799999999999997</v>
      </c>
      <c r="N116">
        <v>152.62700000000001</v>
      </c>
      <c r="O116">
        <v>40.97</v>
      </c>
      <c r="P116">
        <v>12059</v>
      </c>
      <c r="Q116">
        <v>49.17</v>
      </c>
      <c r="R116">
        <v>246214</v>
      </c>
      <c r="S116">
        <v>229.67723880597015</v>
      </c>
    </row>
    <row r="117" spans="1:19" x14ac:dyDescent="0.15">
      <c r="A117" t="s">
        <v>25</v>
      </c>
      <c r="B117" t="s">
        <v>26</v>
      </c>
      <c r="C117">
        <v>320681</v>
      </c>
      <c r="D117">
        <v>2002</v>
      </c>
      <c r="E117">
        <v>7</v>
      </c>
      <c r="F117">
        <v>6</v>
      </c>
      <c r="G117">
        <v>28.4</v>
      </c>
      <c r="H117">
        <v>16.7</v>
      </c>
      <c r="I117">
        <v>4.3670853273809498E-2</v>
      </c>
      <c r="J117" s="16">
        <f>$U$2+$U$3*G117+$U$4*H117+$U$5*G117*H117+$U$6*G117^2+U122*$I$2^2</f>
        <v>1.9578925894821592E-2</v>
      </c>
      <c r="K117" s="16">
        <f>ABS(I117-J117)</f>
        <v>2.4091927378987906E-2</v>
      </c>
      <c r="L117">
        <v>1208</v>
      </c>
      <c r="M117">
        <v>157.24</v>
      </c>
      <c r="N117">
        <v>3.2177500000000001</v>
      </c>
      <c r="O117">
        <v>115.13</v>
      </c>
      <c r="P117">
        <v>11954</v>
      </c>
      <c r="Q117">
        <v>137.94999999999999</v>
      </c>
      <c r="R117">
        <v>389000</v>
      </c>
      <c r="S117">
        <v>322.0198675496689</v>
      </c>
    </row>
    <row r="118" spans="1:19" x14ac:dyDescent="0.15">
      <c r="A118" t="s">
        <v>17</v>
      </c>
      <c r="B118" t="s">
        <v>18</v>
      </c>
      <c r="C118">
        <v>320581</v>
      </c>
      <c r="D118">
        <v>2004</v>
      </c>
      <c r="E118">
        <v>7</v>
      </c>
      <c r="F118">
        <v>5</v>
      </c>
      <c r="G118">
        <v>119.6</v>
      </c>
      <c r="H118">
        <v>12.4</v>
      </c>
      <c r="I118">
        <v>6.9015408806488996E-3</v>
      </c>
      <c r="J118" s="16">
        <f>$U$2+$U$3*G118+$U$4*H118+$U$5*G118*H118+$U$6*G118^2+U123*$I$2^2</f>
        <v>3.1853551315373783E-2</v>
      </c>
      <c r="K118" s="16">
        <f>ABS(I118-J118)</f>
        <v>2.4952010434724885E-2</v>
      </c>
      <c r="L118">
        <v>1094</v>
      </c>
      <c r="M118">
        <v>82.06</v>
      </c>
      <c r="N118">
        <v>5.3983999999999996</v>
      </c>
      <c r="O118">
        <v>104.31</v>
      </c>
      <c r="P118">
        <v>54314</v>
      </c>
      <c r="Q118">
        <v>565.16</v>
      </c>
      <c r="R118">
        <v>352000</v>
      </c>
      <c r="S118">
        <v>321.7550274223035</v>
      </c>
    </row>
    <row r="119" spans="1:19" x14ac:dyDescent="0.15">
      <c r="A119" t="s">
        <v>37</v>
      </c>
      <c r="B119" t="s">
        <v>38</v>
      </c>
      <c r="C119">
        <v>321281</v>
      </c>
      <c r="D119">
        <v>2005</v>
      </c>
      <c r="E119">
        <v>9</v>
      </c>
      <c r="F119">
        <v>13</v>
      </c>
      <c r="G119">
        <v>73.8</v>
      </c>
      <c r="H119">
        <v>13.7</v>
      </c>
      <c r="I119">
        <v>3.2765009794883602E-5</v>
      </c>
      <c r="J119" s="16">
        <f>$U$2+$U$3*G119+$U$4*H119+$U$5*G119*H119+$U$6*G119^2+U124*$I$2^2</f>
        <v>2.4987442392153753E-2</v>
      </c>
      <c r="K119" s="16">
        <f>ABS(I119-J119)</f>
        <v>2.4954677382358868E-2</v>
      </c>
      <c r="L119">
        <v>2394</v>
      </c>
      <c r="M119">
        <v>224.85</v>
      </c>
      <c r="N119">
        <v>1.3371999999999999</v>
      </c>
      <c r="O119">
        <v>154.31</v>
      </c>
      <c r="P119">
        <v>9744</v>
      </c>
      <c r="Q119">
        <v>150.66999999999999</v>
      </c>
      <c r="R119">
        <v>836500</v>
      </c>
      <c r="S119">
        <v>349.41520467836256</v>
      </c>
    </row>
    <row r="120" spans="1:19" x14ac:dyDescent="0.15">
      <c r="A120" t="s">
        <v>97</v>
      </c>
      <c r="B120" t="s">
        <v>98</v>
      </c>
      <c r="C120">
        <v>331082</v>
      </c>
      <c r="D120">
        <v>2005</v>
      </c>
      <c r="E120">
        <v>8</v>
      </c>
      <c r="F120">
        <v>8</v>
      </c>
      <c r="G120">
        <v>156.69999999999999</v>
      </c>
      <c r="H120">
        <v>8.1</v>
      </c>
      <c r="I120">
        <v>5.7353905947441199E-2</v>
      </c>
      <c r="J120" s="16">
        <f>$U$2+$U$3*G120+$U$4*H120+$U$5*G120*H120+$U$6*G120^2+U125*$I$2^2</f>
        <v>3.1885711063250222E-2</v>
      </c>
      <c r="K120" s="16">
        <f>ABS(I120-J120)</f>
        <v>2.5468194884190977E-2</v>
      </c>
      <c r="L120">
        <v>2171</v>
      </c>
      <c r="M120">
        <v>26.84</v>
      </c>
      <c r="N120">
        <v>209.363</v>
      </c>
      <c r="O120">
        <v>111.92</v>
      </c>
      <c r="P120">
        <v>14776</v>
      </c>
      <c r="Q120">
        <v>164.82</v>
      </c>
      <c r="R120">
        <v>630447</v>
      </c>
      <c r="S120">
        <v>290.39474896361122</v>
      </c>
    </row>
    <row r="121" spans="1:19" x14ac:dyDescent="0.15">
      <c r="A121" t="s">
        <v>91</v>
      </c>
      <c r="B121" t="s">
        <v>92</v>
      </c>
      <c r="C121">
        <v>331023</v>
      </c>
      <c r="D121">
        <v>2005</v>
      </c>
      <c r="E121">
        <v>8</v>
      </c>
      <c r="F121">
        <v>8</v>
      </c>
      <c r="G121">
        <v>156.69999999999999</v>
      </c>
      <c r="H121">
        <v>8.1</v>
      </c>
      <c r="I121">
        <v>6.2829700910746796E-3</v>
      </c>
      <c r="J121" s="16">
        <f>$U$2+$U$3*G121+$U$4*H121+$U$5*G121*H121+$U$6*G121^2+U126*$I$2^2</f>
        <v>3.1885711063250222E-2</v>
      </c>
      <c r="K121" s="16">
        <f>ABS(I121-J121)</f>
        <v>2.560274097217554E-2</v>
      </c>
      <c r="L121">
        <v>1426</v>
      </c>
      <c r="M121">
        <v>60.42</v>
      </c>
      <c r="N121">
        <v>356.04399999999998</v>
      </c>
      <c r="O121">
        <v>55.88</v>
      </c>
      <c r="P121">
        <v>11208</v>
      </c>
      <c r="Q121">
        <v>62.51</v>
      </c>
      <c r="R121">
        <v>151212</v>
      </c>
      <c r="S121">
        <v>106.03927068723702</v>
      </c>
    </row>
    <row r="122" spans="1:19" x14ac:dyDescent="0.15">
      <c r="A122" t="s">
        <v>71</v>
      </c>
      <c r="B122" t="s">
        <v>72</v>
      </c>
      <c r="C122">
        <v>330522</v>
      </c>
      <c r="D122">
        <v>2007</v>
      </c>
      <c r="E122">
        <v>10</v>
      </c>
      <c r="F122">
        <v>9</v>
      </c>
      <c r="G122">
        <v>23.9</v>
      </c>
      <c r="H122">
        <v>10.4</v>
      </c>
      <c r="I122">
        <v>3.4784620866366703E-2</v>
      </c>
      <c r="J122" s="16">
        <f>$U$2+$U$3*G122+$U$4*H122+$U$5*G122*H122+$U$6*G122^2+U127*$I$2^2</f>
        <v>8.9784069780724889E-3</v>
      </c>
      <c r="K122" s="16">
        <f>ABS(I122-J122)</f>
        <v>2.5806213888294214E-2</v>
      </c>
      <c r="L122">
        <v>1430</v>
      </c>
      <c r="M122">
        <v>92.84</v>
      </c>
      <c r="N122">
        <v>86.392300000000006</v>
      </c>
      <c r="O122">
        <v>61.6</v>
      </c>
      <c r="P122">
        <v>31284</v>
      </c>
      <c r="Q122">
        <v>192.78</v>
      </c>
      <c r="R122">
        <v>369713</v>
      </c>
      <c r="S122">
        <v>258.54055944055943</v>
      </c>
    </row>
    <row r="123" spans="1:19" x14ac:dyDescent="0.15">
      <c r="A123" t="s">
        <v>91</v>
      </c>
      <c r="B123" t="s">
        <v>92</v>
      </c>
      <c r="C123">
        <v>331023</v>
      </c>
      <c r="D123">
        <v>2007</v>
      </c>
      <c r="E123">
        <v>10</v>
      </c>
      <c r="F123">
        <v>9</v>
      </c>
      <c r="G123">
        <v>217.8</v>
      </c>
      <c r="H123">
        <v>4.9000000000000004</v>
      </c>
      <c r="I123">
        <v>9.9720795330171495E-3</v>
      </c>
      <c r="J123" s="16">
        <f>$U$2+$U$3*G123+$U$4*H123+$U$5*G123*H123+$U$6*G123^2+U128*$I$2^2</f>
        <v>3.5949054329530244E-2</v>
      </c>
      <c r="K123" s="16">
        <f>ABS(I123-J123)</f>
        <v>2.5976974796513095E-2</v>
      </c>
      <c r="L123">
        <v>1426</v>
      </c>
      <c r="M123">
        <v>58.97</v>
      </c>
      <c r="N123">
        <v>356.04399999999998</v>
      </c>
      <c r="O123">
        <v>56.5</v>
      </c>
      <c r="P123">
        <v>15076</v>
      </c>
      <c r="Q123">
        <v>85</v>
      </c>
      <c r="R123">
        <v>184506</v>
      </c>
      <c r="S123">
        <v>129.38709677419354</v>
      </c>
    </row>
    <row r="124" spans="1:19" x14ac:dyDescent="0.15">
      <c r="A124" t="s">
        <v>68</v>
      </c>
      <c r="B124" t="s">
        <v>69</v>
      </c>
      <c r="C124">
        <v>330483</v>
      </c>
      <c r="D124">
        <v>2005</v>
      </c>
      <c r="E124">
        <v>8</v>
      </c>
      <c r="F124">
        <v>8</v>
      </c>
      <c r="G124">
        <v>50.3</v>
      </c>
      <c r="H124">
        <v>16.2</v>
      </c>
      <c r="I124">
        <v>5.0765694904646497E-2</v>
      </c>
      <c r="J124" s="16">
        <f>$U$2+$U$3*G124+$U$4*H124+$U$5*G124*H124+$U$6*G124^2+U129*$I$2^2</f>
        <v>2.3743636478597594E-2</v>
      </c>
      <c r="K124" s="16">
        <f>ABS(I124-J124)</f>
        <v>2.7022058426048903E-2</v>
      </c>
      <c r="L124">
        <v>727</v>
      </c>
      <c r="M124">
        <v>50.96</v>
      </c>
      <c r="N124">
        <v>6.3381600000000002</v>
      </c>
      <c r="O124">
        <v>66.319999999999993</v>
      </c>
      <c r="P124">
        <v>29687</v>
      </c>
      <c r="Q124">
        <v>196.85</v>
      </c>
      <c r="R124">
        <v>356659</v>
      </c>
      <c r="S124">
        <v>490.59009628610727</v>
      </c>
    </row>
    <row r="125" spans="1:19" x14ac:dyDescent="0.15">
      <c r="A125" t="s">
        <v>47</v>
      </c>
      <c r="B125" t="s">
        <v>48</v>
      </c>
      <c r="C125">
        <v>330183</v>
      </c>
      <c r="D125">
        <v>2007</v>
      </c>
      <c r="E125">
        <v>10</v>
      </c>
      <c r="F125">
        <v>9</v>
      </c>
      <c r="G125">
        <v>191.3</v>
      </c>
      <c r="H125">
        <v>9.1</v>
      </c>
      <c r="I125">
        <v>1.0815361896838601E-2</v>
      </c>
      <c r="J125" s="16">
        <f>$U$2+$U$3*G125+$U$4*H125+$U$5*G125*H125+$U$6*G125^2+U130*$I$2^2</f>
        <v>3.8395088623868645E-2</v>
      </c>
      <c r="K125" s="16">
        <f>ABS(I125-J125)</f>
        <v>2.7579726727030046E-2</v>
      </c>
      <c r="L125">
        <v>1808</v>
      </c>
      <c r="M125">
        <v>38.68</v>
      </c>
      <c r="N125">
        <v>194.92400000000001</v>
      </c>
      <c r="O125">
        <v>64.010000000000005</v>
      </c>
      <c r="P125">
        <v>45248</v>
      </c>
      <c r="Q125">
        <v>288.67</v>
      </c>
      <c r="R125">
        <v>379962</v>
      </c>
      <c r="S125">
        <v>210.15597345132744</v>
      </c>
    </row>
    <row r="126" spans="1:19" x14ac:dyDescent="0.15">
      <c r="A126" t="s">
        <v>87</v>
      </c>
      <c r="B126" t="s">
        <v>88</v>
      </c>
      <c r="C126">
        <v>331021</v>
      </c>
      <c r="D126">
        <v>2006</v>
      </c>
      <c r="E126">
        <v>7</v>
      </c>
      <c r="F126">
        <v>16</v>
      </c>
      <c r="G126">
        <v>66.5</v>
      </c>
      <c r="H126">
        <v>30.8</v>
      </c>
      <c r="I126">
        <v>2.1290858283433099E-2</v>
      </c>
      <c r="J126" s="16">
        <f>$U$2+$U$3*G126+$U$4*H126+$U$5*G126*H126+$U$6*G126^2+U131*$I$2^2</f>
        <v>4.8932199798777547E-2</v>
      </c>
      <c r="K126" s="16">
        <f>ABS(I126-J126)</f>
        <v>2.7641341515344447E-2</v>
      </c>
      <c r="L126">
        <v>378</v>
      </c>
      <c r="M126">
        <v>9.6</v>
      </c>
      <c r="N126">
        <v>76.823899999999995</v>
      </c>
      <c r="O126">
        <v>40.229999999999997</v>
      </c>
      <c r="P126">
        <v>44846</v>
      </c>
      <c r="Q126">
        <v>179.57</v>
      </c>
      <c r="R126">
        <v>115140</v>
      </c>
      <c r="S126">
        <v>304.60317460317458</v>
      </c>
    </row>
    <row r="127" spans="1:19" x14ac:dyDescent="0.15">
      <c r="A127" t="s">
        <v>89</v>
      </c>
      <c r="B127" t="s">
        <v>90</v>
      </c>
      <c r="C127">
        <v>331022</v>
      </c>
      <c r="D127">
        <v>2005</v>
      </c>
      <c r="E127">
        <v>9</v>
      </c>
      <c r="F127">
        <v>13</v>
      </c>
      <c r="G127">
        <v>240.1</v>
      </c>
      <c r="H127">
        <v>13.2</v>
      </c>
      <c r="I127">
        <v>7.7818279181708805E-2</v>
      </c>
      <c r="J127" s="16">
        <f>$U$2+$U$3*G127+$U$4*H127+$U$5*G127*H127+$U$6*G127^2+U132*$I$2^2</f>
        <v>4.9952622295827476E-2</v>
      </c>
      <c r="K127" s="16">
        <f>ABS(I127-J127)</f>
        <v>2.7865656885881329E-2</v>
      </c>
      <c r="L127">
        <v>1072</v>
      </c>
      <c r="M127">
        <v>34.799999999999997</v>
      </c>
      <c r="N127">
        <v>152.62700000000001</v>
      </c>
      <c r="O127">
        <v>40.97</v>
      </c>
      <c r="P127">
        <v>12059</v>
      </c>
      <c r="Q127">
        <v>49.17</v>
      </c>
      <c r="R127">
        <v>246214</v>
      </c>
      <c r="S127">
        <v>229.67723880597015</v>
      </c>
    </row>
    <row r="128" spans="1:19" x14ac:dyDescent="0.15">
      <c r="A128" t="s">
        <v>58</v>
      </c>
      <c r="B128" t="s">
        <v>59</v>
      </c>
      <c r="C128">
        <v>330283</v>
      </c>
      <c r="D128">
        <v>2007</v>
      </c>
      <c r="E128">
        <v>10</v>
      </c>
      <c r="F128">
        <v>9</v>
      </c>
      <c r="G128">
        <v>111.1</v>
      </c>
      <c r="H128">
        <v>5.5</v>
      </c>
      <c r="I128">
        <v>4.8324481683554202E-2</v>
      </c>
      <c r="J128" s="16">
        <f>$U$2+$U$3*G128+$U$4*H128+$U$5*G128*H128+$U$6*G128^2+U133*$I$2^2</f>
        <v>2.0245498117530278E-2</v>
      </c>
      <c r="K128" s="16">
        <f>ABS(I128-J128)</f>
        <v>2.8078983566023924E-2</v>
      </c>
      <c r="L128">
        <v>1268</v>
      </c>
      <c r="M128">
        <v>23.8</v>
      </c>
      <c r="N128">
        <v>193.458</v>
      </c>
      <c r="O128">
        <v>48.03</v>
      </c>
      <c r="P128">
        <v>35200</v>
      </c>
      <c r="Q128">
        <v>168.89</v>
      </c>
      <c r="R128">
        <v>394408</v>
      </c>
      <c r="S128">
        <v>311.04731861198741</v>
      </c>
    </row>
    <row r="129" spans="1:19" x14ac:dyDescent="0.15">
      <c r="A129" t="s">
        <v>91</v>
      </c>
      <c r="B129" t="s">
        <v>92</v>
      </c>
      <c r="C129">
        <v>331023</v>
      </c>
      <c r="D129">
        <v>2005</v>
      </c>
      <c r="E129">
        <v>9</v>
      </c>
      <c r="F129">
        <v>13</v>
      </c>
      <c r="G129">
        <v>240.1</v>
      </c>
      <c r="H129">
        <v>13.2</v>
      </c>
      <c r="I129">
        <v>2.0724572353369799E-2</v>
      </c>
      <c r="J129" s="16">
        <f>$U$2+$U$3*G129+$U$4*H129+$U$5*G129*H129+$U$6*G129^2+U134*$I$2^2</f>
        <v>4.9952622295827476E-2</v>
      </c>
      <c r="K129" s="16">
        <f>ABS(I129-J129)</f>
        <v>2.9228049942457677E-2</v>
      </c>
      <c r="L129">
        <v>1426</v>
      </c>
      <c r="M129">
        <v>60.42</v>
      </c>
      <c r="N129">
        <v>356.04399999999998</v>
      </c>
      <c r="O129">
        <v>55.88</v>
      </c>
      <c r="P129">
        <v>11208</v>
      </c>
      <c r="Q129">
        <v>62.51</v>
      </c>
      <c r="R129">
        <v>151212</v>
      </c>
      <c r="S129">
        <v>106.03927068723702</v>
      </c>
    </row>
    <row r="130" spans="1:19" x14ac:dyDescent="0.15">
      <c r="A130" t="s">
        <v>25</v>
      </c>
      <c r="B130" t="s">
        <v>26</v>
      </c>
      <c r="C130">
        <v>320681</v>
      </c>
      <c r="D130">
        <v>2005</v>
      </c>
      <c r="E130">
        <v>8</v>
      </c>
      <c r="F130">
        <v>8</v>
      </c>
      <c r="G130">
        <v>84.5</v>
      </c>
      <c r="H130">
        <v>15.4</v>
      </c>
      <c r="I130">
        <v>3.4533311196706099E-6</v>
      </c>
      <c r="J130" s="16">
        <f>$U$2+$U$3*G130+$U$4*H130+$U$5*G130*H130+$U$6*G130^2+U135*$I$2^2</f>
        <v>2.965948585111753E-2</v>
      </c>
      <c r="K130" s="16">
        <f>ABS(I130-J130)</f>
        <v>2.965603251999786E-2</v>
      </c>
      <c r="L130">
        <v>1208</v>
      </c>
      <c r="M130">
        <v>154.65</v>
      </c>
      <c r="N130">
        <v>3.2177500000000001</v>
      </c>
      <c r="O130">
        <v>112.87</v>
      </c>
      <c r="P130">
        <v>17680</v>
      </c>
      <c r="Q130">
        <v>200.03</v>
      </c>
      <c r="R130">
        <v>398700</v>
      </c>
      <c r="S130">
        <v>330.0496688741722</v>
      </c>
    </row>
    <row r="131" spans="1:19" x14ac:dyDescent="0.15">
      <c r="A131" t="s">
        <v>64</v>
      </c>
      <c r="B131" t="s">
        <v>65</v>
      </c>
      <c r="C131">
        <v>330481</v>
      </c>
      <c r="D131">
        <v>2005</v>
      </c>
      <c r="E131">
        <v>8</v>
      </c>
      <c r="F131">
        <v>8</v>
      </c>
      <c r="G131">
        <v>58</v>
      </c>
      <c r="H131">
        <v>10.8</v>
      </c>
      <c r="I131">
        <v>4.9078634930832803E-2</v>
      </c>
      <c r="J131" s="16">
        <f>$U$2+$U$3*G131+$U$4*H131+$U$5*G131*H131+$U$6*G131^2+U136*$I$2^2</f>
        <v>1.7334540919095785E-2</v>
      </c>
      <c r="K131" s="16">
        <f>ABS(I131-J131)</f>
        <v>3.1744094011737015E-2</v>
      </c>
      <c r="L131">
        <v>668</v>
      </c>
      <c r="M131">
        <v>56.62</v>
      </c>
      <c r="N131">
        <v>7.9030899999999997</v>
      </c>
      <c r="O131">
        <v>64.39</v>
      </c>
      <c r="P131">
        <v>33874</v>
      </c>
      <c r="Q131">
        <v>217.96</v>
      </c>
      <c r="R131">
        <v>249234</v>
      </c>
      <c r="S131">
        <v>373.1047904191617</v>
      </c>
    </row>
    <row r="132" spans="1:19" x14ac:dyDescent="0.15">
      <c r="A132" t="s">
        <v>64</v>
      </c>
      <c r="B132" t="s">
        <v>65</v>
      </c>
      <c r="C132">
        <v>330481</v>
      </c>
      <c r="D132">
        <v>2007</v>
      </c>
      <c r="E132">
        <v>10</v>
      </c>
      <c r="F132">
        <v>9</v>
      </c>
      <c r="G132">
        <v>191.3</v>
      </c>
      <c r="H132">
        <v>9.1</v>
      </c>
      <c r="I132">
        <v>6.5100718747397599E-3</v>
      </c>
      <c r="J132" s="16">
        <f>$U$2+$U$3*G132+$U$4*H132+$U$5*G132*H132+$U$6*G132^2+U137*$I$2^2</f>
        <v>3.8395088623868645E-2</v>
      </c>
      <c r="K132" s="16">
        <f>ABS(I132-J132)</f>
        <v>3.1885016749128886E-2</v>
      </c>
      <c r="L132">
        <v>668</v>
      </c>
      <c r="M132">
        <v>55.27</v>
      </c>
      <c r="N132">
        <v>7.9030899999999997</v>
      </c>
      <c r="O132">
        <v>64.87</v>
      </c>
      <c r="P132">
        <v>47094</v>
      </c>
      <c r="Q132">
        <v>304.89</v>
      </c>
      <c r="R132">
        <v>263258</v>
      </c>
      <c r="S132">
        <v>394.09880239520959</v>
      </c>
    </row>
    <row r="133" spans="1:19" x14ac:dyDescent="0.15">
      <c r="A133" t="s">
        <v>50</v>
      </c>
      <c r="B133" t="s">
        <v>51</v>
      </c>
      <c r="C133">
        <v>330225</v>
      </c>
      <c r="D133">
        <v>2007</v>
      </c>
      <c r="E133">
        <v>10</v>
      </c>
      <c r="F133">
        <v>9</v>
      </c>
      <c r="G133">
        <v>78.3</v>
      </c>
      <c r="H133">
        <v>19</v>
      </c>
      <c r="I133">
        <v>6.63976383838384E-2</v>
      </c>
      <c r="J133" s="16">
        <f>$U$2+$U$3*G133+$U$4*H133+$U$5*G133*H133+$U$6*G133^2+U138*$I$2^2</f>
        <v>3.3755003299518971E-2</v>
      </c>
      <c r="K133" s="16">
        <f>ABS(I133-J133)</f>
        <v>3.264263508431943E-2</v>
      </c>
      <c r="L133">
        <v>1382</v>
      </c>
      <c r="M133">
        <v>31.18</v>
      </c>
      <c r="N133">
        <v>97.493799999999993</v>
      </c>
      <c r="O133">
        <v>53.18</v>
      </c>
      <c r="P133">
        <v>36346</v>
      </c>
      <c r="Q133">
        <v>192.85</v>
      </c>
      <c r="R133">
        <v>829336</v>
      </c>
      <c r="S133">
        <v>600.09840810419678</v>
      </c>
    </row>
    <row r="134" spans="1:19" x14ac:dyDescent="0.15">
      <c r="A134" t="s">
        <v>62</v>
      </c>
      <c r="B134" t="s">
        <v>63</v>
      </c>
      <c r="C134">
        <v>330424</v>
      </c>
      <c r="D134">
        <v>2005</v>
      </c>
      <c r="E134">
        <v>8</v>
      </c>
      <c r="F134">
        <v>8</v>
      </c>
      <c r="G134">
        <v>102.6</v>
      </c>
      <c r="H134">
        <v>19.2</v>
      </c>
      <c r="I134">
        <v>3.1483825265643398E-3</v>
      </c>
      <c r="J134" s="16">
        <f>$U$2+$U$3*G134+$U$4*H134+$U$5*G134*H134+$U$6*G134^2+U139*$I$2^2</f>
        <v>3.8703448875166371E-2</v>
      </c>
      <c r="K134" s="16">
        <f>ABS(I134-J134)</f>
        <v>3.5555066348602032E-2</v>
      </c>
      <c r="L134">
        <v>508</v>
      </c>
      <c r="M134">
        <v>54.57</v>
      </c>
      <c r="N134">
        <v>6.8158300000000001</v>
      </c>
      <c r="O134">
        <v>36.43</v>
      </c>
      <c r="P134">
        <v>39523</v>
      </c>
      <c r="Q134">
        <v>144.47</v>
      </c>
      <c r="R134">
        <v>179830</v>
      </c>
      <c r="S134">
        <v>353.99606299212599</v>
      </c>
    </row>
    <row r="135" spans="1:19" x14ac:dyDescent="0.15">
      <c r="A135" t="s">
        <v>58</v>
      </c>
      <c r="B135" t="s">
        <v>59</v>
      </c>
      <c r="C135">
        <v>330283</v>
      </c>
      <c r="D135">
        <v>2004</v>
      </c>
      <c r="E135">
        <v>8</v>
      </c>
      <c r="F135">
        <v>14</v>
      </c>
      <c r="G135">
        <v>37.9</v>
      </c>
      <c r="H135">
        <v>7.6</v>
      </c>
      <c r="I135">
        <v>4.4935767955801099E-2</v>
      </c>
      <c r="J135" s="16">
        <f>$U$2+$U$3*G135+$U$4*H135+$U$5*G135*H135+$U$6*G135^2+U140*$I$2^2</f>
        <v>8.0290657769980494E-3</v>
      </c>
      <c r="K135" s="16">
        <f>ABS(I135-J135)</f>
        <v>3.6906702178803048E-2</v>
      </c>
      <c r="L135">
        <v>1253</v>
      </c>
      <c r="M135">
        <v>24.25</v>
      </c>
      <c r="N135">
        <v>193.458</v>
      </c>
      <c r="O135">
        <v>47.94</v>
      </c>
      <c r="P135">
        <v>23108</v>
      </c>
      <c r="Q135">
        <v>111.03</v>
      </c>
      <c r="R135">
        <v>329031</v>
      </c>
      <c r="S135">
        <v>262.59457302474061</v>
      </c>
    </row>
    <row r="136" spans="1:19" x14ac:dyDescent="0.15">
      <c r="A136" t="s">
        <v>64</v>
      </c>
      <c r="B136" t="s">
        <v>65</v>
      </c>
      <c r="C136">
        <v>330481</v>
      </c>
      <c r="D136">
        <v>2005</v>
      </c>
      <c r="E136">
        <v>9</v>
      </c>
      <c r="F136">
        <v>13</v>
      </c>
      <c r="G136">
        <v>34.1</v>
      </c>
      <c r="H136">
        <v>12.5</v>
      </c>
      <c r="I136">
        <v>6.1086494923950498E-2</v>
      </c>
      <c r="J136" s="16">
        <f>$U$2+$U$3*G136+$U$4*H136+$U$5*G136*H136+$U$6*G136^2+U141*$I$2^2</f>
        <v>1.4544654760254653E-2</v>
      </c>
      <c r="K136" s="16">
        <f>ABS(I136-J136)</f>
        <v>4.6541840163695843E-2</v>
      </c>
      <c r="L136">
        <v>668</v>
      </c>
      <c r="M136">
        <v>56.62</v>
      </c>
      <c r="N136">
        <v>7.9030899999999997</v>
      </c>
      <c r="O136">
        <v>64.39</v>
      </c>
      <c r="P136">
        <v>33874</v>
      </c>
      <c r="Q136">
        <v>217.96</v>
      </c>
      <c r="R136">
        <v>249234</v>
      </c>
      <c r="S136">
        <v>373.1047904191617</v>
      </c>
    </row>
    <row r="137" spans="1:19" x14ac:dyDescent="0.15">
      <c r="A137" t="s">
        <v>52</v>
      </c>
      <c r="B137" t="s">
        <v>53</v>
      </c>
      <c r="C137">
        <v>330226</v>
      </c>
      <c r="D137">
        <v>2004</v>
      </c>
      <c r="E137">
        <v>8</v>
      </c>
      <c r="F137">
        <v>14</v>
      </c>
      <c r="G137">
        <v>45.6</v>
      </c>
      <c r="H137">
        <v>13.2</v>
      </c>
      <c r="I137">
        <v>6.9924862932062001E-2</v>
      </c>
      <c r="J137" s="16">
        <f>$U$2+$U$3*G137+$U$4*H137+$U$5*G137*H137+$U$6*G137^2+U142*$I$2^2</f>
        <v>1.8204875144787247E-2</v>
      </c>
      <c r="K137" s="16">
        <f>ABS(I137-J137)</f>
        <v>5.1719987787274754E-2</v>
      </c>
      <c r="L137">
        <v>1880</v>
      </c>
      <c r="M137">
        <v>31.68</v>
      </c>
      <c r="N137">
        <v>218.26499999999999</v>
      </c>
      <c r="O137">
        <v>58.31</v>
      </c>
      <c r="P137">
        <v>19851</v>
      </c>
      <c r="Q137">
        <v>115.67</v>
      </c>
      <c r="R137">
        <v>239554</v>
      </c>
      <c r="S137">
        <v>127.42234042553191</v>
      </c>
    </row>
    <row r="138" spans="1:19" x14ac:dyDescent="0.15">
      <c r="A138" t="s">
        <v>58</v>
      </c>
      <c r="B138" t="s">
        <v>59</v>
      </c>
      <c r="C138">
        <v>330283</v>
      </c>
      <c r="D138">
        <v>2005</v>
      </c>
      <c r="E138">
        <v>8</v>
      </c>
      <c r="F138">
        <v>8</v>
      </c>
      <c r="G138">
        <v>99.4</v>
      </c>
      <c r="H138">
        <v>9.4</v>
      </c>
      <c r="I138">
        <v>7.7531629686304504E-2</v>
      </c>
      <c r="J138" s="16">
        <f>$U$2+$U$3*G138+$U$4*H138+$U$5*G138*H138+$U$6*G138^2+U143*$I$2^2</f>
        <v>2.3730502021231167E-2</v>
      </c>
      <c r="K138" s="16">
        <f>ABS(I138-J138)</f>
        <v>5.3801127665073334E-2</v>
      </c>
      <c r="L138">
        <v>1249</v>
      </c>
      <c r="M138">
        <v>24.05</v>
      </c>
      <c r="N138">
        <v>193.458</v>
      </c>
      <c r="O138">
        <v>47.88</v>
      </c>
      <c r="P138">
        <v>26054</v>
      </c>
      <c r="Q138">
        <v>124.82</v>
      </c>
      <c r="R138">
        <v>344365</v>
      </c>
      <c r="S138">
        <v>275.71257005604485</v>
      </c>
    </row>
    <row r="139" spans="1:19" x14ac:dyDescent="0.15">
      <c r="A139" t="s">
        <v>58</v>
      </c>
      <c r="B139" t="s">
        <v>59</v>
      </c>
      <c r="C139">
        <v>330283</v>
      </c>
      <c r="D139">
        <v>2005</v>
      </c>
      <c r="E139">
        <v>9</v>
      </c>
      <c r="F139">
        <v>13</v>
      </c>
      <c r="G139">
        <v>117.5</v>
      </c>
      <c r="H139">
        <v>9.1999999999999993</v>
      </c>
      <c r="I139">
        <v>8.5182777352716094E-2</v>
      </c>
      <c r="J139" s="16">
        <f>$U$2+$U$3*G139+$U$4*H139+$U$5*G139*H139+$U$6*G139^2+U144*$I$2^2</f>
        <v>2.6820229058654523E-2</v>
      </c>
      <c r="K139" s="16">
        <f>ABS(I139-J139)</f>
        <v>5.8362548294061567E-2</v>
      </c>
      <c r="L139">
        <v>1249</v>
      </c>
      <c r="M139">
        <v>24.05</v>
      </c>
      <c r="N139">
        <v>193.458</v>
      </c>
      <c r="O139">
        <v>47.88</v>
      </c>
      <c r="P139">
        <v>26054</v>
      </c>
      <c r="Q139">
        <v>124.82</v>
      </c>
      <c r="R139">
        <v>344365</v>
      </c>
      <c r="S139">
        <v>275.71257005604485</v>
      </c>
    </row>
  </sheetData>
  <sortState ref="A2:S139">
    <sortCondition ref="K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N5" sqref="N5"/>
    </sheetView>
  </sheetViews>
  <sheetFormatPr defaultRowHeight="13.5" x14ac:dyDescent="0.15"/>
  <cols>
    <col min="8" max="8" width="11.375" customWidth="1"/>
    <col min="9" max="9" width="13" customWidth="1"/>
    <col min="10" max="10" width="12.625" customWidth="1"/>
    <col min="11" max="11" width="11.75" customWidth="1"/>
    <col min="14" max="14" width="15" customWidth="1"/>
    <col min="15" max="15" width="12.75" customWidth="1"/>
    <col min="16" max="16" width="13.875" customWidth="1"/>
    <col min="17" max="17" width="15.375" customWidth="1"/>
    <col min="18" max="18" width="11.875" customWidth="1"/>
  </cols>
  <sheetData>
    <row r="1" spans="1:19" x14ac:dyDescent="0.15">
      <c r="A1" t="s">
        <v>210</v>
      </c>
      <c r="B1" t="s">
        <v>100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152</v>
      </c>
      <c r="J1" t="s">
        <v>5</v>
      </c>
      <c r="K1" t="s">
        <v>6</v>
      </c>
      <c r="L1" t="s">
        <v>143</v>
      </c>
      <c r="M1" t="s">
        <v>144</v>
      </c>
      <c r="N1" s="14" t="s">
        <v>141</v>
      </c>
      <c r="O1" s="14" t="s">
        <v>208</v>
      </c>
      <c r="P1" t="s">
        <v>145</v>
      </c>
      <c r="Q1" t="s">
        <v>9</v>
      </c>
      <c r="R1" s="14" t="s">
        <v>203</v>
      </c>
      <c r="S1" s="14" t="s">
        <v>207</v>
      </c>
    </row>
    <row r="2" spans="1:19" x14ac:dyDescent="0.15">
      <c r="A2" t="s">
        <v>41</v>
      </c>
      <c r="B2" t="s">
        <v>42</v>
      </c>
      <c r="C2">
        <v>330122</v>
      </c>
      <c r="D2">
        <v>2007</v>
      </c>
      <c r="E2">
        <v>10</v>
      </c>
      <c r="F2">
        <v>9</v>
      </c>
      <c r="G2">
        <v>71.2</v>
      </c>
      <c r="H2">
        <v>4.9000000000000004</v>
      </c>
      <c r="I2">
        <v>3.7081287923854899E-3</v>
      </c>
      <c r="J2">
        <v>1.47419768340962E-2</v>
      </c>
      <c r="K2">
        <v>-1.103384804171071E-2</v>
      </c>
      <c r="L2">
        <v>1780</v>
      </c>
      <c r="M2">
        <v>39.82</v>
      </c>
      <c r="N2">
        <v>141.24</v>
      </c>
      <c r="O2">
        <v>35527</v>
      </c>
      <c r="P2">
        <v>35.28</v>
      </c>
      <c r="Q2">
        <v>226291</v>
      </c>
      <c r="R2">
        <v>293.851</v>
      </c>
      <c r="S2">
        <f>Q2/L2</f>
        <v>127.12977528089888</v>
      </c>
    </row>
    <row r="3" spans="1:19" x14ac:dyDescent="0.15">
      <c r="A3" t="s">
        <v>43</v>
      </c>
      <c r="B3" t="s">
        <v>44</v>
      </c>
      <c r="C3">
        <v>330127</v>
      </c>
      <c r="D3">
        <v>2007</v>
      </c>
      <c r="E3">
        <v>10</v>
      </c>
      <c r="F3">
        <v>9</v>
      </c>
      <c r="G3">
        <v>71.2</v>
      </c>
      <c r="H3">
        <v>4.9000000000000004</v>
      </c>
      <c r="I3">
        <v>6.1462318556296603E-3</v>
      </c>
      <c r="J3">
        <v>1.47419768340962E-2</v>
      </c>
      <c r="K3">
        <v>-8.5957449784665393E-3</v>
      </c>
      <c r="L3">
        <v>4452</v>
      </c>
      <c r="M3">
        <v>45.33</v>
      </c>
      <c r="N3">
        <v>79.27</v>
      </c>
      <c r="O3">
        <v>17499</v>
      </c>
      <c r="P3">
        <v>44.72</v>
      </c>
      <c r="Q3">
        <v>251685</v>
      </c>
      <c r="R3">
        <v>357.95100000000002</v>
      </c>
      <c r="S3">
        <f t="shared" ref="S3:S66" si="0">Q3/L3</f>
        <v>56.533018867924525</v>
      </c>
    </row>
    <row r="4" spans="1:19" x14ac:dyDescent="0.15">
      <c r="A4" t="s">
        <v>47</v>
      </c>
      <c r="B4" t="s">
        <v>48</v>
      </c>
      <c r="C4">
        <v>330183</v>
      </c>
      <c r="D4">
        <v>2007</v>
      </c>
      <c r="E4">
        <v>10</v>
      </c>
      <c r="F4">
        <v>9</v>
      </c>
      <c r="G4">
        <v>191.3</v>
      </c>
      <c r="H4">
        <v>9.1</v>
      </c>
      <c r="I4">
        <v>1.0815361896838601E-2</v>
      </c>
      <c r="J4">
        <v>3.7371898182783497E-2</v>
      </c>
      <c r="K4">
        <v>-2.6556536285944898E-2</v>
      </c>
      <c r="L4">
        <v>1808</v>
      </c>
      <c r="M4">
        <v>64.010000000000005</v>
      </c>
      <c r="N4">
        <v>288.67</v>
      </c>
      <c r="O4">
        <v>45248</v>
      </c>
      <c r="P4">
        <v>38.68</v>
      </c>
      <c r="Q4">
        <v>379962</v>
      </c>
      <c r="R4">
        <v>194.92400000000001</v>
      </c>
      <c r="S4">
        <f t="shared" si="0"/>
        <v>210.15597345132744</v>
      </c>
    </row>
    <row r="5" spans="1:19" x14ac:dyDescent="0.15">
      <c r="A5" t="s">
        <v>50</v>
      </c>
      <c r="B5" t="s">
        <v>51</v>
      </c>
      <c r="C5">
        <v>330225</v>
      </c>
      <c r="D5">
        <v>2007</v>
      </c>
      <c r="E5">
        <v>10</v>
      </c>
      <c r="F5">
        <v>9</v>
      </c>
      <c r="G5">
        <v>78.3</v>
      </c>
      <c r="H5">
        <v>19</v>
      </c>
      <c r="I5">
        <v>6.63976383838384E-2</v>
      </c>
      <c r="J5">
        <v>3.4452077008855699E-2</v>
      </c>
      <c r="K5">
        <v>3.1945561374982702E-2</v>
      </c>
      <c r="L5">
        <v>1382</v>
      </c>
      <c r="M5">
        <v>53.18</v>
      </c>
      <c r="N5">
        <v>192.85</v>
      </c>
      <c r="O5">
        <v>36346</v>
      </c>
      <c r="P5">
        <v>31.18</v>
      </c>
      <c r="Q5">
        <v>829336</v>
      </c>
      <c r="R5">
        <v>97.493799999999993</v>
      </c>
      <c r="S5">
        <f t="shared" si="0"/>
        <v>600.09840810419678</v>
      </c>
    </row>
    <row r="6" spans="1:19" x14ac:dyDescent="0.15">
      <c r="A6" t="s">
        <v>52</v>
      </c>
      <c r="B6" t="s">
        <v>53</v>
      </c>
      <c r="C6">
        <v>330226</v>
      </c>
      <c r="D6">
        <v>2007</v>
      </c>
      <c r="E6">
        <v>10</v>
      </c>
      <c r="F6">
        <v>9</v>
      </c>
      <c r="G6">
        <v>78.3</v>
      </c>
      <c r="H6">
        <v>19</v>
      </c>
      <c r="I6">
        <v>5.0085623221400102E-2</v>
      </c>
      <c r="J6">
        <v>3.4452077008855699E-2</v>
      </c>
      <c r="K6">
        <v>1.5633546212544404E-2</v>
      </c>
      <c r="L6">
        <v>1843</v>
      </c>
      <c r="M6">
        <v>59.52</v>
      </c>
      <c r="N6">
        <v>194.41</v>
      </c>
      <c r="O6">
        <v>32811</v>
      </c>
      <c r="P6">
        <v>32.15</v>
      </c>
      <c r="Q6">
        <v>248161</v>
      </c>
      <c r="R6">
        <v>218.26499999999999</v>
      </c>
      <c r="S6">
        <f t="shared" si="0"/>
        <v>134.65056972327727</v>
      </c>
    </row>
    <row r="7" spans="1:19" x14ac:dyDescent="0.15">
      <c r="A7" t="s">
        <v>54</v>
      </c>
      <c r="B7" t="s">
        <v>55</v>
      </c>
      <c r="C7">
        <v>330281</v>
      </c>
      <c r="D7">
        <v>2007</v>
      </c>
      <c r="E7">
        <v>10</v>
      </c>
      <c r="F7">
        <v>9</v>
      </c>
      <c r="G7">
        <v>117.9</v>
      </c>
      <c r="H7">
        <v>8.6999999999999993</v>
      </c>
      <c r="I7">
        <v>1.59240249554367E-2</v>
      </c>
      <c r="J7">
        <v>2.7237163858459802E-2</v>
      </c>
      <c r="K7">
        <v>-1.1313138903023101E-2</v>
      </c>
      <c r="L7">
        <v>1501</v>
      </c>
      <c r="M7">
        <v>82.92</v>
      </c>
      <c r="N7">
        <v>402.84</v>
      </c>
      <c r="O7">
        <v>50823</v>
      </c>
      <c r="P7">
        <v>63.57</v>
      </c>
      <c r="Q7">
        <v>491806</v>
      </c>
      <c r="R7">
        <v>160.34899999999999</v>
      </c>
      <c r="S7">
        <f t="shared" si="0"/>
        <v>327.6522318454364</v>
      </c>
    </row>
    <row r="8" spans="1:19" x14ac:dyDescent="0.15">
      <c r="A8" t="s">
        <v>56</v>
      </c>
      <c r="B8" t="s">
        <v>57</v>
      </c>
      <c r="C8">
        <v>330282</v>
      </c>
      <c r="D8">
        <v>2007</v>
      </c>
      <c r="E8">
        <v>10</v>
      </c>
      <c r="F8">
        <v>9</v>
      </c>
      <c r="G8">
        <v>117.9</v>
      </c>
      <c r="H8">
        <v>8.6999999999999993</v>
      </c>
      <c r="I8">
        <v>3.8169114119922597E-2</v>
      </c>
      <c r="J8">
        <v>2.7237163858459802E-2</v>
      </c>
      <c r="K8">
        <v>1.0931950261462795E-2</v>
      </c>
      <c r="L8">
        <v>1361</v>
      </c>
      <c r="M8">
        <v>102.72</v>
      </c>
      <c r="N8">
        <v>531.51</v>
      </c>
      <c r="O8">
        <v>51905</v>
      </c>
      <c r="P8">
        <v>81.19</v>
      </c>
      <c r="Q8">
        <v>419103</v>
      </c>
      <c r="R8">
        <v>23.659500000000001</v>
      </c>
      <c r="S8">
        <f t="shared" si="0"/>
        <v>307.9375459221161</v>
      </c>
    </row>
    <row r="9" spans="1:19" x14ac:dyDescent="0.15">
      <c r="A9" t="s">
        <v>58</v>
      </c>
      <c r="B9" t="s">
        <v>59</v>
      </c>
      <c r="C9">
        <v>330283</v>
      </c>
      <c r="D9">
        <v>2007</v>
      </c>
      <c r="E9">
        <v>10</v>
      </c>
      <c r="F9">
        <v>9</v>
      </c>
      <c r="G9">
        <v>111.1</v>
      </c>
      <c r="H9">
        <v>5.5</v>
      </c>
      <c r="I9">
        <v>4.8324481683554202E-2</v>
      </c>
      <c r="J9">
        <v>2.2195354803743399E-2</v>
      </c>
      <c r="K9">
        <v>2.6129126879810803E-2</v>
      </c>
      <c r="L9">
        <v>1268</v>
      </c>
      <c r="M9">
        <v>48.03</v>
      </c>
      <c r="N9">
        <v>168.89</v>
      </c>
      <c r="O9">
        <v>35200</v>
      </c>
      <c r="P9">
        <v>23.8</v>
      </c>
      <c r="Q9">
        <v>394408</v>
      </c>
      <c r="R9">
        <v>193.458</v>
      </c>
      <c r="S9">
        <f t="shared" si="0"/>
        <v>311.04731861198741</v>
      </c>
    </row>
    <row r="10" spans="1:19" x14ac:dyDescent="0.15">
      <c r="A10" t="s">
        <v>60</v>
      </c>
      <c r="B10" t="s">
        <v>61</v>
      </c>
      <c r="C10">
        <v>330421</v>
      </c>
      <c r="D10">
        <v>2007</v>
      </c>
      <c r="E10">
        <v>10</v>
      </c>
      <c r="F10">
        <v>9</v>
      </c>
      <c r="G10">
        <v>91.6</v>
      </c>
      <c r="H10">
        <v>10.7</v>
      </c>
      <c r="I10">
        <v>7.0205479230769198E-3</v>
      </c>
      <c r="J10">
        <v>2.5534722838523E-2</v>
      </c>
      <c r="K10">
        <v>-1.8514174915446081E-2</v>
      </c>
      <c r="L10">
        <v>507</v>
      </c>
      <c r="M10">
        <v>38.130000000000003</v>
      </c>
      <c r="N10">
        <v>181.44</v>
      </c>
      <c r="O10">
        <v>47623</v>
      </c>
      <c r="P10">
        <v>45.38</v>
      </c>
      <c r="Q10">
        <v>256904</v>
      </c>
      <c r="R10">
        <v>5.0384599999999997</v>
      </c>
      <c r="S10">
        <f t="shared" si="0"/>
        <v>506.7140039447732</v>
      </c>
    </row>
    <row r="11" spans="1:19" x14ac:dyDescent="0.15">
      <c r="A11" t="s">
        <v>64</v>
      </c>
      <c r="B11" t="s">
        <v>65</v>
      </c>
      <c r="C11">
        <v>330481</v>
      </c>
      <c r="D11">
        <v>2007</v>
      </c>
      <c r="E11">
        <v>10</v>
      </c>
      <c r="F11">
        <v>9</v>
      </c>
      <c r="G11">
        <v>191.3</v>
      </c>
      <c r="H11">
        <v>9.1</v>
      </c>
      <c r="I11">
        <v>6.5100718747397599E-3</v>
      </c>
      <c r="J11">
        <v>3.7371898182783497E-2</v>
      </c>
      <c r="K11">
        <v>-3.0861826308043738E-2</v>
      </c>
      <c r="L11">
        <v>668</v>
      </c>
      <c r="M11">
        <v>64.87</v>
      </c>
      <c r="N11">
        <v>304.89</v>
      </c>
      <c r="O11">
        <v>47094</v>
      </c>
      <c r="P11">
        <v>55.27</v>
      </c>
      <c r="Q11">
        <v>263258</v>
      </c>
      <c r="R11">
        <v>7.9030899999999997</v>
      </c>
      <c r="S11">
        <f t="shared" si="0"/>
        <v>394.09880239520959</v>
      </c>
    </row>
    <row r="12" spans="1:19" x14ac:dyDescent="0.15">
      <c r="A12" t="s">
        <v>66</v>
      </c>
      <c r="B12" t="s">
        <v>67</v>
      </c>
      <c r="C12">
        <v>330482</v>
      </c>
      <c r="D12">
        <v>2007</v>
      </c>
      <c r="E12">
        <v>10</v>
      </c>
      <c r="F12">
        <v>9</v>
      </c>
      <c r="G12">
        <v>91.6</v>
      </c>
      <c r="H12">
        <v>10.7</v>
      </c>
      <c r="I12">
        <v>1.13542862266426E-2</v>
      </c>
      <c r="J12">
        <v>2.5534722838523E-2</v>
      </c>
      <c r="K12">
        <v>-1.41804366118804E-2</v>
      </c>
      <c r="L12">
        <v>537</v>
      </c>
      <c r="M12">
        <v>48.37</v>
      </c>
      <c r="N12">
        <v>240.59</v>
      </c>
      <c r="O12">
        <v>49753</v>
      </c>
      <c r="P12">
        <v>49.87</v>
      </c>
      <c r="Q12">
        <v>263256</v>
      </c>
      <c r="R12">
        <v>6.1363300000000001</v>
      </c>
      <c r="S12">
        <f t="shared" si="0"/>
        <v>490.23463687150837</v>
      </c>
    </row>
    <row r="13" spans="1:19" x14ac:dyDescent="0.15">
      <c r="A13" t="s">
        <v>68</v>
      </c>
      <c r="B13" t="s">
        <v>69</v>
      </c>
      <c r="C13">
        <v>330483</v>
      </c>
      <c r="D13">
        <v>2007</v>
      </c>
      <c r="E13">
        <v>10</v>
      </c>
      <c r="F13">
        <v>9</v>
      </c>
      <c r="G13">
        <v>96</v>
      </c>
      <c r="H13">
        <v>11.1</v>
      </c>
      <c r="I13">
        <v>4.2597240762916697E-2</v>
      </c>
      <c r="J13">
        <v>2.68006760934776E-2</v>
      </c>
      <c r="K13">
        <v>1.5796564669439097E-2</v>
      </c>
      <c r="L13">
        <v>727</v>
      </c>
      <c r="M13">
        <v>66.7</v>
      </c>
      <c r="N13">
        <v>272.86</v>
      </c>
      <c r="O13">
        <v>40964</v>
      </c>
      <c r="P13">
        <v>46.97</v>
      </c>
      <c r="Q13">
        <v>318941</v>
      </c>
      <c r="R13">
        <v>6.3381600000000002</v>
      </c>
      <c r="S13">
        <f t="shared" si="0"/>
        <v>438.70839064649243</v>
      </c>
    </row>
    <row r="14" spans="1:19" x14ac:dyDescent="0.15">
      <c r="A14" t="s">
        <v>71</v>
      </c>
      <c r="B14" t="s">
        <v>72</v>
      </c>
      <c r="C14">
        <v>330522</v>
      </c>
      <c r="D14">
        <v>2007</v>
      </c>
      <c r="E14">
        <v>10</v>
      </c>
      <c r="F14">
        <v>9</v>
      </c>
      <c r="G14">
        <v>23.9</v>
      </c>
      <c r="H14">
        <v>10.4</v>
      </c>
      <c r="I14">
        <v>3.4784620866366703E-2</v>
      </c>
      <c r="J14">
        <v>1.2158298367848199E-2</v>
      </c>
      <c r="K14">
        <v>2.2626322498518502E-2</v>
      </c>
      <c r="L14">
        <v>1430</v>
      </c>
      <c r="M14">
        <v>61.6</v>
      </c>
      <c r="N14">
        <v>192.78</v>
      </c>
      <c r="O14">
        <v>31284</v>
      </c>
      <c r="P14">
        <v>92.84</v>
      </c>
      <c r="Q14">
        <v>369713</v>
      </c>
      <c r="R14">
        <v>86.392300000000006</v>
      </c>
      <c r="S14">
        <f t="shared" si="0"/>
        <v>258.54055944055943</v>
      </c>
    </row>
    <row r="15" spans="1:19" x14ac:dyDescent="0.15">
      <c r="A15" t="s">
        <v>73</v>
      </c>
      <c r="B15" t="s">
        <v>74</v>
      </c>
      <c r="C15">
        <v>330523</v>
      </c>
      <c r="D15">
        <v>2007</v>
      </c>
      <c r="E15">
        <v>10</v>
      </c>
      <c r="F15">
        <v>9</v>
      </c>
      <c r="G15">
        <v>72.2</v>
      </c>
      <c r="H15">
        <v>9</v>
      </c>
      <c r="I15">
        <v>1.3705990019960101E-2</v>
      </c>
      <c r="J15">
        <v>1.9940242239885098E-2</v>
      </c>
      <c r="K15">
        <v>-6.2342522199249975E-3</v>
      </c>
      <c r="L15">
        <v>1886</v>
      </c>
      <c r="M15">
        <v>45.25</v>
      </c>
      <c r="N15">
        <v>122</v>
      </c>
      <c r="O15">
        <v>26834</v>
      </c>
      <c r="P15">
        <v>41.51</v>
      </c>
      <c r="Q15">
        <v>295777</v>
      </c>
      <c r="R15">
        <v>206.69800000000001</v>
      </c>
      <c r="S15">
        <f t="shared" si="0"/>
        <v>156.82767762460233</v>
      </c>
    </row>
    <row r="16" spans="1:19" x14ac:dyDescent="0.15">
      <c r="A16" t="s">
        <v>73</v>
      </c>
      <c r="B16" t="s">
        <v>74</v>
      </c>
      <c r="C16">
        <v>330523</v>
      </c>
      <c r="D16">
        <v>2007</v>
      </c>
      <c r="E16">
        <v>10</v>
      </c>
      <c r="F16">
        <v>9</v>
      </c>
      <c r="G16">
        <v>72.2</v>
      </c>
      <c r="H16">
        <v>9</v>
      </c>
      <c r="I16">
        <v>1.3705990019960101E-2</v>
      </c>
      <c r="J16">
        <v>1.9940242239885098E-2</v>
      </c>
      <c r="K16">
        <v>-6.2342522199249975E-3</v>
      </c>
      <c r="L16">
        <v>1886</v>
      </c>
      <c r="M16">
        <v>45.25</v>
      </c>
      <c r="N16">
        <v>122</v>
      </c>
      <c r="O16">
        <v>26834</v>
      </c>
      <c r="P16">
        <v>41.51</v>
      </c>
      <c r="Q16">
        <v>295777</v>
      </c>
      <c r="R16">
        <v>206.69800000000001</v>
      </c>
      <c r="S16">
        <f t="shared" si="0"/>
        <v>156.82767762460233</v>
      </c>
    </row>
    <row r="17" spans="1:19" x14ac:dyDescent="0.15">
      <c r="A17" t="s">
        <v>77</v>
      </c>
      <c r="B17" t="s">
        <v>78</v>
      </c>
      <c r="C17">
        <v>330624</v>
      </c>
      <c r="D17">
        <v>2007</v>
      </c>
      <c r="E17">
        <v>10</v>
      </c>
      <c r="F17">
        <v>9</v>
      </c>
      <c r="G17">
        <v>89.1</v>
      </c>
      <c r="H17">
        <v>8.1999999999999993</v>
      </c>
      <c r="I17">
        <v>1.51676243386243E-2</v>
      </c>
      <c r="J17">
        <v>2.19245298743884E-2</v>
      </c>
      <c r="K17">
        <v>-6.7569055357641003E-3</v>
      </c>
      <c r="L17">
        <v>1213</v>
      </c>
      <c r="M17">
        <v>43.55</v>
      </c>
      <c r="N17">
        <v>152.34</v>
      </c>
      <c r="O17">
        <v>35011</v>
      </c>
      <c r="P17">
        <v>24.92</v>
      </c>
      <c r="Q17">
        <v>129059</v>
      </c>
      <c r="R17">
        <v>320.137</v>
      </c>
      <c r="S17">
        <f t="shared" si="0"/>
        <v>106.39653751030502</v>
      </c>
    </row>
    <row r="18" spans="1:19" x14ac:dyDescent="0.15">
      <c r="A18" t="s">
        <v>81</v>
      </c>
      <c r="B18" t="s">
        <v>82</v>
      </c>
      <c r="C18">
        <v>330682</v>
      </c>
      <c r="D18">
        <v>2007</v>
      </c>
      <c r="E18">
        <v>10</v>
      </c>
      <c r="F18">
        <v>9</v>
      </c>
      <c r="G18">
        <v>89.1</v>
      </c>
      <c r="H18">
        <v>8.1999999999999993</v>
      </c>
      <c r="I18">
        <v>2.2451871623155501E-2</v>
      </c>
      <c r="J18">
        <v>2.19245298743884E-2</v>
      </c>
      <c r="K18">
        <v>5.2734174876710102E-4</v>
      </c>
      <c r="L18">
        <v>1403</v>
      </c>
      <c r="M18">
        <v>77.28</v>
      </c>
      <c r="N18">
        <v>309.08</v>
      </c>
      <c r="O18">
        <v>39995</v>
      </c>
      <c r="P18">
        <v>85.76</v>
      </c>
      <c r="Q18">
        <v>503286</v>
      </c>
      <c r="R18">
        <v>91.971999999999994</v>
      </c>
      <c r="S18">
        <f t="shared" si="0"/>
        <v>358.72131147540983</v>
      </c>
    </row>
    <row r="19" spans="1:19" x14ac:dyDescent="0.15">
      <c r="A19" t="s">
        <v>83</v>
      </c>
      <c r="B19" t="s">
        <v>84</v>
      </c>
      <c r="C19">
        <v>330683</v>
      </c>
      <c r="D19">
        <v>2007</v>
      </c>
      <c r="E19">
        <v>10</v>
      </c>
      <c r="F19">
        <v>9</v>
      </c>
      <c r="G19">
        <v>89.1</v>
      </c>
      <c r="H19">
        <v>8.1999999999999993</v>
      </c>
      <c r="I19">
        <v>2.9103348362989299E-2</v>
      </c>
      <c r="J19">
        <v>2.19245298743884E-2</v>
      </c>
      <c r="K19">
        <v>7.1788184886008993E-3</v>
      </c>
      <c r="L19">
        <v>1790</v>
      </c>
      <c r="M19">
        <v>73.37</v>
      </c>
      <c r="N19">
        <v>192.3</v>
      </c>
      <c r="O19">
        <v>26206</v>
      </c>
      <c r="P19">
        <v>58.14</v>
      </c>
      <c r="Q19">
        <v>322364</v>
      </c>
      <c r="R19">
        <v>242.26</v>
      </c>
      <c r="S19">
        <f t="shared" si="0"/>
        <v>180.09162011173186</v>
      </c>
    </row>
    <row r="20" spans="1:19" x14ac:dyDescent="0.15">
      <c r="A20" t="s">
        <v>87</v>
      </c>
      <c r="B20" t="s">
        <v>88</v>
      </c>
      <c r="C20">
        <v>331021</v>
      </c>
      <c r="D20">
        <v>2007</v>
      </c>
      <c r="E20">
        <v>10</v>
      </c>
      <c r="F20">
        <v>9</v>
      </c>
      <c r="G20">
        <v>83.4</v>
      </c>
      <c r="H20">
        <v>23.8</v>
      </c>
      <c r="I20">
        <v>4.4856191358024697E-2</v>
      </c>
      <c r="J20">
        <v>4.2403938145929597E-2</v>
      </c>
      <c r="K20">
        <v>2.4522532120950999E-3</v>
      </c>
      <c r="L20">
        <v>378</v>
      </c>
      <c r="M20">
        <v>40.659999999999997</v>
      </c>
      <c r="N20">
        <v>222.51</v>
      </c>
      <c r="O20">
        <v>55017</v>
      </c>
      <c r="P20">
        <v>38.72</v>
      </c>
      <c r="Q20">
        <v>304706</v>
      </c>
      <c r="R20">
        <v>76.823899999999995</v>
      </c>
      <c r="S20">
        <f t="shared" si="0"/>
        <v>806.10052910052912</v>
      </c>
    </row>
    <row r="21" spans="1:19" x14ac:dyDescent="0.15">
      <c r="A21" t="s">
        <v>89</v>
      </c>
      <c r="B21" t="s">
        <v>90</v>
      </c>
      <c r="C21">
        <v>331022</v>
      </c>
      <c r="D21">
        <v>2007</v>
      </c>
      <c r="E21">
        <v>10</v>
      </c>
      <c r="F21">
        <v>9</v>
      </c>
      <c r="G21">
        <v>217.8</v>
      </c>
      <c r="H21">
        <v>4.9000000000000004</v>
      </c>
      <c r="I21">
        <v>4.0788692016558298E-2</v>
      </c>
      <c r="J21">
        <v>3.4595407470627802E-2</v>
      </c>
      <c r="K21">
        <v>6.1932845459304955E-3</v>
      </c>
      <c r="L21">
        <v>1072</v>
      </c>
      <c r="M21">
        <v>41.86</v>
      </c>
      <c r="N21">
        <v>69.27</v>
      </c>
      <c r="O21">
        <v>16637</v>
      </c>
      <c r="P21">
        <v>33.93</v>
      </c>
      <c r="Q21">
        <v>315426</v>
      </c>
      <c r="R21">
        <v>152.62700000000001</v>
      </c>
      <c r="S21">
        <f t="shared" si="0"/>
        <v>294.24067164179104</v>
      </c>
    </row>
    <row r="22" spans="1:19" x14ac:dyDescent="0.15">
      <c r="A22" t="s">
        <v>91</v>
      </c>
      <c r="B22" t="s">
        <v>92</v>
      </c>
      <c r="C22">
        <v>331023</v>
      </c>
      <c r="D22">
        <v>2007</v>
      </c>
      <c r="E22">
        <v>10</v>
      </c>
      <c r="F22">
        <v>9</v>
      </c>
      <c r="G22">
        <v>217.8</v>
      </c>
      <c r="H22">
        <v>4.9000000000000004</v>
      </c>
      <c r="I22">
        <v>9.9720795330171495E-3</v>
      </c>
      <c r="J22">
        <v>3.4595407470627802E-2</v>
      </c>
      <c r="K22">
        <v>-2.4623327937610653E-2</v>
      </c>
      <c r="L22">
        <v>1426</v>
      </c>
      <c r="M22">
        <v>56.5</v>
      </c>
      <c r="N22">
        <v>85</v>
      </c>
      <c r="O22">
        <v>15076</v>
      </c>
      <c r="P22">
        <v>58.97</v>
      </c>
      <c r="Q22">
        <v>184506</v>
      </c>
      <c r="R22">
        <v>356.04399999999998</v>
      </c>
      <c r="S22">
        <f t="shared" si="0"/>
        <v>129.38709677419354</v>
      </c>
    </row>
    <row r="23" spans="1:19" x14ac:dyDescent="0.15">
      <c r="A23" t="s">
        <v>93</v>
      </c>
      <c r="B23" t="s">
        <v>94</v>
      </c>
      <c r="C23">
        <v>331024</v>
      </c>
      <c r="D23">
        <v>2007</v>
      </c>
      <c r="E23">
        <v>10</v>
      </c>
      <c r="F23">
        <v>9</v>
      </c>
      <c r="G23">
        <v>217.8</v>
      </c>
      <c r="H23">
        <v>4.9000000000000004</v>
      </c>
      <c r="I23">
        <v>4.1044981343283597E-2</v>
      </c>
      <c r="J23">
        <v>3.4595407470627802E-2</v>
      </c>
      <c r="K23">
        <v>6.449573872655795E-3</v>
      </c>
      <c r="L23">
        <v>1992</v>
      </c>
      <c r="M23">
        <v>48.44</v>
      </c>
      <c r="N23">
        <v>70.39</v>
      </c>
      <c r="O23">
        <v>14596</v>
      </c>
      <c r="P23">
        <v>52.3</v>
      </c>
      <c r="Q23">
        <v>174494</v>
      </c>
      <c r="R23">
        <v>418.89299999999997</v>
      </c>
      <c r="S23">
        <f t="shared" si="0"/>
        <v>87.597389558232933</v>
      </c>
    </row>
    <row r="24" spans="1:19" x14ac:dyDescent="0.15">
      <c r="A24" t="s">
        <v>95</v>
      </c>
      <c r="B24" t="s">
        <v>96</v>
      </c>
      <c r="C24">
        <v>331081</v>
      </c>
      <c r="D24">
        <v>2007</v>
      </c>
      <c r="E24">
        <v>10</v>
      </c>
      <c r="F24">
        <v>9</v>
      </c>
      <c r="G24">
        <v>120.8</v>
      </c>
      <c r="H24">
        <v>10.3</v>
      </c>
      <c r="I24">
        <v>3.9972632667126098E-2</v>
      </c>
      <c r="J24">
        <v>2.9741044880317102E-2</v>
      </c>
      <c r="K24">
        <v>1.0231587786808997E-2</v>
      </c>
      <c r="L24">
        <v>836</v>
      </c>
      <c r="M24">
        <v>116.56</v>
      </c>
      <c r="N24">
        <v>411.94</v>
      </c>
      <c r="O24">
        <v>35473</v>
      </c>
      <c r="P24">
        <v>10</v>
      </c>
      <c r="Q24">
        <v>1152421</v>
      </c>
      <c r="R24">
        <v>59.433100000000003</v>
      </c>
      <c r="S24">
        <f t="shared" si="0"/>
        <v>1378.4940191387559</v>
      </c>
    </row>
    <row r="25" spans="1:19" x14ac:dyDescent="0.15">
      <c r="A25" t="s">
        <v>97</v>
      </c>
      <c r="B25" t="s">
        <v>98</v>
      </c>
      <c r="C25">
        <v>331082</v>
      </c>
      <c r="D25">
        <v>2007</v>
      </c>
      <c r="E25">
        <v>10</v>
      </c>
      <c r="F25">
        <v>9</v>
      </c>
      <c r="G25">
        <v>217.8</v>
      </c>
      <c r="H25">
        <v>4.9000000000000004</v>
      </c>
      <c r="I25">
        <v>4.5338290952099403E-2</v>
      </c>
      <c r="J25">
        <v>3.4595407470627802E-2</v>
      </c>
      <c r="K25">
        <v>1.07428834814716E-2</v>
      </c>
      <c r="L25">
        <v>2171</v>
      </c>
      <c r="M25">
        <v>113.82</v>
      </c>
      <c r="N25">
        <v>227.14</v>
      </c>
      <c r="O25">
        <v>20041</v>
      </c>
      <c r="P25">
        <v>26.95</v>
      </c>
      <c r="Q25">
        <v>582398</v>
      </c>
      <c r="R25">
        <v>209.363</v>
      </c>
      <c r="S25">
        <f t="shared" si="0"/>
        <v>268.26255181943804</v>
      </c>
    </row>
    <row r="26" spans="1:19" x14ac:dyDescent="0.15">
      <c r="A26" t="s">
        <v>25</v>
      </c>
      <c r="B26" t="s">
        <v>26</v>
      </c>
      <c r="C26">
        <v>320681</v>
      </c>
      <c r="D26">
        <v>2007</v>
      </c>
      <c r="E26">
        <v>9</v>
      </c>
      <c r="F26">
        <v>21</v>
      </c>
      <c r="G26">
        <v>127.2</v>
      </c>
      <c r="H26">
        <v>8.9</v>
      </c>
      <c r="I26">
        <v>3.0620780269197002E-2</v>
      </c>
      <c r="J26">
        <v>2.8895804331494499E-2</v>
      </c>
      <c r="K26">
        <v>1.7249759377025026E-3</v>
      </c>
      <c r="L26">
        <v>1208</v>
      </c>
      <c r="M26">
        <v>111.84</v>
      </c>
      <c r="N26">
        <v>283.05</v>
      </c>
      <c r="O26">
        <v>25241</v>
      </c>
      <c r="P26">
        <v>152.76</v>
      </c>
      <c r="Q26">
        <v>404000</v>
      </c>
      <c r="R26">
        <v>3.2177500000000001</v>
      </c>
      <c r="S26">
        <f t="shared" si="0"/>
        <v>334.43708609271522</v>
      </c>
    </row>
    <row r="27" spans="1:19" x14ac:dyDescent="0.15">
      <c r="A27" t="s">
        <v>50</v>
      </c>
      <c r="B27" t="s">
        <v>51</v>
      </c>
      <c r="C27">
        <v>330225</v>
      </c>
      <c r="D27">
        <v>2007</v>
      </c>
      <c r="E27">
        <v>9</v>
      </c>
      <c r="F27">
        <v>21</v>
      </c>
      <c r="G27">
        <v>100.6</v>
      </c>
      <c r="H27">
        <v>17</v>
      </c>
      <c r="I27">
        <v>3.3670202020202003E-2</v>
      </c>
      <c r="J27">
        <v>3.55481307020016E-2</v>
      </c>
      <c r="K27">
        <v>-1.8779286817995969E-3</v>
      </c>
      <c r="L27">
        <v>1382</v>
      </c>
      <c r="M27">
        <v>53.18</v>
      </c>
      <c r="N27">
        <v>192.85</v>
      </c>
      <c r="O27">
        <v>36346</v>
      </c>
      <c r="P27">
        <v>31.18</v>
      </c>
      <c r="Q27">
        <v>829336</v>
      </c>
      <c r="R27">
        <v>97.493799999999993</v>
      </c>
      <c r="S27">
        <f t="shared" si="0"/>
        <v>600.09840810419678</v>
      </c>
    </row>
    <row r="28" spans="1:19" x14ac:dyDescent="0.15">
      <c r="A28" t="s">
        <v>52</v>
      </c>
      <c r="B28" t="s">
        <v>53</v>
      </c>
      <c r="C28">
        <v>330226</v>
      </c>
      <c r="D28">
        <v>2007</v>
      </c>
      <c r="E28">
        <v>9</v>
      </c>
      <c r="F28">
        <v>21</v>
      </c>
      <c r="G28">
        <v>100.6</v>
      </c>
      <c r="H28">
        <v>17</v>
      </c>
      <c r="I28">
        <v>4.7809003984063798E-2</v>
      </c>
      <c r="J28">
        <v>3.55481307020016E-2</v>
      </c>
      <c r="K28">
        <v>1.2260873282062199E-2</v>
      </c>
      <c r="L28">
        <v>1843</v>
      </c>
      <c r="M28">
        <v>59.52</v>
      </c>
      <c r="N28">
        <v>194.41</v>
      </c>
      <c r="O28">
        <v>32811</v>
      </c>
      <c r="P28">
        <v>32.15</v>
      </c>
      <c r="Q28">
        <v>248161</v>
      </c>
      <c r="R28">
        <v>218.26499999999999</v>
      </c>
      <c r="S28">
        <f t="shared" si="0"/>
        <v>134.65056972327727</v>
      </c>
    </row>
    <row r="29" spans="1:19" x14ac:dyDescent="0.15">
      <c r="A29" t="s">
        <v>56</v>
      </c>
      <c r="B29" t="s">
        <v>57</v>
      </c>
      <c r="C29">
        <v>330282</v>
      </c>
      <c r="D29">
        <v>2007</v>
      </c>
      <c r="E29">
        <v>9</v>
      </c>
      <c r="F29">
        <v>21</v>
      </c>
      <c r="G29">
        <v>143.19999999999999</v>
      </c>
      <c r="H29">
        <v>4.9000000000000004</v>
      </c>
      <c r="I29">
        <v>4.2759723791102502E-2</v>
      </c>
      <c r="J29">
        <v>2.61602009853832E-2</v>
      </c>
      <c r="K29">
        <v>1.6599522805719302E-2</v>
      </c>
      <c r="L29">
        <v>1361</v>
      </c>
      <c r="M29">
        <v>102.72</v>
      </c>
      <c r="N29">
        <v>531.51</v>
      </c>
      <c r="O29">
        <v>51905</v>
      </c>
      <c r="P29">
        <v>81.19</v>
      </c>
      <c r="Q29">
        <v>419103</v>
      </c>
      <c r="R29">
        <v>23.659500000000001</v>
      </c>
      <c r="S29">
        <f t="shared" si="0"/>
        <v>307.9375459221161</v>
      </c>
    </row>
    <row r="30" spans="1:19" x14ac:dyDescent="0.15">
      <c r="A30" t="s">
        <v>58</v>
      </c>
      <c r="B30" t="s">
        <v>59</v>
      </c>
      <c r="C30">
        <v>330283</v>
      </c>
      <c r="D30">
        <v>2007</v>
      </c>
      <c r="E30">
        <v>9</v>
      </c>
      <c r="F30">
        <v>21</v>
      </c>
      <c r="G30">
        <v>92.4</v>
      </c>
      <c r="H30">
        <v>4.5999999999999996</v>
      </c>
      <c r="I30">
        <v>1.6108160561184699E-2</v>
      </c>
      <c r="J30">
        <v>1.8079110750341999E-2</v>
      </c>
      <c r="K30">
        <v>-1.9709501891573E-3</v>
      </c>
      <c r="L30">
        <v>1268</v>
      </c>
      <c r="M30">
        <v>48.03</v>
      </c>
      <c r="N30">
        <v>168.89</v>
      </c>
      <c r="O30">
        <v>35200</v>
      </c>
      <c r="P30">
        <v>23.8</v>
      </c>
      <c r="Q30">
        <v>394408</v>
      </c>
      <c r="R30">
        <v>193.458</v>
      </c>
      <c r="S30">
        <f t="shared" si="0"/>
        <v>311.04731861198741</v>
      </c>
    </row>
    <row r="31" spans="1:19" x14ac:dyDescent="0.15">
      <c r="A31" t="s">
        <v>64</v>
      </c>
      <c r="B31" t="s">
        <v>65</v>
      </c>
      <c r="C31">
        <v>330481</v>
      </c>
      <c r="D31">
        <v>2007</v>
      </c>
      <c r="E31">
        <v>9</v>
      </c>
      <c r="F31">
        <v>21</v>
      </c>
      <c r="G31">
        <v>38.799999999999997</v>
      </c>
      <c r="H31">
        <v>7.8</v>
      </c>
      <c r="I31">
        <v>7.7768836679389299E-3</v>
      </c>
      <c r="J31">
        <v>1.2029149054148E-2</v>
      </c>
      <c r="K31">
        <v>-4.2522653862090698E-3</v>
      </c>
      <c r="L31">
        <v>668</v>
      </c>
      <c r="M31">
        <v>64.87</v>
      </c>
      <c r="N31">
        <v>304.89</v>
      </c>
      <c r="O31">
        <v>47094</v>
      </c>
      <c r="P31">
        <v>55.27</v>
      </c>
      <c r="Q31">
        <v>263258</v>
      </c>
      <c r="R31">
        <v>7.9030899999999997</v>
      </c>
      <c r="S31">
        <f t="shared" si="0"/>
        <v>394.09880239520959</v>
      </c>
    </row>
    <row r="32" spans="1:19" x14ac:dyDescent="0.15">
      <c r="A32" t="s">
        <v>66</v>
      </c>
      <c r="B32" t="s">
        <v>67</v>
      </c>
      <c r="C32">
        <v>330482</v>
      </c>
      <c r="D32">
        <v>2007</v>
      </c>
      <c r="E32">
        <v>9</v>
      </c>
      <c r="F32">
        <v>21</v>
      </c>
      <c r="G32">
        <v>108.4</v>
      </c>
      <c r="H32">
        <v>7.6</v>
      </c>
      <c r="I32">
        <v>2.4376252079566001E-2</v>
      </c>
      <c r="J32">
        <v>2.43625780401889E-2</v>
      </c>
      <c r="K32">
        <v>1.3674039377100516E-5</v>
      </c>
      <c r="L32">
        <v>537</v>
      </c>
      <c r="M32">
        <v>48.37</v>
      </c>
      <c r="N32">
        <v>240.59</v>
      </c>
      <c r="O32">
        <v>49753</v>
      </c>
      <c r="P32">
        <v>49.87</v>
      </c>
      <c r="Q32">
        <v>263256</v>
      </c>
      <c r="R32">
        <v>6.1363300000000001</v>
      </c>
      <c r="S32">
        <f t="shared" si="0"/>
        <v>490.23463687150837</v>
      </c>
    </row>
    <row r="33" spans="1:19" x14ac:dyDescent="0.15">
      <c r="A33" t="s">
        <v>68</v>
      </c>
      <c r="B33" t="s">
        <v>69</v>
      </c>
      <c r="C33">
        <v>330483</v>
      </c>
      <c r="D33">
        <v>2007</v>
      </c>
      <c r="E33">
        <v>9</v>
      </c>
      <c r="F33">
        <v>21</v>
      </c>
      <c r="G33">
        <v>46.5</v>
      </c>
      <c r="H33">
        <v>10.5</v>
      </c>
      <c r="I33">
        <v>5.0398307545833302E-3</v>
      </c>
      <c r="J33">
        <v>1.6937675174369199E-2</v>
      </c>
      <c r="K33">
        <v>-1.1897844419785869E-2</v>
      </c>
      <c r="L33">
        <v>727</v>
      </c>
      <c r="M33">
        <v>66.7</v>
      </c>
      <c r="N33">
        <v>272.86</v>
      </c>
      <c r="O33">
        <v>40964</v>
      </c>
      <c r="P33">
        <v>46.97</v>
      </c>
      <c r="Q33">
        <v>318941</v>
      </c>
      <c r="R33">
        <v>6.3381600000000002</v>
      </c>
      <c r="S33">
        <f t="shared" si="0"/>
        <v>438.70839064649243</v>
      </c>
    </row>
    <row r="34" spans="1:19" x14ac:dyDescent="0.15">
      <c r="A34" t="s">
        <v>71</v>
      </c>
      <c r="B34" t="s">
        <v>72</v>
      </c>
      <c r="C34">
        <v>330522</v>
      </c>
      <c r="D34">
        <v>2007</v>
      </c>
      <c r="E34">
        <v>9</v>
      </c>
      <c r="F34">
        <v>21</v>
      </c>
      <c r="G34">
        <v>79.8</v>
      </c>
      <c r="H34">
        <v>9.6999999999999993</v>
      </c>
      <c r="I34">
        <v>5.3471583442069696E-3</v>
      </c>
      <c r="J34">
        <v>2.21937378167592E-2</v>
      </c>
      <c r="K34">
        <v>-1.684657947255223E-2</v>
      </c>
      <c r="L34">
        <v>1430</v>
      </c>
      <c r="M34">
        <v>61.6</v>
      </c>
      <c r="N34">
        <v>192.78</v>
      </c>
      <c r="O34">
        <v>31284</v>
      </c>
      <c r="P34">
        <v>92.84</v>
      </c>
      <c r="Q34">
        <v>369713</v>
      </c>
      <c r="R34">
        <v>86.392300000000006</v>
      </c>
      <c r="S34">
        <f t="shared" si="0"/>
        <v>258.54055944055943</v>
      </c>
    </row>
    <row r="35" spans="1:19" x14ac:dyDescent="0.15">
      <c r="A35" t="s">
        <v>73</v>
      </c>
      <c r="B35" t="s">
        <v>74</v>
      </c>
      <c r="C35">
        <v>330523</v>
      </c>
      <c r="D35">
        <v>2007</v>
      </c>
      <c r="E35">
        <v>9</v>
      </c>
      <c r="F35">
        <v>21</v>
      </c>
      <c r="G35">
        <v>48.5</v>
      </c>
      <c r="H35">
        <v>5.0999999999999996</v>
      </c>
      <c r="I35">
        <v>1.33334E-2</v>
      </c>
      <c r="J35">
        <v>1.07108769443677E-2</v>
      </c>
      <c r="K35">
        <v>2.6225230556323007E-3</v>
      </c>
      <c r="L35">
        <v>1886</v>
      </c>
      <c r="M35">
        <v>45.25</v>
      </c>
      <c r="N35">
        <v>122</v>
      </c>
      <c r="O35">
        <v>26834</v>
      </c>
      <c r="P35">
        <v>41.51</v>
      </c>
      <c r="Q35">
        <v>295777</v>
      </c>
      <c r="R35">
        <v>206.69800000000001</v>
      </c>
      <c r="S35">
        <f t="shared" si="0"/>
        <v>156.82767762460233</v>
      </c>
    </row>
    <row r="36" spans="1:19" x14ac:dyDescent="0.15">
      <c r="A36" t="s">
        <v>77</v>
      </c>
      <c r="B36" t="s">
        <v>78</v>
      </c>
      <c r="C36">
        <v>330624</v>
      </c>
      <c r="D36">
        <v>2007</v>
      </c>
      <c r="E36">
        <v>9</v>
      </c>
      <c r="F36">
        <v>21</v>
      </c>
      <c r="G36">
        <v>97.5</v>
      </c>
      <c r="H36">
        <v>8.6999999999999993</v>
      </c>
      <c r="I36">
        <v>2.08897575934744E-2</v>
      </c>
      <c r="J36">
        <v>2.3972109091918499E-2</v>
      </c>
      <c r="K36">
        <v>-3.082351498444099E-3</v>
      </c>
      <c r="L36">
        <v>1213</v>
      </c>
      <c r="M36">
        <v>43.55</v>
      </c>
      <c r="N36">
        <v>152.34</v>
      </c>
      <c r="O36">
        <v>35011</v>
      </c>
      <c r="P36">
        <v>24.92</v>
      </c>
      <c r="Q36">
        <v>129059</v>
      </c>
      <c r="R36">
        <v>320.137</v>
      </c>
      <c r="S36">
        <f t="shared" si="0"/>
        <v>106.39653751030502</v>
      </c>
    </row>
    <row r="37" spans="1:19" x14ac:dyDescent="0.15">
      <c r="A37" t="s">
        <v>81</v>
      </c>
      <c r="B37" t="s">
        <v>82</v>
      </c>
      <c r="C37">
        <v>330682</v>
      </c>
      <c r="D37">
        <v>2007</v>
      </c>
      <c r="E37">
        <v>9</v>
      </c>
      <c r="F37">
        <v>21</v>
      </c>
      <c r="G37">
        <v>97.5</v>
      </c>
      <c r="H37">
        <v>8.6999999999999993</v>
      </c>
      <c r="I37">
        <v>4.94395207491487E-3</v>
      </c>
      <c r="J37">
        <v>2.3972109091918499E-2</v>
      </c>
      <c r="K37">
        <v>-1.9028157017003628E-2</v>
      </c>
      <c r="L37">
        <v>1403</v>
      </c>
      <c r="M37">
        <v>77.28</v>
      </c>
      <c r="N37">
        <v>309.08</v>
      </c>
      <c r="O37">
        <v>39995</v>
      </c>
      <c r="P37">
        <v>85.76</v>
      </c>
      <c r="Q37">
        <v>503286</v>
      </c>
      <c r="R37">
        <v>91.971999999999994</v>
      </c>
      <c r="S37">
        <f t="shared" si="0"/>
        <v>358.72131147540983</v>
      </c>
    </row>
    <row r="38" spans="1:19" x14ac:dyDescent="0.15">
      <c r="A38" t="s">
        <v>83</v>
      </c>
      <c r="B38" t="s">
        <v>84</v>
      </c>
      <c r="C38">
        <v>330683</v>
      </c>
      <c r="D38">
        <v>2007</v>
      </c>
      <c r="E38">
        <v>9</v>
      </c>
      <c r="F38">
        <v>21</v>
      </c>
      <c r="G38">
        <v>97.5</v>
      </c>
      <c r="H38">
        <v>8.6999999999999993</v>
      </c>
      <c r="I38">
        <v>1.5634716370106799E-2</v>
      </c>
      <c r="J38">
        <v>2.3972109091918499E-2</v>
      </c>
      <c r="K38">
        <v>-8.3373927218116997E-3</v>
      </c>
      <c r="L38">
        <v>1790</v>
      </c>
      <c r="M38">
        <v>73.37</v>
      </c>
      <c r="N38">
        <v>192.3</v>
      </c>
      <c r="O38">
        <v>26206</v>
      </c>
      <c r="P38">
        <v>58.14</v>
      </c>
      <c r="Q38">
        <v>322364</v>
      </c>
      <c r="R38">
        <v>242.26</v>
      </c>
      <c r="S38">
        <f t="shared" si="0"/>
        <v>180.09162011173186</v>
      </c>
    </row>
    <row r="39" spans="1:19" x14ac:dyDescent="0.15">
      <c r="A39" t="s">
        <v>89</v>
      </c>
      <c r="B39" t="s">
        <v>90</v>
      </c>
      <c r="C39">
        <v>331022</v>
      </c>
      <c r="D39">
        <v>2007</v>
      </c>
      <c r="E39">
        <v>9</v>
      </c>
      <c r="F39">
        <v>21</v>
      </c>
      <c r="G39">
        <v>168.1</v>
      </c>
      <c r="H39">
        <v>3.9</v>
      </c>
      <c r="I39">
        <v>3.5482140745121203E-2</v>
      </c>
      <c r="J39">
        <v>2.81327053805587E-2</v>
      </c>
      <c r="K39">
        <v>7.3494353645625031E-3</v>
      </c>
      <c r="L39">
        <v>1072</v>
      </c>
      <c r="M39">
        <v>41.86</v>
      </c>
      <c r="N39">
        <v>69.27</v>
      </c>
      <c r="O39">
        <v>16637</v>
      </c>
      <c r="P39">
        <v>33.93</v>
      </c>
      <c r="Q39">
        <v>315426</v>
      </c>
      <c r="R39">
        <v>152.62700000000001</v>
      </c>
      <c r="S39">
        <f t="shared" si="0"/>
        <v>294.24067164179104</v>
      </c>
    </row>
    <row r="40" spans="1:19" x14ac:dyDescent="0.15">
      <c r="A40" t="s">
        <v>91</v>
      </c>
      <c r="B40" t="s">
        <v>92</v>
      </c>
      <c r="C40">
        <v>331023</v>
      </c>
      <c r="D40">
        <v>2007</v>
      </c>
      <c r="E40">
        <v>9</v>
      </c>
      <c r="F40">
        <v>21</v>
      </c>
      <c r="G40">
        <v>168.1</v>
      </c>
      <c r="H40">
        <v>3.9</v>
      </c>
      <c r="I40">
        <v>1.7803810288215999E-2</v>
      </c>
      <c r="J40">
        <v>2.81327053805587E-2</v>
      </c>
      <c r="K40">
        <v>-1.0328895092342701E-2</v>
      </c>
      <c r="L40">
        <v>1426</v>
      </c>
      <c r="M40">
        <v>56.5</v>
      </c>
      <c r="N40">
        <v>85</v>
      </c>
      <c r="O40">
        <v>15076</v>
      </c>
      <c r="P40">
        <v>58.97</v>
      </c>
      <c r="Q40">
        <v>184506</v>
      </c>
      <c r="R40">
        <v>356.04399999999998</v>
      </c>
      <c r="S40">
        <f t="shared" si="0"/>
        <v>129.38709677419354</v>
      </c>
    </row>
    <row r="41" spans="1:19" x14ac:dyDescent="0.15">
      <c r="A41" t="s">
        <v>93</v>
      </c>
      <c r="B41" t="s">
        <v>94</v>
      </c>
      <c r="C41">
        <v>331024</v>
      </c>
      <c r="D41">
        <v>2007</v>
      </c>
      <c r="E41">
        <v>9</v>
      </c>
      <c r="F41">
        <v>21</v>
      </c>
      <c r="G41">
        <v>168.1</v>
      </c>
      <c r="H41">
        <v>3.9</v>
      </c>
      <c r="I41">
        <v>3.4204151119403003E-2</v>
      </c>
      <c r="J41">
        <v>2.81327053805587E-2</v>
      </c>
      <c r="K41">
        <v>6.0714457388443034E-3</v>
      </c>
      <c r="L41">
        <v>1992</v>
      </c>
      <c r="M41">
        <v>48.44</v>
      </c>
      <c r="N41">
        <v>70.39</v>
      </c>
      <c r="O41">
        <v>14596</v>
      </c>
      <c r="P41">
        <v>52.3</v>
      </c>
      <c r="Q41">
        <v>174494</v>
      </c>
      <c r="R41">
        <v>418.89299999999997</v>
      </c>
      <c r="S41">
        <f t="shared" si="0"/>
        <v>87.597389558232933</v>
      </c>
    </row>
    <row r="42" spans="1:19" x14ac:dyDescent="0.15">
      <c r="A42" t="s">
        <v>95</v>
      </c>
      <c r="B42" t="s">
        <v>96</v>
      </c>
      <c r="C42">
        <v>331081</v>
      </c>
      <c r="D42">
        <v>2007</v>
      </c>
      <c r="E42">
        <v>9</v>
      </c>
      <c r="F42">
        <v>21</v>
      </c>
      <c r="G42">
        <v>141.30000000000001</v>
      </c>
      <c r="H42">
        <v>10.6</v>
      </c>
      <c r="I42">
        <v>2.9864610613370101E-2</v>
      </c>
      <c r="J42">
        <v>3.3134095708419797E-2</v>
      </c>
      <c r="K42">
        <v>-3.2694850950496963E-3</v>
      </c>
      <c r="L42">
        <v>836</v>
      </c>
      <c r="M42">
        <v>116.56</v>
      </c>
      <c r="N42">
        <v>411.94</v>
      </c>
      <c r="O42">
        <v>35473</v>
      </c>
      <c r="P42">
        <v>10</v>
      </c>
      <c r="Q42">
        <v>1152421</v>
      </c>
      <c r="R42">
        <v>59.433100000000003</v>
      </c>
      <c r="S42">
        <f t="shared" si="0"/>
        <v>1378.4940191387559</v>
      </c>
    </row>
    <row r="43" spans="1:19" x14ac:dyDescent="0.15">
      <c r="A43" t="s">
        <v>97</v>
      </c>
      <c r="B43" t="s">
        <v>98</v>
      </c>
      <c r="C43">
        <v>331082</v>
      </c>
      <c r="D43">
        <v>2007</v>
      </c>
      <c r="E43">
        <v>9</v>
      </c>
      <c r="F43">
        <v>21</v>
      </c>
      <c r="G43">
        <v>168.1</v>
      </c>
      <c r="H43">
        <v>3.9</v>
      </c>
      <c r="I43">
        <v>4.5338290952099403E-2</v>
      </c>
      <c r="J43">
        <v>2.81327053805587E-2</v>
      </c>
      <c r="K43">
        <v>1.7205585571540703E-2</v>
      </c>
      <c r="L43">
        <v>2171</v>
      </c>
      <c r="M43">
        <v>113.82</v>
      </c>
      <c r="N43">
        <v>227.14</v>
      </c>
      <c r="O43">
        <v>20041</v>
      </c>
      <c r="P43">
        <v>26.95</v>
      </c>
      <c r="Q43">
        <v>582398</v>
      </c>
      <c r="R43">
        <v>209.363</v>
      </c>
      <c r="S43">
        <f t="shared" si="0"/>
        <v>268.26255181943804</v>
      </c>
    </row>
    <row r="44" spans="1:19" x14ac:dyDescent="0.15">
      <c r="A44" t="s">
        <v>91</v>
      </c>
      <c r="B44" t="s">
        <v>92</v>
      </c>
      <c r="C44">
        <v>331023</v>
      </c>
      <c r="D44">
        <v>2007</v>
      </c>
      <c r="E44">
        <v>8</v>
      </c>
      <c r="F44">
        <v>20</v>
      </c>
      <c r="G44">
        <v>50.3</v>
      </c>
      <c r="H44">
        <v>3.1</v>
      </c>
      <c r="I44">
        <v>4.8157847500912097E-3</v>
      </c>
      <c r="J44">
        <v>8.7265258541111002E-3</v>
      </c>
      <c r="K44">
        <v>-3.9107411040198905E-3</v>
      </c>
      <c r="L44">
        <v>1426</v>
      </c>
      <c r="M44">
        <v>56.5</v>
      </c>
      <c r="N44">
        <v>85</v>
      </c>
      <c r="O44">
        <v>15076</v>
      </c>
      <c r="P44">
        <v>58.97</v>
      </c>
      <c r="Q44">
        <v>184506</v>
      </c>
      <c r="R44">
        <v>356.04399999999998</v>
      </c>
      <c r="S44">
        <f t="shared" si="0"/>
        <v>129.38709677419354</v>
      </c>
    </row>
    <row r="45" spans="1:19" x14ac:dyDescent="0.15">
      <c r="A45" t="s">
        <v>93</v>
      </c>
      <c r="B45" t="s">
        <v>94</v>
      </c>
      <c r="C45">
        <v>331024</v>
      </c>
      <c r="D45">
        <v>2007</v>
      </c>
      <c r="E45">
        <v>8</v>
      </c>
      <c r="F45">
        <v>20</v>
      </c>
      <c r="G45">
        <v>50.3</v>
      </c>
      <c r="H45">
        <v>3.1</v>
      </c>
      <c r="I45">
        <v>8.7065111940298496E-3</v>
      </c>
      <c r="J45">
        <v>8.7265258541111002E-3</v>
      </c>
      <c r="K45">
        <v>-2.0014660081250565E-5</v>
      </c>
      <c r="L45">
        <v>1992</v>
      </c>
      <c r="M45">
        <v>48.44</v>
      </c>
      <c r="N45">
        <v>70.39</v>
      </c>
      <c r="O45">
        <v>14596</v>
      </c>
      <c r="P45">
        <v>52.3</v>
      </c>
      <c r="Q45">
        <v>174494</v>
      </c>
      <c r="R45">
        <v>418.89299999999997</v>
      </c>
      <c r="S45">
        <f t="shared" si="0"/>
        <v>87.597389558232933</v>
      </c>
    </row>
    <row r="46" spans="1:19" x14ac:dyDescent="0.15">
      <c r="A46" t="s">
        <v>97</v>
      </c>
      <c r="B46" t="s">
        <v>98</v>
      </c>
      <c r="C46">
        <v>331082</v>
      </c>
      <c r="D46">
        <v>2007</v>
      </c>
      <c r="E46">
        <v>8</v>
      </c>
      <c r="F46">
        <v>20</v>
      </c>
      <c r="G46">
        <v>50.3</v>
      </c>
      <c r="H46">
        <v>3.1</v>
      </c>
      <c r="I46">
        <v>2.2274899467770601E-2</v>
      </c>
      <c r="J46">
        <v>8.7265258541111002E-3</v>
      </c>
      <c r="K46">
        <v>1.3548373613659501E-2</v>
      </c>
      <c r="L46">
        <v>2171</v>
      </c>
      <c r="M46">
        <v>113.82</v>
      </c>
      <c r="N46">
        <v>227.14</v>
      </c>
      <c r="O46">
        <v>20041</v>
      </c>
      <c r="P46">
        <v>26.95</v>
      </c>
      <c r="Q46">
        <v>582398</v>
      </c>
      <c r="R46">
        <v>209.363</v>
      </c>
      <c r="S46">
        <f t="shared" si="0"/>
        <v>268.26255181943804</v>
      </c>
    </row>
    <row r="47" spans="1:19" x14ac:dyDescent="0.15">
      <c r="A47" t="s">
        <v>87</v>
      </c>
      <c r="B47" t="s">
        <v>88</v>
      </c>
      <c r="C47">
        <v>331021</v>
      </c>
      <c r="D47">
        <v>2006</v>
      </c>
      <c r="E47">
        <v>8</v>
      </c>
      <c r="F47">
        <v>11</v>
      </c>
      <c r="G47">
        <v>37.6</v>
      </c>
      <c r="H47">
        <v>10.6</v>
      </c>
      <c r="I47">
        <v>1.06454291417166E-2</v>
      </c>
      <c r="J47">
        <v>1.52695423237842E-2</v>
      </c>
      <c r="K47">
        <v>-4.6241131820675997E-3</v>
      </c>
      <c r="L47">
        <v>378</v>
      </c>
      <c r="M47">
        <v>40.229999999999997</v>
      </c>
      <c r="N47">
        <v>179.57</v>
      </c>
      <c r="O47">
        <v>44846</v>
      </c>
      <c r="P47">
        <v>9.6</v>
      </c>
      <c r="Q47">
        <v>115140</v>
      </c>
      <c r="R47">
        <v>76.823899999999995</v>
      </c>
      <c r="S47">
        <f t="shared" si="0"/>
        <v>304.60317460317458</v>
      </c>
    </row>
    <row r="48" spans="1:19" x14ac:dyDescent="0.15">
      <c r="A48" t="s">
        <v>87</v>
      </c>
      <c r="B48" t="s">
        <v>88</v>
      </c>
      <c r="C48">
        <v>331021</v>
      </c>
      <c r="D48">
        <v>2006</v>
      </c>
      <c r="E48">
        <v>7</v>
      </c>
      <c r="F48">
        <v>16</v>
      </c>
      <c r="G48">
        <v>66.5</v>
      </c>
      <c r="H48">
        <v>30.8</v>
      </c>
      <c r="I48">
        <v>2.1290858283433099E-2</v>
      </c>
      <c r="J48">
        <v>5.0097976287723098E-2</v>
      </c>
      <c r="K48">
        <v>-2.8807118004289999E-2</v>
      </c>
      <c r="L48">
        <v>378</v>
      </c>
      <c r="M48">
        <v>40.229999999999997</v>
      </c>
      <c r="N48">
        <v>179.57</v>
      </c>
      <c r="O48">
        <v>44846</v>
      </c>
      <c r="P48">
        <v>9.6</v>
      </c>
      <c r="Q48">
        <v>115140</v>
      </c>
      <c r="R48">
        <v>76.823899999999995</v>
      </c>
      <c r="S48">
        <f t="shared" si="0"/>
        <v>304.60317460317458</v>
      </c>
    </row>
    <row r="49" spans="1:19" x14ac:dyDescent="0.15">
      <c r="A49" t="s">
        <v>89</v>
      </c>
      <c r="B49" t="s">
        <v>90</v>
      </c>
      <c r="C49">
        <v>331022</v>
      </c>
      <c r="D49">
        <v>2006</v>
      </c>
      <c r="E49">
        <v>7</v>
      </c>
      <c r="F49">
        <v>16</v>
      </c>
      <c r="G49">
        <v>94.8</v>
      </c>
      <c r="H49">
        <v>6.3</v>
      </c>
      <c r="I49">
        <v>5.8962558962264199E-3</v>
      </c>
      <c r="J49">
        <v>2.0536666567188298E-2</v>
      </c>
      <c r="K49">
        <v>-1.4640410670961879E-2</v>
      </c>
      <c r="L49">
        <v>1072</v>
      </c>
      <c r="M49">
        <v>41.42</v>
      </c>
      <c r="N49">
        <v>57.84</v>
      </c>
      <c r="O49">
        <v>14039</v>
      </c>
      <c r="P49">
        <v>27.03</v>
      </c>
      <c r="Q49">
        <v>255227</v>
      </c>
      <c r="R49">
        <v>152.62700000000001</v>
      </c>
      <c r="S49">
        <f t="shared" si="0"/>
        <v>238.08488805970148</v>
      </c>
    </row>
    <row r="50" spans="1:19" x14ac:dyDescent="0.15">
      <c r="A50" t="s">
        <v>91</v>
      </c>
      <c r="B50" t="s">
        <v>92</v>
      </c>
      <c r="C50">
        <v>331023</v>
      </c>
      <c r="D50">
        <v>2006</v>
      </c>
      <c r="E50">
        <v>7</v>
      </c>
      <c r="F50">
        <v>16</v>
      </c>
      <c r="G50">
        <v>94.8</v>
      </c>
      <c r="H50">
        <v>6.3</v>
      </c>
      <c r="I50">
        <v>6.0718556090336899E-3</v>
      </c>
      <c r="J50">
        <v>2.0536666567188298E-2</v>
      </c>
      <c r="K50">
        <v>-1.4464810958154609E-2</v>
      </c>
      <c r="L50">
        <v>1426</v>
      </c>
      <c r="M50">
        <v>56.26</v>
      </c>
      <c r="N50">
        <v>72.959999999999994</v>
      </c>
      <c r="O50">
        <v>13013</v>
      </c>
      <c r="P50">
        <v>38.22</v>
      </c>
      <c r="Q50">
        <v>189196</v>
      </c>
      <c r="R50">
        <v>356.04399999999998</v>
      </c>
      <c r="S50">
        <f t="shared" si="0"/>
        <v>132.67601683029454</v>
      </c>
    </row>
    <row r="51" spans="1:19" x14ac:dyDescent="0.15">
      <c r="A51" t="s">
        <v>93</v>
      </c>
      <c r="B51" t="s">
        <v>94</v>
      </c>
      <c r="C51">
        <v>331024</v>
      </c>
      <c r="D51">
        <v>2006</v>
      </c>
      <c r="E51">
        <v>7</v>
      </c>
      <c r="F51">
        <v>16</v>
      </c>
      <c r="G51">
        <v>94.8</v>
      </c>
      <c r="H51">
        <v>6.3</v>
      </c>
      <c r="I51">
        <v>7.7295928255093002E-3</v>
      </c>
      <c r="J51">
        <v>2.0536666567188298E-2</v>
      </c>
      <c r="K51">
        <v>-1.2807073741678998E-2</v>
      </c>
      <c r="L51">
        <v>1992</v>
      </c>
      <c r="M51">
        <v>48.01</v>
      </c>
      <c r="N51">
        <v>60.12</v>
      </c>
      <c r="O51">
        <v>12604</v>
      </c>
      <c r="P51">
        <v>35.28</v>
      </c>
      <c r="Q51">
        <v>171555</v>
      </c>
      <c r="R51">
        <v>418.89299999999997</v>
      </c>
      <c r="S51">
        <f t="shared" si="0"/>
        <v>86.121987951807228</v>
      </c>
    </row>
    <row r="52" spans="1:19" x14ac:dyDescent="0.15">
      <c r="A52" t="s">
        <v>95</v>
      </c>
      <c r="B52" t="s">
        <v>96</v>
      </c>
      <c r="C52">
        <v>331081</v>
      </c>
      <c r="D52">
        <v>2006</v>
      </c>
      <c r="E52">
        <v>7</v>
      </c>
      <c r="F52">
        <v>16</v>
      </c>
      <c r="G52">
        <v>58.2</v>
      </c>
      <c r="H52">
        <v>13.6</v>
      </c>
      <c r="I52">
        <v>2.2792136752136798E-2</v>
      </c>
      <c r="J52">
        <v>2.32525702484753E-2</v>
      </c>
      <c r="K52">
        <v>-4.6043349633850122E-4</v>
      </c>
      <c r="L52">
        <v>836</v>
      </c>
      <c r="M52">
        <v>115.7</v>
      </c>
      <c r="N52">
        <v>351.31</v>
      </c>
      <c r="O52">
        <v>30445</v>
      </c>
      <c r="P52">
        <v>58.7</v>
      </c>
      <c r="Q52">
        <v>520120</v>
      </c>
      <c r="R52">
        <v>59.433100000000003</v>
      </c>
      <c r="S52">
        <f t="shared" si="0"/>
        <v>622.15311004784689</v>
      </c>
    </row>
    <row r="53" spans="1:19" x14ac:dyDescent="0.15">
      <c r="A53" t="s">
        <v>97</v>
      </c>
      <c r="B53" t="s">
        <v>98</v>
      </c>
      <c r="C53">
        <v>331082</v>
      </c>
      <c r="D53">
        <v>2006</v>
      </c>
      <c r="E53">
        <v>7</v>
      </c>
      <c r="F53">
        <v>16</v>
      </c>
      <c r="G53">
        <v>94.8</v>
      </c>
      <c r="H53">
        <v>6.3</v>
      </c>
      <c r="I53">
        <v>1.3823737199434199E-2</v>
      </c>
      <c r="J53">
        <v>2.0536666567188298E-2</v>
      </c>
      <c r="K53">
        <v>-6.7129293677540992E-3</v>
      </c>
      <c r="L53">
        <v>2171</v>
      </c>
      <c r="M53">
        <v>112.86</v>
      </c>
      <c r="N53">
        <v>192.42</v>
      </c>
      <c r="O53">
        <v>17121</v>
      </c>
      <c r="P53">
        <v>53.57</v>
      </c>
      <c r="Q53">
        <v>503285</v>
      </c>
      <c r="R53">
        <v>209.363</v>
      </c>
      <c r="S53">
        <f t="shared" si="0"/>
        <v>231.82174113311837</v>
      </c>
    </row>
    <row r="54" spans="1:19" x14ac:dyDescent="0.15">
      <c r="A54" t="s">
        <v>19</v>
      </c>
      <c r="B54" t="s">
        <v>20</v>
      </c>
      <c r="C54">
        <v>320585</v>
      </c>
      <c r="D54">
        <v>2005</v>
      </c>
      <c r="E54">
        <v>9</v>
      </c>
      <c r="F54">
        <v>13</v>
      </c>
      <c r="G54">
        <v>91.1</v>
      </c>
      <c r="H54">
        <v>14</v>
      </c>
      <c r="I54">
        <v>6.2465116309291802E-3</v>
      </c>
      <c r="J54">
        <v>2.98063295142376E-2</v>
      </c>
      <c r="K54">
        <v>-2.355981788330842E-2</v>
      </c>
      <c r="L54">
        <v>620</v>
      </c>
      <c r="M54">
        <v>45.76</v>
      </c>
      <c r="N54">
        <v>295</v>
      </c>
      <c r="O54">
        <v>64679</v>
      </c>
      <c r="P54">
        <v>51.84</v>
      </c>
      <c r="Q54">
        <v>202900</v>
      </c>
      <c r="R54">
        <v>4.00183</v>
      </c>
      <c r="S54">
        <f t="shared" si="0"/>
        <v>327.25806451612902</v>
      </c>
    </row>
    <row r="55" spans="1:19" x14ac:dyDescent="0.15">
      <c r="A55" t="s">
        <v>33</v>
      </c>
      <c r="B55" t="s">
        <v>34</v>
      </c>
      <c r="C55">
        <v>321182</v>
      </c>
      <c r="D55">
        <v>2005</v>
      </c>
      <c r="E55">
        <v>9</v>
      </c>
      <c r="F55">
        <v>13</v>
      </c>
      <c r="G55">
        <v>50.5</v>
      </c>
      <c r="H55">
        <v>15.1</v>
      </c>
      <c r="I55">
        <v>3.8496569293478299E-2</v>
      </c>
      <c r="J55">
        <v>2.3748271684496999E-2</v>
      </c>
      <c r="K55">
        <v>1.47482976089813E-2</v>
      </c>
      <c r="L55">
        <v>331</v>
      </c>
      <c r="M55">
        <v>27.28</v>
      </c>
      <c r="N55">
        <v>108.09</v>
      </c>
      <c r="O55">
        <v>39652</v>
      </c>
      <c r="P55">
        <v>18.47</v>
      </c>
      <c r="Q55">
        <v>128699.99999999999</v>
      </c>
      <c r="R55">
        <v>3.6478899999999999</v>
      </c>
      <c r="S55">
        <f t="shared" si="0"/>
        <v>388.82175226586099</v>
      </c>
    </row>
    <row r="56" spans="1:19" x14ac:dyDescent="0.15">
      <c r="A56" t="s">
        <v>37</v>
      </c>
      <c r="B56" t="s">
        <v>38</v>
      </c>
      <c r="C56">
        <v>321281</v>
      </c>
      <c r="D56">
        <v>2005</v>
      </c>
      <c r="E56">
        <v>9</v>
      </c>
      <c r="F56">
        <v>13</v>
      </c>
      <c r="G56">
        <v>73.8</v>
      </c>
      <c r="H56">
        <v>13.7</v>
      </c>
      <c r="I56">
        <v>3.2765009794883602E-5</v>
      </c>
      <c r="J56">
        <v>2.6322361289790101E-2</v>
      </c>
      <c r="K56">
        <v>-2.6289596279995216E-2</v>
      </c>
      <c r="L56">
        <v>2394</v>
      </c>
      <c r="M56">
        <v>154.31</v>
      </c>
      <c r="N56">
        <v>150.66999999999999</v>
      </c>
      <c r="O56">
        <v>9744</v>
      </c>
      <c r="P56">
        <v>224.85</v>
      </c>
      <c r="Q56">
        <v>836500</v>
      </c>
      <c r="R56">
        <v>1.3371999999999999</v>
      </c>
      <c r="S56">
        <f t="shared" si="0"/>
        <v>349.41520467836256</v>
      </c>
    </row>
    <row r="57" spans="1:19" x14ac:dyDescent="0.15">
      <c r="A57" t="s">
        <v>39</v>
      </c>
      <c r="B57" t="s">
        <v>40</v>
      </c>
      <c r="C57">
        <v>321282</v>
      </c>
      <c r="D57">
        <v>2005</v>
      </c>
      <c r="E57">
        <v>9</v>
      </c>
      <c r="F57">
        <v>13</v>
      </c>
      <c r="G57">
        <v>50.5</v>
      </c>
      <c r="H57">
        <v>15.1</v>
      </c>
      <c r="I57">
        <v>2.0110703871267E-2</v>
      </c>
      <c r="J57">
        <v>2.3748271684496999E-2</v>
      </c>
      <c r="K57">
        <v>-3.6375678132299985E-3</v>
      </c>
      <c r="L57">
        <v>665</v>
      </c>
      <c r="M57">
        <v>66.19</v>
      </c>
      <c r="N57">
        <v>132.78</v>
      </c>
      <c r="O57">
        <v>20018</v>
      </c>
      <c r="P57">
        <v>55.97</v>
      </c>
      <c r="Q57">
        <v>264100</v>
      </c>
      <c r="R57">
        <v>3.7831700000000001</v>
      </c>
      <c r="S57">
        <f t="shared" si="0"/>
        <v>397.14285714285717</v>
      </c>
    </row>
    <row r="58" spans="1:19" x14ac:dyDescent="0.15">
      <c r="A58" t="s">
        <v>41</v>
      </c>
      <c r="B58" t="s">
        <v>42</v>
      </c>
      <c r="C58">
        <v>330122</v>
      </c>
      <c r="D58">
        <v>2005</v>
      </c>
      <c r="E58">
        <v>9</v>
      </c>
      <c r="F58">
        <v>13</v>
      </c>
      <c r="G58">
        <v>6.5</v>
      </c>
      <c r="H58">
        <v>3.9</v>
      </c>
      <c r="I58">
        <v>1.0619522123893801E-3</v>
      </c>
      <c r="J58">
        <v>5.8384754973993204E-4</v>
      </c>
      <c r="K58">
        <v>4.7810466264944804E-4</v>
      </c>
      <c r="L58">
        <v>1780</v>
      </c>
      <c r="M58">
        <v>39.53</v>
      </c>
      <c r="N58">
        <v>103.32</v>
      </c>
      <c r="O58">
        <v>26170</v>
      </c>
      <c r="P58">
        <v>34.96</v>
      </c>
      <c r="Q58">
        <v>195311</v>
      </c>
      <c r="R58">
        <v>293.851</v>
      </c>
      <c r="S58">
        <f t="shared" si="0"/>
        <v>109.72528089887641</v>
      </c>
    </row>
    <row r="59" spans="1:19" x14ac:dyDescent="0.15">
      <c r="A59" t="s">
        <v>47</v>
      </c>
      <c r="B59" t="s">
        <v>48</v>
      </c>
      <c r="C59">
        <v>330183</v>
      </c>
      <c r="D59">
        <v>2005</v>
      </c>
      <c r="E59">
        <v>9</v>
      </c>
      <c r="F59">
        <v>13</v>
      </c>
      <c r="G59">
        <v>34.1</v>
      </c>
      <c r="H59">
        <v>12.5</v>
      </c>
      <c r="I59">
        <v>1.39386661842105E-2</v>
      </c>
      <c r="J59">
        <v>1.69834861591662E-2</v>
      </c>
      <c r="K59">
        <v>-3.0448199749557002E-3</v>
      </c>
      <c r="L59">
        <v>1808</v>
      </c>
      <c r="M59">
        <v>63.18</v>
      </c>
      <c r="N59">
        <v>201.18</v>
      </c>
      <c r="O59">
        <v>31944</v>
      </c>
      <c r="P59">
        <v>38.770000000000003</v>
      </c>
      <c r="Q59">
        <v>387803</v>
      </c>
      <c r="R59">
        <v>194.92400000000001</v>
      </c>
      <c r="S59">
        <f t="shared" si="0"/>
        <v>214.49280973451329</v>
      </c>
    </row>
    <row r="60" spans="1:19" x14ac:dyDescent="0.15">
      <c r="A60" t="s">
        <v>50</v>
      </c>
      <c r="B60" t="s">
        <v>51</v>
      </c>
      <c r="C60">
        <v>330225</v>
      </c>
      <c r="D60">
        <v>2005</v>
      </c>
      <c r="E60">
        <v>9</v>
      </c>
      <c r="F60">
        <v>13</v>
      </c>
      <c r="G60">
        <v>80.8</v>
      </c>
      <c r="H60">
        <v>33</v>
      </c>
      <c r="I60">
        <v>6.5574098360655697E-2</v>
      </c>
      <c r="J60">
        <v>5.6429528982220603E-2</v>
      </c>
      <c r="K60">
        <v>9.144569378435094E-3</v>
      </c>
      <c r="L60">
        <v>1177</v>
      </c>
      <c r="M60">
        <v>52.74</v>
      </c>
      <c r="N60">
        <v>136.38</v>
      </c>
      <c r="O60">
        <v>25952</v>
      </c>
      <c r="P60">
        <v>30.74</v>
      </c>
      <c r="Q60">
        <v>743834</v>
      </c>
      <c r="R60">
        <v>97.493799999999993</v>
      </c>
      <c r="S60">
        <f t="shared" si="0"/>
        <v>631.9745114698386</v>
      </c>
    </row>
    <row r="61" spans="1:19" x14ac:dyDescent="0.15">
      <c r="A61" t="s">
        <v>52</v>
      </c>
      <c r="B61" t="s">
        <v>53</v>
      </c>
      <c r="C61">
        <v>330226</v>
      </c>
      <c r="D61">
        <v>2005</v>
      </c>
      <c r="E61">
        <v>9</v>
      </c>
      <c r="F61">
        <v>13</v>
      </c>
      <c r="G61">
        <v>80.8</v>
      </c>
      <c r="H61">
        <v>33</v>
      </c>
      <c r="I61">
        <v>6.2298046116504899E-2</v>
      </c>
      <c r="J61">
        <v>5.6429528982220603E-2</v>
      </c>
      <c r="K61">
        <v>5.8685171342842957E-3</v>
      </c>
      <c r="L61">
        <v>1931</v>
      </c>
      <c r="M61">
        <v>58.55</v>
      </c>
      <c r="N61">
        <v>129.87</v>
      </c>
      <c r="O61">
        <v>22227</v>
      </c>
      <c r="P61">
        <v>32.08</v>
      </c>
      <c r="Q61">
        <v>250337</v>
      </c>
      <c r="R61">
        <v>218.26499999999999</v>
      </c>
      <c r="S61">
        <f t="shared" si="0"/>
        <v>129.64111859140343</v>
      </c>
    </row>
    <row r="62" spans="1:19" x14ac:dyDescent="0.15">
      <c r="A62" t="s">
        <v>54</v>
      </c>
      <c r="B62" t="s">
        <v>55</v>
      </c>
      <c r="C62">
        <v>330281</v>
      </c>
      <c r="D62">
        <v>2005</v>
      </c>
      <c r="E62">
        <v>9</v>
      </c>
      <c r="F62">
        <v>13</v>
      </c>
      <c r="G62">
        <v>67.3</v>
      </c>
      <c r="H62">
        <v>13.4</v>
      </c>
      <c r="I62">
        <v>3.5177120152574702E-2</v>
      </c>
      <c r="J62">
        <v>2.47182818944107E-2</v>
      </c>
      <c r="K62">
        <v>1.0458838258164002E-2</v>
      </c>
      <c r="L62">
        <v>1527</v>
      </c>
      <c r="M62">
        <v>82.58</v>
      </c>
      <c r="N62">
        <v>298.12</v>
      </c>
      <c r="O62">
        <v>36101</v>
      </c>
      <c r="P62">
        <v>64.900000000000006</v>
      </c>
      <c r="Q62">
        <v>451771</v>
      </c>
      <c r="R62">
        <v>160.34899999999999</v>
      </c>
      <c r="S62">
        <f t="shared" si="0"/>
        <v>295.8552717747217</v>
      </c>
    </row>
    <row r="63" spans="1:19" x14ac:dyDescent="0.15">
      <c r="A63" t="s">
        <v>58</v>
      </c>
      <c r="B63" t="s">
        <v>59</v>
      </c>
      <c r="C63">
        <v>330283</v>
      </c>
      <c r="D63">
        <v>2005</v>
      </c>
      <c r="E63">
        <v>9</v>
      </c>
      <c r="F63">
        <v>13</v>
      </c>
      <c r="G63">
        <v>117.5</v>
      </c>
      <c r="H63">
        <v>9.1999999999999993</v>
      </c>
      <c r="I63">
        <v>8.5182777352716094E-2</v>
      </c>
      <c r="J63">
        <v>2.7814360692762101E-2</v>
      </c>
      <c r="K63">
        <v>5.7368416659953993E-2</v>
      </c>
      <c r="L63">
        <v>1249</v>
      </c>
      <c r="M63">
        <v>47.88</v>
      </c>
      <c r="N63">
        <v>124.82</v>
      </c>
      <c r="O63">
        <v>26054</v>
      </c>
      <c r="P63">
        <v>24.05</v>
      </c>
      <c r="Q63">
        <v>344365</v>
      </c>
      <c r="R63">
        <v>193.458</v>
      </c>
      <c r="S63">
        <f t="shared" si="0"/>
        <v>275.71257005604485</v>
      </c>
    </row>
    <row r="64" spans="1:19" x14ac:dyDescent="0.15">
      <c r="A64" t="s">
        <v>60</v>
      </c>
      <c r="B64" t="s">
        <v>61</v>
      </c>
      <c r="C64">
        <v>330421</v>
      </c>
      <c r="D64">
        <v>2005</v>
      </c>
      <c r="E64">
        <v>9</v>
      </c>
      <c r="F64">
        <v>13</v>
      </c>
      <c r="G64">
        <v>110.7</v>
      </c>
      <c r="H64">
        <v>19.600000000000001</v>
      </c>
      <c r="I64">
        <v>2.3894291623994202E-2</v>
      </c>
      <c r="J64">
        <v>4.0924697559212998E-2</v>
      </c>
      <c r="K64">
        <v>-1.7030405935218797E-2</v>
      </c>
      <c r="L64">
        <v>507</v>
      </c>
      <c r="M64">
        <v>38.049999999999997</v>
      </c>
      <c r="N64">
        <v>129.07</v>
      </c>
      <c r="O64">
        <v>33894</v>
      </c>
      <c r="P64">
        <v>46.98</v>
      </c>
      <c r="Q64">
        <v>344791</v>
      </c>
      <c r="R64">
        <v>5.0384599999999997</v>
      </c>
      <c r="S64">
        <f t="shared" si="0"/>
        <v>680.06114398422096</v>
      </c>
    </row>
    <row r="65" spans="1:19" x14ac:dyDescent="0.15">
      <c r="A65" t="s">
        <v>64</v>
      </c>
      <c r="B65" t="s">
        <v>65</v>
      </c>
      <c r="C65">
        <v>330481</v>
      </c>
      <c r="D65">
        <v>2005</v>
      </c>
      <c r="E65">
        <v>9</v>
      </c>
      <c r="F65">
        <v>13</v>
      </c>
      <c r="G65">
        <v>34.1</v>
      </c>
      <c r="H65">
        <v>12.5</v>
      </c>
      <c r="I65">
        <v>6.1086494923950498E-2</v>
      </c>
      <c r="J65">
        <v>1.69834861591662E-2</v>
      </c>
      <c r="K65">
        <v>4.4103008764784297E-2</v>
      </c>
      <c r="L65">
        <v>668</v>
      </c>
      <c r="M65">
        <v>64.39</v>
      </c>
      <c r="N65">
        <v>217.96</v>
      </c>
      <c r="O65">
        <v>33874</v>
      </c>
      <c r="P65">
        <v>56.62</v>
      </c>
      <c r="Q65">
        <v>249234</v>
      </c>
      <c r="R65">
        <v>7.9030899999999997</v>
      </c>
      <c r="S65">
        <f t="shared" si="0"/>
        <v>373.1047904191617</v>
      </c>
    </row>
    <row r="66" spans="1:19" x14ac:dyDescent="0.15">
      <c r="A66" t="s">
        <v>68</v>
      </c>
      <c r="B66" t="s">
        <v>69</v>
      </c>
      <c r="C66">
        <v>330483</v>
      </c>
      <c r="D66">
        <v>2005</v>
      </c>
      <c r="E66">
        <v>9</v>
      </c>
      <c r="F66">
        <v>13</v>
      </c>
      <c r="G66">
        <v>33.9</v>
      </c>
      <c r="H66">
        <v>15.5</v>
      </c>
      <c r="I66">
        <v>4.16393462428283E-2</v>
      </c>
      <c r="J66">
        <v>2.0903250927016299E-2</v>
      </c>
      <c r="K66">
        <v>2.0736095315812001E-2</v>
      </c>
      <c r="L66">
        <v>727</v>
      </c>
      <c r="M66">
        <v>66.319999999999993</v>
      </c>
      <c r="N66">
        <v>196.85</v>
      </c>
      <c r="O66">
        <v>29687</v>
      </c>
      <c r="P66">
        <v>50.96</v>
      </c>
      <c r="Q66">
        <v>356659</v>
      </c>
      <c r="R66">
        <v>6.3381600000000002</v>
      </c>
      <c r="S66">
        <f t="shared" si="0"/>
        <v>490.59009628610727</v>
      </c>
    </row>
    <row r="67" spans="1:19" x14ac:dyDescent="0.15">
      <c r="A67" t="s">
        <v>71</v>
      </c>
      <c r="B67" t="s">
        <v>72</v>
      </c>
      <c r="C67">
        <v>330522</v>
      </c>
      <c r="D67">
        <v>2005</v>
      </c>
      <c r="E67">
        <v>9</v>
      </c>
      <c r="F67">
        <v>13</v>
      </c>
      <c r="G67">
        <v>25.6</v>
      </c>
      <c r="H67">
        <v>11.7</v>
      </c>
      <c r="I67">
        <v>9.8765982042929301E-3</v>
      </c>
      <c r="J67">
        <v>1.41685196448402E-2</v>
      </c>
      <c r="K67">
        <v>-4.2919214405472694E-3</v>
      </c>
      <c r="L67">
        <v>1430</v>
      </c>
      <c r="M67">
        <v>61.87</v>
      </c>
      <c r="N67">
        <v>136.06</v>
      </c>
      <c r="O67">
        <v>21960</v>
      </c>
      <c r="P67">
        <v>90.93</v>
      </c>
      <c r="Q67">
        <v>330418</v>
      </c>
      <c r="R67">
        <v>86.392300000000006</v>
      </c>
      <c r="S67">
        <f t="shared" ref="S67:S130" si="1">Q67/L67</f>
        <v>231.06153846153848</v>
      </c>
    </row>
    <row r="68" spans="1:19" x14ac:dyDescent="0.15">
      <c r="A68" t="s">
        <v>75</v>
      </c>
      <c r="B68" t="s">
        <v>76</v>
      </c>
      <c r="C68">
        <v>330621</v>
      </c>
      <c r="D68">
        <v>2005</v>
      </c>
      <c r="E68">
        <v>9</v>
      </c>
      <c r="F68">
        <v>13</v>
      </c>
      <c r="G68">
        <v>53.6</v>
      </c>
      <c r="H68">
        <v>13.9</v>
      </c>
      <c r="I68">
        <v>9.0386647493837305E-4</v>
      </c>
      <c r="J68">
        <v>2.27555167932516E-2</v>
      </c>
      <c r="K68">
        <v>-2.1851650318313227E-2</v>
      </c>
      <c r="L68">
        <v>1177</v>
      </c>
      <c r="M68">
        <v>70.47</v>
      </c>
      <c r="N68">
        <v>386.82</v>
      </c>
      <c r="O68">
        <v>54946</v>
      </c>
      <c r="P68">
        <v>49.34</v>
      </c>
      <c r="Q68">
        <v>330895</v>
      </c>
      <c r="R68">
        <v>118.691</v>
      </c>
      <c r="S68">
        <f t="shared" si="1"/>
        <v>281.13423959218352</v>
      </c>
    </row>
    <row r="69" spans="1:19" x14ac:dyDescent="0.15">
      <c r="A69" t="s">
        <v>77</v>
      </c>
      <c r="B69" t="s">
        <v>78</v>
      </c>
      <c r="C69">
        <v>330624</v>
      </c>
      <c r="D69">
        <v>2005</v>
      </c>
      <c r="E69">
        <v>9</v>
      </c>
      <c r="F69">
        <v>13</v>
      </c>
      <c r="G69">
        <v>53.6</v>
      </c>
      <c r="H69">
        <v>13.9</v>
      </c>
      <c r="I69">
        <v>3.4363189749536199E-2</v>
      </c>
      <c r="J69">
        <v>2.27555167932516E-2</v>
      </c>
      <c r="K69">
        <v>1.16076729562846E-2</v>
      </c>
      <c r="L69">
        <v>1213</v>
      </c>
      <c r="M69">
        <v>43.44</v>
      </c>
      <c r="N69">
        <v>117.18</v>
      </c>
      <c r="O69">
        <v>26986</v>
      </c>
      <c r="P69">
        <v>24.86</v>
      </c>
      <c r="Q69">
        <v>134296</v>
      </c>
      <c r="R69">
        <v>320.137</v>
      </c>
      <c r="S69">
        <f t="shared" si="1"/>
        <v>110.71393239901072</v>
      </c>
    </row>
    <row r="70" spans="1:19" x14ac:dyDescent="0.15">
      <c r="A70" t="s">
        <v>79</v>
      </c>
      <c r="B70" t="s">
        <v>80</v>
      </c>
      <c r="C70">
        <v>330681</v>
      </c>
      <c r="D70">
        <v>2005</v>
      </c>
      <c r="E70">
        <v>9</v>
      </c>
      <c r="F70">
        <v>13</v>
      </c>
      <c r="G70">
        <v>34.1</v>
      </c>
      <c r="H70">
        <v>12.5</v>
      </c>
      <c r="I70">
        <v>7.3911763815905102E-3</v>
      </c>
      <c r="J70">
        <v>1.69834861591662E-2</v>
      </c>
      <c r="K70">
        <v>-9.5923097775756899E-3</v>
      </c>
      <c r="L70">
        <v>2311</v>
      </c>
      <c r="M70">
        <v>105.59</v>
      </c>
      <c r="N70">
        <v>324.92</v>
      </c>
      <c r="O70">
        <v>30766</v>
      </c>
      <c r="P70">
        <v>72.58</v>
      </c>
      <c r="Q70">
        <v>715393</v>
      </c>
      <c r="R70">
        <v>174.15799999999999</v>
      </c>
      <c r="S70">
        <f t="shared" si="1"/>
        <v>309.55993076590221</v>
      </c>
    </row>
    <row r="71" spans="1:19" x14ac:dyDescent="0.15">
      <c r="A71" t="s">
        <v>81</v>
      </c>
      <c r="B71" t="s">
        <v>82</v>
      </c>
      <c r="C71">
        <v>330682</v>
      </c>
      <c r="D71">
        <v>2005</v>
      </c>
      <c r="E71">
        <v>9</v>
      </c>
      <c r="F71">
        <v>13</v>
      </c>
      <c r="G71">
        <v>53.6</v>
      </c>
      <c r="H71">
        <v>13.9</v>
      </c>
      <c r="I71">
        <v>1.4971200938402301E-3</v>
      </c>
      <c r="J71">
        <v>2.27555167932516E-2</v>
      </c>
      <c r="K71">
        <v>-2.1258396699411368E-2</v>
      </c>
      <c r="L71">
        <v>1403</v>
      </c>
      <c r="M71">
        <v>77.37</v>
      </c>
      <c r="N71">
        <v>229.16</v>
      </c>
      <c r="O71">
        <v>29607</v>
      </c>
      <c r="P71">
        <v>82.87</v>
      </c>
      <c r="Q71">
        <v>477883</v>
      </c>
      <c r="R71">
        <v>91.971999999999994</v>
      </c>
      <c r="S71">
        <f t="shared" si="1"/>
        <v>340.61511047754811</v>
      </c>
    </row>
    <row r="72" spans="1:19" x14ac:dyDescent="0.15">
      <c r="A72" t="s">
        <v>83</v>
      </c>
      <c r="B72" t="s">
        <v>84</v>
      </c>
      <c r="C72">
        <v>330683</v>
      </c>
      <c r="D72">
        <v>2005</v>
      </c>
      <c r="E72">
        <v>9</v>
      </c>
      <c r="F72">
        <v>13</v>
      </c>
      <c r="G72">
        <v>53.6</v>
      </c>
      <c r="H72">
        <v>13.9</v>
      </c>
      <c r="I72">
        <v>3.3743239334779497E-2</v>
      </c>
      <c r="J72">
        <v>2.27555167932516E-2</v>
      </c>
      <c r="K72">
        <v>1.0987722541527897E-2</v>
      </c>
      <c r="L72">
        <v>1790</v>
      </c>
      <c r="M72">
        <v>73.38</v>
      </c>
      <c r="N72">
        <v>141.26</v>
      </c>
      <c r="O72">
        <v>19240</v>
      </c>
      <c r="P72">
        <v>56.87</v>
      </c>
      <c r="Q72">
        <v>285682</v>
      </c>
      <c r="R72">
        <v>242.26</v>
      </c>
      <c r="S72">
        <f t="shared" si="1"/>
        <v>159.59888268156425</v>
      </c>
    </row>
    <row r="73" spans="1:19" x14ac:dyDescent="0.15">
      <c r="A73" t="s">
        <v>87</v>
      </c>
      <c r="B73" t="s">
        <v>88</v>
      </c>
      <c r="C73">
        <v>331021</v>
      </c>
      <c r="D73">
        <v>2005</v>
      </c>
      <c r="E73">
        <v>9</v>
      </c>
      <c r="F73">
        <v>13</v>
      </c>
      <c r="G73">
        <v>93.6</v>
      </c>
      <c r="H73">
        <v>24.8</v>
      </c>
      <c r="I73">
        <v>5.9896132812500003E-2</v>
      </c>
      <c r="J73">
        <v>4.57456660289942E-2</v>
      </c>
      <c r="K73">
        <v>1.4150466783505802E-2</v>
      </c>
      <c r="L73">
        <v>378</v>
      </c>
      <c r="M73">
        <v>39.86</v>
      </c>
      <c r="N73">
        <v>148.66999999999999</v>
      </c>
      <c r="O73">
        <v>37466</v>
      </c>
      <c r="P73">
        <v>38.479999999999997</v>
      </c>
      <c r="Q73">
        <v>234738</v>
      </c>
      <c r="R73">
        <v>76.823899999999995</v>
      </c>
      <c r="S73">
        <f t="shared" si="1"/>
        <v>621</v>
      </c>
    </row>
    <row r="74" spans="1:19" x14ac:dyDescent="0.15">
      <c r="A74" t="s">
        <v>89</v>
      </c>
      <c r="B74" t="s">
        <v>90</v>
      </c>
      <c r="C74">
        <v>331022</v>
      </c>
      <c r="D74">
        <v>2005</v>
      </c>
      <c r="E74">
        <v>9</v>
      </c>
      <c r="F74">
        <v>13</v>
      </c>
      <c r="G74">
        <v>240.1</v>
      </c>
      <c r="H74">
        <v>13.2</v>
      </c>
      <c r="I74">
        <v>7.7818279181708805E-2</v>
      </c>
      <c r="J74">
        <v>4.7538024801871998E-2</v>
      </c>
      <c r="K74">
        <v>3.0280254379836807E-2</v>
      </c>
      <c r="L74">
        <v>1072</v>
      </c>
      <c r="M74">
        <v>40.97</v>
      </c>
      <c r="N74">
        <v>49.17</v>
      </c>
      <c r="O74">
        <v>12059</v>
      </c>
      <c r="P74">
        <v>34.799999999999997</v>
      </c>
      <c r="Q74">
        <v>246214</v>
      </c>
      <c r="R74">
        <v>152.62700000000001</v>
      </c>
      <c r="S74">
        <f t="shared" si="1"/>
        <v>229.67723880597015</v>
      </c>
    </row>
    <row r="75" spans="1:19" x14ac:dyDescent="0.15">
      <c r="A75" t="s">
        <v>91</v>
      </c>
      <c r="B75" t="s">
        <v>92</v>
      </c>
      <c r="C75">
        <v>331023</v>
      </c>
      <c r="D75">
        <v>2005</v>
      </c>
      <c r="E75">
        <v>9</v>
      </c>
      <c r="F75">
        <v>13</v>
      </c>
      <c r="G75">
        <v>240.1</v>
      </c>
      <c r="H75">
        <v>13.2</v>
      </c>
      <c r="I75">
        <v>2.0724572353369799E-2</v>
      </c>
      <c r="J75">
        <v>4.7538024801871998E-2</v>
      </c>
      <c r="K75">
        <v>-2.6813452448502199E-2</v>
      </c>
      <c r="L75">
        <v>1426</v>
      </c>
      <c r="M75">
        <v>55.88</v>
      </c>
      <c r="N75">
        <v>62.51</v>
      </c>
      <c r="O75">
        <v>11208</v>
      </c>
      <c r="P75">
        <v>60.42</v>
      </c>
      <c r="Q75">
        <v>151212</v>
      </c>
      <c r="R75">
        <v>356.04399999999998</v>
      </c>
      <c r="S75">
        <f t="shared" si="1"/>
        <v>106.03927068723702</v>
      </c>
    </row>
    <row r="76" spans="1:19" x14ac:dyDescent="0.15">
      <c r="A76" t="s">
        <v>93</v>
      </c>
      <c r="B76" t="s">
        <v>94</v>
      </c>
      <c r="C76">
        <v>331024</v>
      </c>
      <c r="D76">
        <v>2005</v>
      </c>
      <c r="E76">
        <v>9</v>
      </c>
      <c r="F76">
        <v>13</v>
      </c>
      <c r="G76">
        <v>240.1</v>
      </c>
      <c r="H76">
        <v>13.2</v>
      </c>
      <c r="I76">
        <v>3.7855078864353298E-2</v>
      </c>
      <c r="J76">
        <v>4.7538024801871998E-2</v>
      </c>
      <c r="K76">
        <v>-9.6829459375186999E-3</v>
      </c>
      <c r="L76">
        <v>1992</v>
      </c>
      <c r="M76">
        <v>47.39</v>
      </c>
      <c r="N76">
        <v>51.26</v>
      </c>
      <c r="O76">
        <v>10881</v>
      </c>
      <c r="P76">
        <v>54.04</v>
      </c>
      <c r="Q76">
        <v>142570</v>
      </c>
      <c r="R76">
        <v>418.89299999999997</v>
      </c>
      <c r="S76">
        <f t="shared" si="1"/>
        <v>71.571285140562253</v>
      </c>
    </row>
    <row r="77" spans="1:19" x14ac:dyDescent="0.15">
      <c r="A77" t="s">
        <v>95</v>
      </c>
      <c r="B77" t="s">
        <v>96</v>
      </c>
      <c r="C77">
        <v>331081</v>
      </c>
      <c r="D77">
        <v>2005</v>
      </c>
      <c r="E77">
        <v>9</v>
      </c>
      <c r="F77">
        <v>13</v>
      </c>
      <c r="G77">
        <v>260.5</v>
      </c>
      <c r="H77">
        <v>18.5</v>
      </c>
      <c r="I77">
        <v>3.9759791955617199E-2</v>
      </c>
      <c r="J77">
        <v>5.67584130668694E-2</v>
      </c>
      <c r="K77">
        <v>-1.69986211112522E-2</v>
      </c>
      <c r="L77">
        <v>836</v>
      </c>
      <c r="M77">
        <v>115.09</v>
      </c>
      <c r="N77">
        <v>305.12</v>
      </c>
      <c r="O77">
        <v>26543</v>
      </c>
      <c r="P77">
        <v>10.7</v>
      </c>
      <c r="Q77">
        <v>836007</v>
      </c>
      <c r="R77">
        <v>59.433100000000003</v>
      </c>
      <c r="S77">
        <f t="shared" si="1"/>
        <v>1000.0083732057416</v>
      </c>
    </row>
    <row r="78" spans="1:19" x14ac:dyDescent="0.15">
      <c r="A78" t="s">
        <v>97</v>
      </c>
      <c r="B78" t="s">
        <v>98</v>
      </c>
      <c r="C78">
        <v>331082</v>
      </c>
      <c r="D78">
        <v>2005</v>
      </c>
      <c r="E78">
        <v>9</v>
      </c>
      <c r="F78">
        <v>13</v>
      </c>
      <c r="G78">
        <v>240.1</v>
      </c>
      <c r="H78">
        <v>13.2</v>
      </c>
      <c r="I78">
        <v>5.3481134163208897E-2</v>
      </c>
      <c r="J78">
        <v>4.7538024801871998E-2</v>
      </c>
      <c r="K78">
        <v>5.9431093613368999E-3</v>
      </c>
      <c r="L78">
        <v>2171</v>
      </c>
      <c r="M78">
        <v>111.92</v>
      </c>
      <c r="N78">
        <v>164.82</v>
      </c>
      <c r="O78">
        <v>14776</v>
      </c>
      <c r="P78">
        <v>26.84</v>
      </c>
      <c r="Q78">
        <v>630447</v>
      </c>
      <c r="R78">
        <v>209.363</v>
      </c>
      <c r="S78">
        <f t="shared" si="1"/>
        <v>290.39474896361122</v>
      </c>
    </row>
    <row r="79" spans="1:19" x14ac:dyDescent="0.15">
      <c r="A79" t="s">
        <v>11</v>
      </c>
      <c r="B79" t="s">
        <v>12</v>
      </c>
      <c r="C79">
        <v>320125</v>
      </c>
      <c r="D79">
        <v>2005</v>
      </c>
      <c r="E79">
        <v>8</v>
      </c>
      <c r="F79">
        <v>8</v>
      </c>
      <c r="G79">
        <v>61.2</v>
      </c>
      <c r="H79">
        <v>13.8</v>
      </c>
      <c r="I79">
        <v>3.02261398305085E-4</v>
      </c>
      <c r="J79">
        <v>2.4094670516835601E-2</v>
      </c>
      <c r="K79">
        <v>-2.3792409118530516E-2</v>
      </c>
      <c r="L79">
        <v>1067</v>
      </c>
      <c r="M79">
        <v>42.05</v>
      </c>
      <c r="N79">
        <v>93.01</v>
      </c>
      <c r="O79">
        <v>22108</v>
      </c>
      <c r="P79">
        <v>71.91</v>
      </c>
      <c r="Q79">
        <v>460100</v>
      </c>
      <c r="R79">
        <v>15.347899999999999</v>
      </c>
      <c r="S79">
        <f t="shared" si="1"/>
        <v>431.20899718837865</v>
      </c>
    </row>
    <row r="80" spans="1:19" x14ac:dyDescent="0.15">
      <c r="A80" t="s">
        <v>13</v>
      </c>
      <c r="B80" t="s">
        <v>14</v>
      </c>
      <c r="C80">
        <v>320481</v>
      </c>
      <c r="D80">
        <v>2005</v>
      </c>
      <c r="E80">
        <v>8</v>
      </c>
      <c r="F80">
        <v>8</v>
      </c>
      <c r="G80">
        <v>61.2</v>
      </c>
      <c r="H80">
        <v>13.8</v>
      </c>
      <c r="I80">
        <v>4.2843130795989399E-3</v>
      </c>
      <c r="J80">
        <v>2.4094670516835601E-2</v>
      </c>
      <c r="K80">
        <v>-1.9810357437236661E-2</v>
      </c>
      <c r="L80">
        <v>1535</v>
      </c>
      <c r="M80">
        <v>76.75</v>
      </c>
      <c r="N80">
        <v>178.21</v>
      </c>
      <c r="O80">
        <v>23054</v>
      </c>
      <c r="P80">
        <v>91.18</v>
      </c>
      <c r="Q80">
        <v>465100</v>
      </c>
      <c r="R80">
        <v>26.709099999999999</v>
      </c>
      <c r="S80">
        <f t="shared" si="1"/>
        <v>302.99674267100977</v>
      </c>
    </row>
    <row r="81" spans="1:19" x14ac:dyDescent="0.15">
      <c r="A81" t="s">
        <v>15</v>
      </c>
      <c r="B81" t="s">
        <v>16</v>
      </c>
      <c r="C81">
        <v>320482</v>
      </c>
      <c r="D81">
        <v>2005</v>
      </c>
      <c r="E81">
        <v>8</v>
      </c>
      <c r="F81">
        <v>8</v>
      </c>
      <c r="G81">
        <v>61.2</v>
      </c>
      <c r="H81">
        <v>13.8</v>
      </c>
      <c r="I81">
        <v>2.38297353827607E-3</v>
      </c>
      <c r="J81">
        <v>2.4094670516835601E-2</v>
      </c>
      <c r="K81">
        <v>-2.1711696978559531E-2</v>
      </c>
      <c r="L81">
        <v>976</v>
      </c>
      <c r="M81">
        <v>54.11</v>
      </c>
      <c r="N81">
        <v>149</v>
      </c>
      <c r="O81">
        <v>27507</v>
      </c>
      <c r="P81">
        <v>56</v>
      </c>
      <c r="Q81">
        <v>351500</v>
      </c>
      <c r="R81">
        <v>10.084899999999999</v>
      </c>
      <c r="S81">
        <f t="shared" si="1"/>
        <v>360.14344262295083</v>
      </c>
    </row>
    <row r="82" spans="1:19" x14ac:dyDescent="0.15">
      <c r="A82" t="s">
        <v>21</v>
      </c>
      <c r="B82" t="s">
        <v>22</v>
      </c>
      <c r="C82">
        <v>320621</v>
      </c>
      <c r="D82">
        <v>2005</v>
      </c>
      <c r="E82">
        <v>8</v>
      </c>
      <c r="F82">
        <v>8</v>
      </c>
      <c r="G82">
        <v>82.1</v>
      </c>
      <c r="H82">
        <v>12.1</v>
      </c>
      <c r="I82">
        <v>1.0466434312986701E-3</v>
      </c>
      <c r="J82">
        <v>2.5703370967391202E-2</v>
      </c>
      <c r="K82">
        <v>-2.4656727536092531E-2</v>
      </c>
      <c r="L82">
        <v>1108</v>
      </c>
      <c r="M82">
        <v>95.33</v>
      </c>
      <c r="N82">
        <v>148.9</v>
      </c>
      <c r="O82">
        <v>15566</v>
      </c>
      <c r="P82">
        <v>107.2</v>
      </c>
      <c r="Q82">
        <v>491000</v>
      </c>
      <c r="R82">
        <v>3.8975200000000001</v>
      </c>
      <c r="S82">
        <f t="shared" si="1"/>
        <v>443.14079422382673</v>
      </c>
    </row>
    <row r="83" spans="1:19" x14ac:dyDescent="0.15">
      <c r="A83" t="s">
        <v>23</v>
      </c>
      <c r="B83" t="s">
        <v>24</v>
      </c>
      <c r="C83">
        <v>320623</v>
      </c>
      <c r="D83">
        <v>2005</v>
      </c>
      <c r="E83">
        <v>8</v>
      </c>
      <c r="F83">
        <v>8</v>
      </c>
      <c r="G83">
        <v>113.8</v>
      </c>
      <c r="H83">
        <v>12.6</v>
      </c>
      <c r="I83">
        <v>4.7924448201494302E-2</v>
      </c>
      <c r="J83">
        <v>3.1684770139499503E-2</v>
      </c>
      <c r="K83">
        <v>1.6239678061994799E-2</v>
      </c>
      <c r="L83">
        <v>1733</v>
      </c>
      <c r="M83">
        <v>107.68</v>
      </c>
      <c r="N83">
        <v>146.38</v>
      </c>
      <c r="O83">
        <v>13545</v>
      </c>
      <c r="P83">
        <v>173.11</v>
      </c>
      <c r="Q83">
        <v>721800.00000000012</v>
      </c>
      <c r="R83">
        <v>4.0308799999999998</v>
      </c>
      <c r="S83">
        <f t="shared" si="1"/>
        <v>416.50317368724762</v>
      </c>
    </row>
    <row r="84" spans="1:19" x14ac:dyDescent="0.15">
      <c r="A84" t="s">
        <v>25</v>
      </c>
      <c r="B84" t="s">
        <v>26</v>
      </c>
      <c r="C84">
        <v>320681</v>
      </c>
      <c r="D84">
        <v>2005</v>
      </c>
      <c r="E84">
        <v>8</v>
      </c>
      <c r="F84">
        <v>8</v>
      </c>
      <c r="G84">
        <v>84.5</v>
      </c>
      <c r="H84">
        <v>15.4</v>
      </c>
      <c r="I84">
        <v>3.4533311196706099E-6</v>
      </c>
      <c r="J84">
        <v>3.0549709359873198E-2</v>
      </c>
      <c r="K84">
        <v>-3.0546256028753528E-2</v>
      </c>
      <c r="L84">
        <v>1208</v>
      </c>
      <c r="M84">
        <v>112.87</v>
      </c>
      <c r="N84">
        <v>200.03</v>
      </c>
      <c r="O84">
        <v>17680</v>
      </c>
      <c r="P84">
        <v>154.65</v>
      </c>
      <c r="Q84">
        <v>398700</v>
      </c>
      <c r="R84">
        <v>3.2177500000000001</v>
      </c>
      <c r="S84">
        <f t="shared" si="1"/>
        <v>330.0496688741722</v>
      </c>
    </row>
    <row r="85" spans="1:19" x14ac:dyDescent="0.15">
      <c r="A85" t="s">
        <v>27</v>
      </c>
      <c r="B85" t="s">
        <v>28</v>
      </c>
      <c r="C85">
        <v>320683</v>
      </c>
      <c r="D85">
        <v>2005</v>
      </c>
      <c r="E85">
        <v>8</v>
      </c>
      <c r="F85">
        <v>8</v>
      </c>
      <c r="G85">
        <v>113.8</v>
      </c>
      <c r="H85">
        <v>12.6</v>
      </c>
      <c r="I85">
        <v>4.4460565215246099E-2</v>
      </c>
      <c r="J85">
        <v>3.1684770139499503E-2</v>
      </c>
      <c r="K85">
        <v>1.2775795075746596E-2</v>
      </c>
      <c r="L85">
        <v>1166</v>
      </c>
      <c r="M85">
        <v>126.25</v>
      </c>
      <c r="N85">
        <v>222.08</v>
      </c>
      <c r="O85">
        <v>17528</v>
      </c>
      <c r="P85">
        <v>135.52000000000001</v>
      </c>
      <c r="Q85">
        <v>342299.99999999994</v>
      </c>
      <c r="R85">
        <v>4.2362599999999997</v>
      </c>
      <c r="S85">
        <f t="shared" si="1"/>
        <v>293.56775300171523</v>
      </c>
    </row>
    <row r="86" spans="1:19" x14ac:dyDescent="0.15">
      <c r="A86" t="s">
        <v>31</v>
      </c>
      <c r="B86" t="s">
        <v>32</v>
      </c>
      <c r="C86">
        <v>321181</v>
      </c>
      <c r="D86">
        <v>2005</v>
      </c>
      <c r="E86">
        <v>8</v>
      </c>
      <c r="F86">
        <v>8</v>
      </c>
      <c r="G86">
        <v>59.6</v>
      </c>
      <c r="H86">
        <v>11</v>
      </c>
      <c r="I86">
        <v>5.19252849544073E-4</v>
      </c>
      <c r="J86">
        <v>2.01297265888431E-2</v>
      </c>
      <c r="K86">
        <v>-1.9610473739299028E-2</v>
      </c>
      <c r="L86">
        <v>1047</v>
      </c>
      <c r="M86">
        <v>80.3</v>
      </c>
      <c r="N86">
        <v>255.06</v>
      </c>
      <c r="O86">
        <v>31791</v>
      </c>
      <c r="P86">
        <v>83.75</v>
      </c>
      <c r="Q86">
        <v>449300</v>
      </c>
      <c r="R86">
        <v>9.1943300000000008</v>
      </c>
      <c r="S86">
        <f t="shared" si="1"/>
        <v>429.13085004775547</v>
      </c>
    </row>
    <row r="87" spans="1:19" x14ac:dyDescent="0.15">
      <c r="A87" t="s">
        <v>35</v>
      </c>
      <c r="B87" t="s">
        <v>36</v>
      </c>
      <c r="C87">
        <v>321183</v>
      </c>
      <c r="D87">
        <v>2005</v>
      </c>
      <c r="E87">
        <v>8</v>
      </c>
      <c r="F87">
        <v>8</v>
      </c>
      <c r="G87">
        <v>52.8</v>
      </c>
      <c r="H87">
        <v>8.8000000000000007</v>
      </c>
      <c r="I87">
        <v>5.2739989726027399E-3</v>
      </c>
      <c r="J87">
        <v>1.6038756463098599E-2</v>
      </c>
      <c r="K87">
        <v>-1.0764757490495859E-2</v>
      </c>
      <c r="L87">
        <v>1387</v>
      </c>
      <c r="M87">
        <v>58.03</v>
      </c>
      <c r="N87">
        <v>106.06</v>
      </c>
      <c r="O87">
        <v>18212</v>
      </c>
      <c r="P87">
        <v>77.44</v>
      </c>
      <c r="Q87">
        <v>408900</v>
      </c>
      <c r="R87">
        <v>41.401400000000002</v>
      </c>
      <c r="S87">
        <f t="shared" si="1"/>
        <v>294.80894015861571</v>
      </c>
    </row>
    <row r="88" spans="1:19" x14ac:dyDescent="0.15">
      <c r="A88" t="s">
        <v>37</v>
      </c>
      <c r="B88" t="s">
        <v>38</v>
      </c>
      <c r="C88">
        <v>321281</v>
      </c>
      <c r="D88">
        <v>2005</v>
      </c>
      <c r="E88">
        <v>8</v>
      </c>
      <c r="F88">
        <v>8</v>
      </c>
      <c r="G88">
        <v>82.1</v>
      </c>
      <c r="H88">
        <v>12.1</v>
      </c>
      <c r="I88">
        <v>4.57607727068449E-2</v>
      </c>
      <c r="J88">
        <v>2.5703370967391202E-2</v>
      </c>
      <c r="K88">
        <v>2.0057401739453699E-2</v>
      </c>
      <c r="L88">
        <v>2394</v>
      </c>
      <c r="M88">
        <v>154.31</v>
      </c>
      <c r="N88">
        <v>150.66999999999999</v>
      </c>
      <c r="O88">
        <v>9744</v>
      </c>
      <c r="P88">
        <v>224.85</v>
      </c>
      <c r="Q88">
        <v>836500</v>
      </c>
      <c r="R88">
        <v>1.3371999999999999</v>
      </c>
      <c r="S88">
        <f t="shared" si="1"/>
        <v>349.41520467836256</v>
      </c>
    </row>
    <row r="89" spans="1:19" x14ac:dyDescent="0.15">
      <c r="A89" t="s">
        <v>50</v>
      </c>
      <c r="B89" t="s">
        <v>51</v>
      </c>
      <c r="C89">
        <v>330225</v>
      </c>
      <c r="D89">
        <v>2005</v>
      </c>
      <c r="E89">
        <v>8</v>
      </c>
      <c r="F89">
        <v>8</v>
      </c>
      <c r="G89">
        <v>75.5</v>
      </c>
      <c r="H89">
        <v>34.1</v>
      </c>
      <c r="I89">
        <v>5.0567718158890301E-2</v>
      </c>
      <c r="J89">
        <v>5.7246979331480499E-2</v>
      </c>
      <c r="K89">
        <v>-6.6792611725901979E-3</v>
      </c>
      <c r="L89">
        <v>1177</v>
      </c>
      <c r="M89">
        <v>52.74</v>
      </c>
      <c r="N89">
        <v>136.38</v>
      </c>
      <c r="O89">
        <v>25952</v>
      </c>
      <c r="P89">
        <v>30.74</v>
      </c>
      <c r="Q89">
        <v>743834</v>
      </c>
      <c r="R89">
        <v>97.493799999999993</v>
      </c>
      <c r="S89">
        <f t="shared" si="1"/>
        <v>631.9745114698386</v>
      </c>
    </row>
    <row r="90" spans="1:19" x14ac:dyDescent="0.15">
      <c r="A90" t="s">
        <v>52</v>
      </c>
      <c r="B90" t="s">
        <v>53</v>
      </c>
      <c r="C90">
        <v>330226</v>
      </c>
      <c r="D90">
        <v>2005</v>
      </c>
      <c r="E90">
        <v>8</v>
      </c>
      <c r="F90">
        <v>8</v>
      </c>
      <c r="G90">
        <v>75.5</v>
      </c>
      <c r="H90">
        <v>34.1</v>
      </c>
      <c r="I90">
        <v>3.2605341019417498E-2</v>
      </c>
      <c r="J90">
        <v>5.7246979331480499E-2</v>
      </c>
      <c r="K90">
        <v>-2.4641638312063001E-2</v>
      </c>
      <c r="L90">
        <v>1931</v>
      </c>
      <c r="M90">
        <v>58.55</v>
      </c>
      <c r="N90">
        <v>129.87</v>
      </c>
      <c r="O90">
        <v>22227</v>
      </c>
      <c r="P90">
        <v>32.08</v>
      </c>
      <c r="Q90">
        <v>250337</v>
      </c>
      <c r="R90">
        <v>218.26499999999999</v>
      </c>
      <c r="S90">
        <f t="shared" si="1"/>
        <v>129.64111859140343</v>
      </c>
    </row>
    <row r="91" spans="1:19" x14ac:dyDescent="0.15">
      <c r="A91" t="s">
        <v>54</v>
      </c>
      <c r="B91" t="s">
        <v>55</v>
      </c>
      <c r="C91">
        <v>330281</v>
      </c>
      <c r="D91">
        <v>2005</v>
      </c>
      <c r="E91">
        <v>8</v>
      </c>
      <c r="F91">
        <v>8</v>
      </c>
      <c r="G91">
        <v>52</v>
      </c>
      <c r="H91">
        <v>12.4</v>
      </c>
      <c r="I91">
        <v>1.53194239160839E-2</v>
      </c>
      <c r="J91">
        <v>2.0468384983393699E-2</v>
      </c>
      <c r="K91">
        <v>-5.1489610673097989E-3</v>
      </c>
      <c r="L91">
        <v>1527</v>
      </c>
      <c r="M91">
        <v>82.58</v>
      </c>
      <c r="N91">
        <v>298.12</v>
      </c>
      <c r="O91">
        <v>36101</v>
      </c>
      <c r="P91">
        <v>64.900000000000006</v>
      </c>
      <c r="Q91">
        <v>451771</v>
      </c>
      <c r="R91">
        <v>160.34899999999999</v>
      </c>
      <c r="S91">
        <f t="shared" si="1"/>
        <v>295.8552717747217</v>
      </c>
    </row>
    <row r="92" spans="1:19" x14ac:dyDescent="0.15">
      <c r="A92" t="s">
        <v>56</v>
      </c>
      <c r="B92" t="s">
        <v>57</v>
      </c>
      <c r="C92">
        <v>330282</v>
      </c>
      <c r="D92">
        <v>2005</v>
      </c>
      <c r="E92">
        <v>8</v>
      </c>
      <c r="F92">
        <v>8</v>
      </c>
      <c r="G92">
        <v>52</v>
      </c>
      <c r="H92">
        <v>12.4</v>
      </c>
      <c r="I92">
        <v>3.5265341823551101E-2</v>
      </c>
      <c r="J92">
        <v>2.0468384983393699E-2</v>
      </c>
      <c r="K92">
        <v>1.4796956840157402E-2</v>
      </c>
      <c r="L92">
        <v>1154</v>
      </c>
      <c r="M92">
        <v>101.54</v>
      </c>
      <c r="N92">
        <v>375.41</v>
      </c>
      <c r="O92">
        <v>37065</v>
      </c>
      <c r="P92">
        <v>80.72</v>
      </c>
      <c r="Q92">
        <v>401447</v>
      </c>
      <c r="R92">
        <v>23.659500000000001</v>
      </c>
      <c r="S92">
        <f t="shared" si="1"/>
        <v>347.87435008665511</v>
      </c>
    </row>
    <row r="93" spans="1:19" x14ac:dyDescent="0.15">
      <c r="A93" t="s">
        <v>58</v>
      </c>
      <c r="B93" t="s">
        <v>59</v>
      </c>
      <c r="C93">
        <v>330283</v>
      </c>
      <c r="D93">
        <v>2005</v>
      </c>
      <c r="E93">
        <v>8</v>
      </c>
      <c r="F93">
        <v>8</v>
      </c>
      <c r="G93">
        <v>99.4</v>
      </c>
      <c r="H93">
        <v>9.4</v>
      </c>
      <c r="I93">
        <v>7.7531629686304504E-2</v>
      </c>
      <c r="J93">
        <v>2.5176563820047598E-2</v>
      </c>
      <c r="K93">
        <v>5.2355065866256906E-2</v>
      </c>
      <c r="L93">
        <v>1249</v>
      </c>
      <c r="M93">
        <v>47.88</v>
      </c>
      <c r="N93">
        <v>124.82</v>
      </c>
      <c r="O93">
        <v>26054</v>
      </c>
      <c r="P93">
        <v>24.05</v>
      </c>
      <c r="Q93">
        <v>344365</v>
      </c>
      <c r="R93">
        <v>193.458</v>
      </c>
      <c r="S93">
        <f t="shared" si="1"/>
        <v>275.71257005604485</v>
      </c>
    </row>
    <row r="94" spans="1:19" x14ac:dyDescent="0.15">
      <c r="A94" t="s">
        <v>60</v>
      </c>
      <c r="B94" t="s">
        <v>61</v>
      </c>
      <c r="C94">
        <v>330421</v>
      </c>
      <c r="D94">
        <v>2005</v>
      </c>
      <c r="E94">
        <v>8</v>
      </c>
      <c r="F94">
        <v>8</v>
      </c>
      <c r="G94">
        <v>102.6</v>
      </c>
      <c r="H94">
        <v>19.2</v>
      </c>
      <c r="I94">
        <v>1.5654796634967098E-2</v>
      </c>
      <c r="J94">
        <v>3.9005643669404698E-2</v>
      </c>
      <c r="K94">
        <v>-2.33508470344376E-2</v>
      </c>
      <c r="L94">
        <v>507</v>
      </c>
      <c r="M94">
        <v>38.049999999999997</v>
      </c>
      <c r="N94">
        <v>129.07</v>
      </c>
      <c r="O94">
        <v>33894</v>
      </c>
      <c r="P94">
        <v>46.98</v>
      </c>
      <c r="Q94">
        <v>344791</v>
      </c>
      <c r="R94">
        <v>5.0384599999999997</v>
      </c>
      <c r="S94">
        <f t="shared" si="1"/>
        <v>680.06114398422096</v>
      </c>
    </row>
    <row r="95" spans="1:19" x14ac:dyDescent="0.15">
      <c r="A95" t="s">
        <v>62</v>
      </c>
      <c r="B95" t="s">
        <v>63</v>
      </c>
      <c r="C95">
        <v>330424</v>
      </c>
      <c r="D95">
        <v>2005</v>
      </c>
      <c r="E95">
        <v>8</v>
      </c>
      <c r="F95">
        <v>8</v>
      </c>
      <c r="G95">
        <v>102.6</v>
      </c>
      <c r="H95">
        <v>19.2</v>
      </c>
      <c r="I95">
        <v>3.1483825265643398E-3</v>
      </c>
      <c r="J95">
        <v>3.9005643669404698E-2</v>
      </c>
      <c r="K95">
        <v>-3.5857261142840359E-2</v>
      </c>
      <c r="L95">
        <v>508</v>
      </c>
      <c r="M95">
        <v>36.43</v>
      </c>
      <c r="N95">
        <v>144.47</v>
      </c>
      <c r="O95">
        <v>39523</v>
      </c>
      <c r="P95">
        <v>54.57</v>
      </c>
      <c r="Q95">
        <v>179830</v>
      </c>
      <c r="R95">
        <v>6.8158300000000001</v>
      </c>
      <c r="S95">
        <f t="shared" si="1"/>
        <v>353.99606299212599</v>
      </c>
    </row>
    <row r="96" spans="1:19" x14ac:dyDescent="0.15">
      <c r="A96" t="s">
        <v>64</v>
      </c>
      <c r="B96" t="s">
        <v>65</v>
      </c>
      <c r="C96">
        <v>330481</v>
      </c>
      <c r="D96">
        <v>2005</v>
      </c>
      <c r="E96">
        <v>8</v>
      </c>
      <c r="F96">
        <v>8</v>
      </c>
      <c r="G96">
        <v>58</v>
      </c>
      <c r="H96">
        <v>10.8</v>
      </c>
      <c r="I96">
        <v>4.9078634930832803E-2</v>
      </c>
      <c r="J96">
        <v>1.9567075482387199E-2</v>
      </c>
      <c r="K96">
        <v>2.9511559448445603E-2</v>
      </c>
      <c r="L96">
        <v>668</v>
      </c>
      <c r="M96">
        <v>64.39</v>
      </c>
      <c r="N96">
        <v>217.96</v>
      </c>
      <c r="O96">
        <v>33874</v>
      </c>
      <c r="P96">
        <v>56.62</v>
      </c>
      <c r="Q96">
        <v>249234</v>
      </c>
      <c r="R96">
        <v>7.9030899999999997</v>
      </c>
      <c r="S96">
        <f t="shared" si="1"/>
        <v>373.1047904191617</v>
      </c>
    </row>
    <row r="97" spans="1:19" x14ac:dyDescent="0.15">
      <c r="A97" t="s">
        <v>68</v>
      </c>
      <c r="B97" t="s">
        <v>69</v>
      </c>
      <c r="C97">
        <v>330483</v>
      </c>
      <c r="D97">
        <v>2005</v>
      </c>
      <c r="E97">
        <v>8</v>
      </c>
      <c r="F97">
        <v>8</v>
      </c>
      <c r="G97">
        <v>50.3</v>
      </c>
      <c r="H97">
        <v>16.2</v>
      </c>
      <c r="I97">
        <v>5.0765694904646497E-2</v>
      </c>
      <c r="J97">
        <v>2.5198928284367102E-2</v>
      </c>
      <c r="K97">
        <v>2.5566766620279395E-2</v>
      </c>
      <c r="L97">
        <v>727</v>
      </c>
      <c r="M97">
        <v>66.319999999999993</v>
      </c>
      <c r="N97">
        <v>196.85</v>
      </c>
      <c r="O97">
        <v>29687</v>
      </c>
      <c r="P97">
        <v>50.96</v>
      </c>
      <c r="Q97">
        <v>356659</v>
      </c>
      <c r="R97">
        <v>6.3381600000000002</v>
      </c>
      <c r="S97">
        <f t="shared" si="1"/>
        <v>490.59009628610727</v>
      </c>
    </row>
    <row r="98" spans="1:19" x14ac:dyDescent="0.15">
      <c r="A98" t="s">
        <v>71</v>
      </c>
      <c r="B98" t="s">
        <v>72</v>
      </c>
      <c r="C98">
        <v>330522</v>
      </c>
      <c r="D98">
        <v>2005</v>
      </c>
      <c r="E98">
        <v>8</v>
      </c>
      <c r="F98">
        <v>8</v>
      </c>
      <c r="G98">
        <v>61.2</v>
      </c>
      <c r="H98">
        <v>13.8</v>
      </c>
      <c r="I98">
        <v>2.4772177732323201E-2</v>
      </c>
      <c r="J98">
        <v>2.4094670516835601E-2</v>
      </c>
      <c r="K98">
        <v>6.7750721548760079E-4</v>
      </c>
      <c r="L98">
        <v>1430</v>
      </c>
      <c r="M98">
        <v>61.87</v>
      </c>
      <c r="N98">
        <v>136.06</v>
      </c>
      <c r="O98">
        <v>21960</v>
      </c>
      <c r="P98">
        <v>90.93</v>
      </c>
      <c r="Q98">
        <v>330418</v>
      </c>
      <c r="R98">
        <v>86.392300000000006</v>
      </c>
      <c r="S98">
        <f t="shared" si="1"/>
        <v>231.06153846153848</v>
      </c>
    </row>
    <row r="99" spans="1:19" x14ac:dyDescent="0.15">
      <c r="A99" t="s">
        <v>73</v>
      </c>
      <c r="B99" t="s">
        <v>74</v>
      </c>
      <c r="C99">
        <v>330523</v>
      </c>
      <c r="D99">
        <v>2005</v>
      </c>
      <c r="E99">
        <v>8</v>
      </c>
      <c r="F99">
        <v>8</v>
      </c>
      <c r="G99">
        <v>25.8</v>
      </c>
      <c r="H99">
        <v>7.6</v>
      </c>
      <c r="I99">
        <v>1.2919753021756601E-2</v>
      </c>
      <c r="J99">
        <v>9.1024486332922701E-3</v>
      </c>
      <c r="K99">
        <v>3.8173043884643307E-3</v>
      </c>
      <c r="L99">
        <v>1886</v>
      </c>
      <c r="M99">
        <v>45.23</v>
      </c>
      <c r="N99">
        <v>89.7</v>
      </c>
      <c r="O99">
        <v>19917</v>
      </c>
      <c r="P99">
        <v>40.9</v>
      </c>
      <c r="Q99">
        <v>242549</v>
      </c>
      <c r="R99">
        <v>206.69800000000001</v>
      </c>
      <c r="S99">
        <f t="shared" si="1"/>
        <v>128.60498409331919</v>
      </c>
    </row>
    <row r="100" spans="1:19" x14ac:dyDescent="0.15">
      <c r="A100" t="s">
        <v>77</v>
      </c>
      <c r="B100" t="s">
        <v>78</v>
      </c>
      <c r="C100">
        <v>330624</v>
      </c>
      <c r="D100">
        <v>2005</v>
      </c>
      <c r="E100">
        <v>8</v>
      </c>
      <c r="F100">
        <v>8</v>
      </c>
      <c r="G100">
        <v>26.8</v>
      </c>
      <c r="H100">
        <v>11.9</v>
      </c>
      <c r="I100">
        <v>3.7804765398886798E-3</v>
      </c>
      <c r="J100">
        <v>1.46792657962127E-2</v>
      </c>
      <c r="K100">
        <v>-1.089878925632402E-2</v>
      </c>
      <c r="L100">
        <v>1213</v>
      </c>
      <c r="M100">
        <v>43.44</v>
      </c>
      <c r="N100">
        <v>117.18</v>
      </c>
      <c r="O100">
        <v>26986</v>
      </c>
      <c r="P100">
        <v>24.86</v>
      </c>
      <c r="Q100">
        <v>134296</v>
      </c>
      <c r="R100">
        <v>320.137</v>
      </c>
      <c r="S100">
        <f t="shared" si="1"/>
        <v>110.71393239901072</v>
      </c>
    </row>
    <row r="101" spans="1:19" x14ac:dyDescent="0.15">
      <c r="A101" t="s">
        <v>81</v>
      </c>
      <c r="B101" t="s">
        <v>82</v>
      </c>
      <c r="C101">
        <v>330682</v>
      </c>
      <c r="D101">
        <v>2005</v>
      </c>
      <c r="E101">
        <v>8</v>
      </c>
      <c r="F101">
        <v>8</v>
      </c>
      <c r="G101">
        <v>26.8</v>
      </c>
      <c r="H101">
        <v>11.9</v>
      </c>
      <c r="I101">
        <v>2.4061717998075101E-3</v>
      </c>
      <c r="J101">
        <v>1.46792657962127E-2</v>
      </c>
      <c r="K101">
        <v>-1.227309399640519E-2</v>
      </c>
      <c r="L101">
        <v>1403</v>
      </c>
      <c r="M101">
        <v>77.37</v>
      </c>
      <c r="N101">
        <v>229.16</v>
      </c>
      <c r="O101">
        <v>29607</v>
      </c>
      <c r="P101">
        <v>82.87</v>
      </c>
      <c r="Q101">
        <v>477883</v>
      </c>
      <c r="R101">
        <v>91.971999999999994</v>
      </c>
      <c r="S101">
        <f t="shared" si="1"/>
        <v>340.61511047754811</v>
      </c>
    </row>
    <row r="102" spans="1:19" x14ac:dyDescent="0.15">
      <c r="A102" t="s">
        <v>83</v>
      </c>
      <c r="B102" t="s">
        <v>84</v>
      </c>
      <c r="C102">
        <v>330683</v>
      </c>
      <c r="D102">
        <v>2005</v>
      </c>
      <c r="E102">
        <v>8</v>
      </c>
      <c r="F102">
        <v>8</v>
      </c>
      <c r="G102">
        <v>26.8</v>
      </c>
      <c r="H102">
        <v>11.9</v>
      </c>
      <c r="I102">
        <v>1.0091638792480101E-3</v>
      </c>
      <c r="J102">
        <v>1.46792657962127E-2</v>
      </c>
      <c r="K102">
        <v>-1.367010191696469E-2</v>
      </c>
      <c r="L102">
        <v>1790</v>
      </c>
      <c r="M102">
        <v>73.38</v>
      </c>
      <c r="N102">
        <v>141.26</v>
      </c>
      <c r="O102">
        <v>19240</v>
      </c>
      <c r="P102">
        <v>56.87</v>
      </c>
      <c r="Q102">
        <v>285682</v>
      </c>
      <c r="R102">
        <v>242.26</v>
      </c>
      <c r="S102">
        <f t="shared" si="1"/>
        <v>159.59888268156425</v>
      </c>
    </row>
    <row r="103" spans="1:19" x14ac:dyDescent="0.15">
      <c r="A103" t="s">
        <v>87</v>
      </c>
      <c r="B103" t="s">
        <v>88</v>
      </c>
      <c r="C103">
        <v>331021</v>
      </c>
      <c r="D103">
        <v>2005</v>
      </c>
      <c r="E103">
        <v>8</v>
      </c>
      <c r="F103">
        <v>8</v>
      </c>
      <c r="G103">
        <v>108.2</v>
      </c>
      <c r="H103">
        <v>24.8</v>
      </c>
      <c r="I103">
        <v>5.9896132812500003E-2</v>
      </c>
      <c r="J103">
        <v>4.8253908961787703E-2</v>
      </c>
      <c r="K103">
        <v>1.1642223850712299E-2</v>
      </c>
      <c r="L103">
        <v>378</v>
      </c>
      <c r="M103">
        <v>39.86</v>
      </c>
      <c r="N103">
        <v>148.66999999999999</v>
      </c>
      <c r="O103">
        <v>37466</v>
      </c>
      <c r="P103">
        <v>38.479999999999997</v>
      </c>
      <c r="Q103">
        <v>234738</v>
      </c>
      <c r="R103">
        <v>76.823899999999995</v>
      </c>
      <c r="S103">
        <f t="shared" si="1"/>
        <v>621</v>
      </c>
    </row>
    <row r="104" spans="1:19" x14ac:dyDescent="0.15">
      <c r="A104" t="s">
        <v>89</v>
      </c>
      <c r="B104" t="s">
        <v>90</v>
      </c>
      <c r="C104">
        <v>331022</v>
      </c>
      <c r="D104">
        <v>2005</v>
      </c>
      <c r="E104">
        <v>8</v>
      </c>
      <c r="F104">
        <v>8</v>
      </c>
      <c r="G104">
        <v>156.69999999999999</v>
      </c>
      <c r="H104">
        <v>8.1</v>
      </c>
      <c r="I104">
        <v>5.4151895306859203E-2</v>
      </c>
      <c r="J104">
        <v>3.19619361140977E-2</v>
      </c>
      <c r="K104">
        <v>2.2189959192761503E-2</v>
      </c>
      <c r="L104">
        <v>1072</v>
      </c>
      <c r="M104">
        <v>40.97</v>
      </c>
      <c r="N104">
        <v>49.17</v>
      </c>
      <c r="O104">
        <v>12059</v>
      </c>
      <c r="P104">
        <v>34.799999999999997</v>
      </c>
      <c r="Q104">
        <v>246214</v>
      </c>
      <c r="R104">
        <v>152.62700000000001</v>
      </c>
      <c r="S104">
        <f t="shared" si="1"/>
        <v>229.67723880597015</v>
      </c>
    </row>
    <row r="105" spans="1:19" x14ac:dyDescent="0.15">
      <c r="A105" t="s">
        <v>91</v>
      </c>
      <c r="B105" t="s">
        <v>92</v>
      </c>
      <c r="C105">
        <v>331023</v>
      </c>
      <c r="D105">
        <v>2005</v>
      </c>
      <c r="E105">
        <v>8</v>
      </c>
      <c r="F105">
        <v>8</v>
      </c>
      <c r="G105">
        <v>156.69999999999999</v>
      </c>
      <c r="H105">
        <v>8.1</v>
      </c>
      <c r="I105">
        <v>6.2829700910746796E-3</v>
      </c>
      <c r="J105">
        <v>3.19619361140977E-2</v>
      </c>
      <c r="K105">
        <v>-2.5678966023023019E-2</v>
      </c>
      <c r="L105">
        <v>1426</v>
      </c>
      <c r="M105">
        <v>55.88</v>
      </c>
      <c r="N105">
        <v>62.51</v>
      </c>
      <c r="O105">
        <v>11208</v>
      </c>
      <c r="P105">
        <v>60.42</v>
      </c>
      <c r="Q105">
        <v>151212</v>
      </c>
      <c r="R105">
        <v>356.04399999999998</v>
      </c>
      <c r="S105">
        <f t="shared" si="1"/>
        <v>106.03927068723702</v>
      </c>
    </row>
    <row r="106" spans="1:19" x14ac:dyDescent="0.15">
      <c r="A106" t="s">
        <v>93</v>
      </c>
      <c r="B106" t="s">
        <v>94</v>
      </c>
      <c r="C106">
        <v>331024</v>
      </c>
      <c r="D106">
        <v>2005</v>
      </c>
      <c r="E106">
        <v>8</v>
      </c>
      <c r="F106">
        <v>8</v>
      </c>
      <c r="G106">
        <v>156.69999999999999</v>
      </c>
      <c r="H106">
        <v>8.1</v>
      </c>
      <c r="I106">
        <v>3.3048084722848099E-2</v>
      </c>
      <c r="J106">
        <v>3.19619361140977E-2</v>
      </c>
      <c r="K106">
        <v>1.0861486087503994E-3</v>
      </c>
      <c r="L106">
        <v>1992</v>
      </c>
      <c r="M106">
        <v>47.39</v>
      </c>
      <c r="N106">
        <v>51.26</v>
      </c>
      <c r="O106">
        <v>10881</v>
      </c>
      <c r="P106">
        <v>54.04</v>
      </c>
      <c r="Q106">
        <v>142570</v>
      </c>
      <c r="R106">
        <v>418.89299999999997</v>
      </c>
      <c r="S106">
        <f t="shared" si="1"/>
        <v>71.571285140562253</v>
      </c>
    </row>
    <row r="107" spans="1:19" x14ac:dyDescent="0.15">
      <c r="A107" t="s">
        <v>95</v>
      </c>
      <c r="B107" t="s">
        <v>96</v>
      </c>
      <c r="C107">
        <v>331081</v>
      </c>
      <c r="D107">
        <v>2005</v>
      </c>
      <c r="E107">
        <v>8</v>
      </c>
      <c r="F107">
        <v>8</v>
      </c>
      <c r="G107">
        <v>124.6</v>
      </c>
      <c r="H107">
        <v>11.6</v>
      </c>
      <c r="I107">
        <v>3.6738510090152603E-2</v>
      </c>
      <c r="J107">
        <v>3.2023941804380202E-2</v>
      </c>
      <c r="K107">
        <v>4.7145682857724011E-3</v>
      </c>
      <c r="L107">
        <v>836</v>
      </c>
      <c r="M107">
        <v>115.09</v>
      </c>
      <c r="N107">
        <v>305.12</v>
      </c>
      <c r="O107">
        <v>26543</v>
      </c>
      <c r="P107">
        <v>10.7</v>
      </c>
      <c r="Q107">
        <v>836007</v>
      </c>
      <c r="R107">
        <v>59.433100000000003</v>
      </c>
      <c r="S107">
        <f t="shared" si="1"/>
        <v>1000.0083732057416</v>
      </c>
    </row>
    <row r="108" spans="1:19" x14ac:dyDescent="0.15">
      <c r="A108" t="s">
        <v>97</v>
      </c>
      <c r="B108" t="s">
        <v>98</v>
      </c>
      <c r="C108">
        <v>331082</v>
      </c>
      <c r="D108">
        <v>2005</v>
      </c>
      <c r="E108">
        <v>8</v>
      </c>
      <c r="F108">
        <v>8</v>
      </c>
      <c r="G108">
        <v>156.69999999999999</v>
      </c>
      <c r="H108">
        <v>8.1</v>
      </c>
      <c r="I108">
        <v>5.7353905947441199E-2</v>
      </c>
      <c r="J108">
        <v>3.19619361140977E-2</v>
      </c>
      <c r="K108">
        <v>2.5391969833343499E-2</v>
      </c>
      <c r="L108">
        <v>2171</v>
      </c>
      <c r="M108">
        <v>111.92</v>
      </c>
      <c r="N108">
        <v>164.82</v>
      </c>
      <c r="O108">
        <v>14776</v>
      </c>
      <c r="P108">
        <v>26.84</v>
      </c>
      <c r="Q108">
        <v>630447</v>
      </c>
      <c r="R108">
        <v>209.363</v>
      </c>
      <c r="S108">
        <f t="shared" si="1"/>
        <v>290.39474896361122</v>
      </c>
    </row>
    <row r="109" spans="1:19" x14ac:dyDescent="0.15">
      <c r="A109" t="s">
        <v>87</v>
      </c>
      <c r="B109" t="s">
        <v>88</v>
      </c>
      <c r="C109">
        <v>331021</v>
      </c>
      <c r="D109">
        <v>2005</v>
      </c>
      <c r="E109">
        <v>7</v>
      </c>
      <c r="F109">
        <v>22</v>
      </c>
      <c r="G109">
        <v>185</v>
      </c>
      <c r="H109">
        <v>26</v>
      </c>
      <c r="I109">
        <v>5.963571484375E-2</v>
      </c>
      <c r="J109">
        <v>6.1160091761144501E-2</v>
      </c>
      <c r="K109">
        <v>-1.5243769173945015E-3</v>
      </c>
      <c r="L109">
        <v>378</v>
      </c>
      <c r="M109">
        <v>39.86</v>
      </c>
      <c r="N109">
        <v>148.66999999999999</v>
      </c>
      <c r="O109">
        <v>37466</v>
      </c>
      <c r="P109">
        <v>38.479999999999997</v>
      </c>
      <c r="Q109">
        <v>234738</v>
      </c>
      <c r="R109">
        <v>76.823899999999995</v>
      </c>
      <c r="S109">
        <f t="shared" si="1"/>
        <v>621</v>
      </c>
    </row>
    <row r="110" spans="1:19" x14ac:dyDescent="0.15">
      <c r="A110" t="s">
        <v>89</v>
      </c>
      <c r="B110" t="s">
        <v>90</v>
      </c>
      <c r="C110">
        <v>331022</v>
      </c>
      <c r="D110">
        <v>2005</v>
      </c>
      <c r="E110">
        <v>7</v>
      </c>
      <c r="F110">
        <v>22</v>
      </c>
      <c r="G110">
        <v>117.3</v>
      </c>
      <c r="H110">
        <v>7.3</v>
      </c>
      <c r="I110">
        <v>4.7493217809867601E-2</v>
      </c>
      <c r="J110">
        <v>2.53781001707611E-2</v>
      </c>
      <c r="K110">
        <v>2.21151176391065E-2</v>
      </c>
      <c r="L110">
        <v>1072</v>
      </c>
      <c r="M110">
        <v>40.97</v>
      </c>
      <c r="N110">
        <v>49.17</v>
      </c>
      <c r="O110">
        <v>12059</v>
      </c>
      <c r="P110">
        <v>34.799999999999997</v>
      </c>
      <c r="Q110">
        <v>246214</v>
      </c>
      <c r="R110">
        <v>152.62700000000001</v>
      </c>
      <c r="S110">
        <f t="shared" si="1"/>
        <v>229.67723880597015</v>
      </c>
    </row>
    <row r="111" spans="1:19" x14ac:dyDescent="0.15">
      <c r="A111" t="s">
        <v>91</v>
      </c>
      <c r="B111" t="s">
        <v>92</v>
      </c>
      <c r="C111">
        <v>331023</v>
      </c>
      <c r="D111">
        <v>2005</v>
      </c>
      <c r="E111">
        <v>7</v>
      </c>
      <c r="F111">
        <v>22</v>
      </c>
      <c r="G111">
        <v>117.3</v>
      </c>
      <c r="H111">
        <v>7.3</v>
      </c>
      <c r="I111">
        <v>1.23376451730419E-2</v>
      </c>
      <c r="J111">
        <v>2.53781001707611E-2</v>
      </c>
      <c r="K111">
        <v>-1.3040454997719201E-2</v>
      </c>
      <c r="L111">
        <v>1426</v>
      </c>
      <c r="M111">
        <v>55.88</v>
      </c>
      <c r="N111">
        <v>62.51</v>
      </c>
      <c r="O111">
        <v>11208</v>
      </c>
      <c r="P111">
        <v>60.42</v>
      </c>
      <c r="Q111">
        <v>151212</v>
      </c>
      <c r="R111">
        <v>356.04399999999998</v>
      </c>
      <c r="S111">
        <f t="shared" si="1"/>
        <v>106.03927068723702</v>
      </c>
    </row>
    <row r="112" spans="1:19" x14ac:dyDescent="0.15">
      <c r="A112" t="s">
        <v>93</v>
      </c>
      <c r="B112" t="s">
        <v>94</v>
      </c>
      <c r="C112">
        <v>331024</v>
      </c>
      <c r="D112">
        <v>2005</v>
      </c>
      <c r="E112">
        <v>7</v>
      </c>
      <c r="F112">
        <v>22</v>
      </c>
      <c r="G112">
        <v>117.3</v>
      </c>
      <c r="H112">
        <v>7.3</v>
      </c>
      <c r="I112">
        <v>1.50699266336187E-2</v>
      </c>
      <c r="J112">
        <v>2.53781001707611E-2</v>
      </c>
      <c r="K112">
        <v>-1.03081735371424E-2</v>
      </c>
      <c r="L112">
        <v>1992</v>
      </c>
      <c r="M112">
        <v>47.39</v>
      </c>
      <c r="N112">
        <v>51.26</v>
      </c>
      <c r="O112">
        <v>10881</v>
      </c>
      <c r="P112">
        <v>54.04</v>
      </c>
      <c r="Q112">
        <v>142570</v>
      </c>
      <c r="R112">
        <v>418.89299999999997</v>
      </c>
      <c r="S112">
        <f t="shared" si="1"/>
        <v>71.571285140562253</v>
      </c>
    </row>
    <row r="113" spans="1:19" x14ac:dyDescent="0.15">
      <c r="A113" t="s">
        <v>95</v>
      </c>
      <c r="B113" t="s">
        <v>96</v>
      </c>
      <c r="C113">
        <v>331081</v>
      </c>
      <c r="D113">
        <v>2005</v>
      </c>
      <c r="E113">
        <v>7</v>
      </c>
      <c r="F113">
        <v>22</v>
      </c>
      <c r="G113">
        <v>145.80000000000001</v>
      </c>
      <c r="H113">
        <v>12</v>
      </c>
      <c r="I113">
        <v>2.5774516296810001E-2</v>
      </c>
      <c r="J113">
        <v>3.5618560149277799E-2</v>
      </c>
      <c r="K113">
        <v>-9.844043852467798E-3</v>
      </c>
      <c r="L113">
        <v>836</v>
      </c>
      <c r="M113">
        <v>115.09</v>
      </c>
      <c r="N113">
        <v>305.12</v>
      </c>
      <c r="O113">
        <v>26543</v>
      </c>
      <c r="P113">
        <v>10.7</v>
      </c>
      <c r="Q113">
        <v>836007</v>
      </c>
      <c r="R113">
        <v>59.433100000000003</v>
      </c>
      <c r="S113">
        <f t="shared" si="1"/>
        <v>1000.0083732057416</v>
      </c>
    </row>
    <row r="114" spans="1:19" x14ac:dyDescent="0.15">
      <c r="A114" t="s">
        <v>97</v>
      </c>
      <c r="B114" t="s">
        <v>98</v>
      </c>
      <c r="C114">
        <v>331082</v>
      </c>
      <c r="D114">
        <v>2005</v>
      </c>
      <c r="E114">
        <v>7</v>
      </c>
      <c r="F114">
        <v>22</v>
      </c>
      <c r="G114">
        <v>117.3</v>
      </c>
      <c r="H114">
        <v>7.3</v>
      </c>
      <c r="I114">
        <v>1.9917112033195E-2</v>
      </c>
      <c r="J114">
        <v>2.53781001707611E-2</v>
      </c>
      <c r="K114">
        <v>-5.4609881375661008E-3</v>
      </c>
      <c r="L114">
        <v>2171</v>
      </c>
      <c r="M114">
        <v>111.92</v>
      </c>
      <c r="N114">
        <v>164.82</v>
      </c>
      <c r="O114">
        <v>14776</v>
      </c>
      <c r="P114">
        <v>26.84</v>
      </c>
      <c r="Q114">
        <v>630447</v>
      </c>
      <c r="R114">
        <v>209.363</v>
      </c>
      <c r="S114">
        <f t="shared" si="1"/>
        <v>290.39474896361122</v>
      </c>
    </row>
    <row r="115" spans="1:19" x14ac:dyDescent="0.15">
      <c r="A115" t="s">
        <v>50</v>
      </c>
      <c r="B115" t="s">
        <v>51</v>
      </c>
      <c r="C115">
        <v>330225</v>
      </c>
      <c r="D115">
        <v>2004</v>
      </c>
      <c r="E115">
        <v>9</v>
      </c>
      <c r="F115">
        <v>15</v>
      </c>
      <c r="G115">
        <v>96.2</v>
      </c>
      <c r="H115">
        <v>11.5</v>
      </c>
      <c r="I115">
        <v>1.9662905545399199E-2</v>
      </c>
      <c r="J115">
        <v>2.7356625152915599E-2</v>
      </c>
      <c r="K115">
        <v>-7.6937196075163999E-3</v>
      </c>
      <c r="L115">
        <v>1172</v>
      </c>
      <c r="M115">
        <v>52.37</v>
      </c>
      <c r="N115">
        <v>122.93</v>
      </c>
      <c r="O115">
        <v>23415</v>
      </c>
      <c r="P115">
        <v>31.18</v>
      </c>
      <c r="Q115">
        <v>725369</v>
      </c>
      <c r="R115">
        <v>97.493799999999993</v>
      </c>
      <c r="S115">
        <f t="shared" si="1"/>
        <v>618.91552901023886</v>
      </c>
    </row>
    <row r="116" spans="1:19" x14ac:dyDescent="0.15">
      <c r="A116" t="s">
        <v>52</v>
      </c>
      <c r="B116" t="s">
        <v>53</v>
      </c>
      <c r="C116">
        <v>330226</v>
      </c>
      <c r="D116">
        <v>2004</v>
      </c>
      <c r="E116">
        <v>9</v>
      </c>
      <c r="F116">
        <v>15</v>
      </c>
      <c r="G116">
        <v>96.2</v>
      </c>
      <c r="H116">
        <v>11.5</v>
      </c>
      <c r="I116">
        <v>4.8867943980929703E-2</v>
      </c>
      <c r="J116">
        <v>2.7356625152915599E-2</v>
      </c>
      <c r="K116">
        <v>2.1511318828014103E-2</v>
      </c>
      <c r="L116">
        <v>1880</v>
      </c>
      <c r="M116">
        <v>58.31</v>
      </c>
      <c r="N116">
        <v>115.67</v>
      </c>
      <c r="O116">
        <v>19851</v>
      </c>
      <c r="P116">
        <v>31.68</v>
      </c>
      <c r="Q116">
        <v>239554</v>
      </c>
      <c r="R116">
        <v>218.26499999999999</v>
      </c>
      <c r="S116">
        <f t="shared" si="1"/>
        <v>127.42234042553191</v>
      </c>
    </row>
    <row r="117" spans="1:19" x14ac:dyDescent="0.15">
      <c r="A117" t="s">
        <v>54</v>
      </c>
      <c r="B117" t="s">
        <v>55</v>
      </c>
      <c r="C117">
        <v>330281</v>
      </c>
      <c r="D117">
        <v>2004</v>
      </c>
      <c r="E117">
        <v>9</v>
      </c>
      <c r="F117">
        <v>15</v>
      </c>
      <c r="G117">
        <v>89.4</v>
      </c>
      <c r="H117">
        <v>6</v>
      </c>
      <c r="I117">
        <v>2.1929934210526299E-2</v>
      </c>
      <c r="J117">
        <v>1.9260479504332899E-2</v>
      </c>
      <c r="K117">
        <v>2.6694547061934006E-3</v>
      </c>
      <c r="L117">
        <v>1346</v>
      </c>
      <c r="M117">
        <v>82.59</v>
      </c>
      <c r="N117">
        <v>252.71</v>
      </c>
      <c r="O117">
        <v>30628</v>
      </c>
      <c r="P117">
        <v>64.290000000000006</v>
      </c>
      <c r="Q117">
        <v>426706</v>
      </c>
      <c r="R117">
        <v>160.34899999999999</v>
      </c>
      <c r="S117">
        <f t="shared" si="1"/>
        <v>317.01783060921247</v>
      </c>
    </row>
    <row r="118" spans="1:19" x14ac:dyDescent="0.15">
      <c r="A118" t="s">
        <v>56</v>
      </c>
      <c r="B118" t="s">
        <v>57</v>
      </c>
      <c r="C118">
        <v>330282</v>
      </c>
      <c r="D118">
        <v>2004</v>
      </c>
      <c r="E118">
        <v>9</v>
      </c>
      <c r="F118">
        <v>15</v>
      </c>
      <c r="G118">
        <v>89.4</v>
      </c>
      <c r="H118">
        <v>6</v>
      </c>
      <c r="I118">
        <v>1.8786051426558599E-2</v>
      </c>
      <c r="J118">
        <v>1.9260479504332899E-2</v>
      </c>
      <c r="K118">
        <v>-4.7442807777429985E-4</v>
      </c>
      <c r="L118">
        <v>1154</v>
      </c>
      <c r="M118">
        <v>101.03</v>
      </c>
      <c r="N118">
        <v>295.67</v>
      </c>
      <c r="O118">
        <v>29312</v>
      </c>
      <c r="P118">
        <v>82.73</v>
      </c>
      <c r="Q118">
        <v>383267</v>
      </c>
      <c r="R118">
        <v>23.659500000000001</v>
      </c>
      <c r="S118">
        <f t="shared" si="1"/>
        <v>332.12045060658579</v>
      </c>
    </row>
    <row r="119" spans="1:19" x14ac:dyDescent="0.15">
      <c r="A119" t="s">
        <v>58</v>
      </c>
      <c r="B119" t="s">
        <v>59</v>
      </c>
      <c r="C119">
        <v>330283</v>
      </c>
      <c r="D119">
        <v>2004</v>
      </c>
      <c r="E119">
        <v>9</v>
      </c>
      <c r="F119">
        <v>15</v>
      </c>
      <c r="G119">
        <v>121.3</v>
      </c>
      <c r="H119">
        <v>5.5</v>
      </c>
      <c r="I119">
        <v>1.5995870560378898E-2</v>
      </c>
      <c r="J119">
        <v>2.3758795275269501E-2</v>
      </c>
      <c r="K119">
        <v>-7.7629247148906025E-3</v>
      </c>
      <c r="L119">
        <v>1253</v>
      </c>
      <c r="M119">
        <v>47.94</v>
      </c>
      <c r="N119">
        <v>111.03</v>
      </c>
      <c r="O119">
        <v>23108</v>
      </c>
      <c r="P119">
        <v>24.25</v>
      </c>
      <c r="Q119">
        <v>329031</v>
      </c>
      <c r="R119">
        <v>193.458</v>
      </c>
      <c r="S119">
        <f t="shared" si="1"/>
        <v>262.59457302474061</v>
      </c>
    </row>
    <row r="120" spans="1:19" x14ac:dyDescent="0.15">
      <c r="A120" t="s">
        <v>45</v>
      </c>
      <c r="B120" t="s">
        <v>46</v>
      </c>
      <c r="C120">
        <v>330182</v>
      </c>
      <c r="D120">
        <v>2004</v>
      </c>
      <c r="E120">
        <v>8</v>
      </c>
      <c r="F120">
        <v>14</v>
      </c>
      <c r="G120">
        <v>24.9</v>
      </c>
      <c r="H120">
        <v>7.8</v>
      </c>
      <c r="I120">
        <v>1.3413280579131299E-3</v>
      </c>
      <c r="J120">
        <v>9.1556232250997703E-3</v>
      </c>
      <c r="K120">
        <v>-7.8142951671866401E-3</v>
      </c>
      <c r="L120">
        <v>2364</v>
      </c>
      <c r="M120">
        <v>50.82</v>
      </c>
      <c r="N120">
        <v>102.52</v>
      </c>
      <c r="O120">
        <v>20098</v>
      </c>
      <c r="P120">
        <v>46.64</v>
      </c>
      <c r="Q120">
        <v>366984</v>
      </c>
      <c r="R120">
        <v>267.54399999999998</v>
      </c>
      <c r="S120">
        <f t="shared" si="1"/>
        <v>155.23857868020303</v>
      </c>
    </row>
    <row r="121" spans="1:19" x14ac:dyDescent="0.15">
      <c r="A121" t="s">
        <v>47</v>
      </c>
      <c r="B121" t="s">
        <v>48</v>
      </c>
      <c r="C121">
        <v>330183</v>
      </c>
      <c r="D121">
        <v>2004</v>
      </c>
      <c r="E121">
        <v>8</v>
      </c>
      <c r="F121">
        <v>14</v>
      </c>
      <c r="G121">
        <v>33.5</v>
      </c>
      <c r="H121">
        <v>9.8000000000000007</v>
      </c>
      <c r="I121">
        <v>3.39767780701754E-3</v>
      </c>
      <c r="J121">
        <v>1.3419195889431801E-2</v>
      </c>
      <c r="K121">
        <v>-1.0021518082414261E-2</v>
      </c>
      <c r="L121">
        <v>1808</v>
      </c>
      <c r="M121">
        <v>62.78</v>
      </c>
      <c r="N121">
        <v>176.71</v>
      </c>
      <c r="O121">
        <v>28233</v>
      </c>
      <c r="P121">
        <v>38.93</v>
      </c>
      <c r="Q121">
        <v>194991</v>
      </c>
      <c r="R121">
        <v>194.92400000000001</v>
      </c>
      <c r="S121">
        <f t="shared" si="1"/>
        <v>107.84900442477876</v>
      </c>
    </row>
    <row r="122" spans="1:19" x14ac:dyDescent="0.15">
      <c r="A122" t="s">
        <v>50</v>
      </c>
      <c r="B122" t="s">
        <v>51</v>
      </c>
      <c r="C122">
        <v>330225</v>
      </c>
      <c r="D122">
        <v>2004</v>
      </c>
      <c r="E122">
        <v>8</v>
      </c>
      <c r="F122">
        <v>14</v>
      </c>
      <c r="G122">
        <v>45.6</v>
      </c>
      <c r="H122">
        <v>8.4</v>
      </c>
      <c r="I122">
        <v>2.4131747714808E-2</v>
      </c>
      <c r="J122">
        <v>1.4129239492213499E-2</v>
      </c>
      <c r="K122">
        <v>1.00025082225945E-2</v>
      </c>
      <c r="L122">
        <v>1172</v>
      </c>
      <c r="M122">
        <v>52.37</v>
      </c>
      <c r="N122">
        <v>122.93</v>
      </c>
      <c r="O122">
        <v>23415</v>
      </c>
      <c r="P122">
        <v>31.18</v>
      </c>
      <c r="Q122">
        <v>725369</v>
      </c>
      <c r="R122">
        <v>97.493799999999993</v>
      </c>
      <c r="S122">
        <f t="shared" si="1"/>
        <v>618.91552901023886</v>
      </c>
    </row>
    <row r="123" spans="1:19" x14ac:dyDescent="0.15">
      <c r="A123" t="s">
        <v>52</v>
      </c>
      <c r="B123" t="s">
        <v>53</v>
      </c>
      <c r="C123">
        <v>330226</v>
      </c>
      <c r="D123">
        <v>2004</v>
      </c>
      <c r="E123">
        <v>8</v>
      </c>
      <c r="F123">
        <v>14</v>
      </c>
      <c r="G123">
        <v>45.6</v>
      </c>
      <c r="H123">
        <v>13.2</v>
      </c>
      <c r="I123">
        <v>6.9924862932062001E-2</v>
      </c>
      <c r="J123">
        <v>2.0244046672776898E-2</v>
      </c>
      <c r="K123">
        <v>4.9680816259285103E-2</v>
      </c>
      <c r="L123">
        <v>1880</v>
      </c>
      <c r="M123">
        <v>58.31</v>
      </c>
      <c r="N123">
        <v>115.67</v>
      </c>
      <c r="O123">
        <v>19851</v>
      </c>
      <c r="P123">
        <v>31.68</v>
      </c>
      <c r="Q123">
        <v>239554</v>
      </c>
      <c r="R123">
        <v>218.26499999999999</v>
      </c>
      <c r="S123">
        <f t="shared" si="1"/>
        <v>127.42234042553191</v>
      </c>
    </row>
    <row r="124" spans="1:19" x14ac:dyDescent="0.15">
      <c r="A124" t="s">
        <v>56</v>
      </c>
      <c r="B124" t="s">
        <v>57</v>
      </c>
      <c r="C124">
        <v>330282</v>
      </c>
      <c r="D124">
        <v>2004</v>
      </c>
      <c r="E124">
        <v>8</v>
      </c>
      <c r="F124">
        <v>14</v>
      </c>
      <c r="G124">
        <v>52.5</v>
      </c>
      <c r="H124">
        <v>10.199999999999999</v>
      </c>
      <c r="I124">
        <v>3.12318104966538E-2</v>
      </c>
      <c r="J124">
        <v>1.77389100318457E-2</v>
      </c>
      <c r="K124">
        <v>1.34929004648081E-2</v>
      </c>
      <c r="L124">
        <v>1154</v>
      </c>
      <c r="M124">
        <v>101.03</v>
      </c>
      <c r="N124">
        <v>295.67</v>
      </c>
      <c r="O124">
        <v>29312</v>
      </c>
      <c r="P124">
        <v>82.73</v>
      </c>
      <c r="Q124">
        <v>383267</v>
      </c>
      <c r="R124">
        <v>23.659500000000001</v>
      </c>
      <c r="S124">
        <f t="shared" si="1"/>
        <v>332.12045060658579</v>
      </c>
    </row>
    <row r="125" spans="1:19" x14ac:dyDescent="0.15">
      <c r="A125" t="s">
        <v>58</v>
      </c>
      <c r="B125" t="s">
        <v>59</v>
      </c>
      <c r="C125">
        <v>330283</v>
      </c>
      <c r="D125">
        <v>2004</v>
      </c>
      <c r="E125">
        <v>8</v>
      </c>
      <c r="F125">
        <v>14</v>
      </c>
      <c r="G125">
        <v>37.9</v>
      </c>
      <c r="H125">
        <v>7.6</v>
      </c>
      <c r="I125">
        <v>4.4935767955801099E-2</v>
      </c>
      <c r="J125">
        <v>1.1602732349771199E-2</v>
      </c>
      <c r="K125">
        <v>3.3333035606029904E-2</v>
      </c>
      <c r="L125">
        <v>1253</v>
      </c>
      <c r="M125">
        <v>47.94</v>
      </c>
      <c r="N125">
        <v>111.03</v>
      </c>
      <c r="O125">
        <v>23108</v>
      </c>
      <c r="P125">
        <v>24.25</v>
      </c>
      <c r="Q125">
        <v>329031</v>
      </c>
      <c r="R125">
        <v>193.458</v>
      </c>
      <c r="S125">
        <f t="shared" si="1"/>
        <v>262.59457302474061</v>
      </c>
    </row>
    <row r="126" spans="1:19" x14ac:dyDescent="0.15">
      <c r="A126" t="s">
        <v>64</v>
      </c>
      <c r="B126" t="s">
        <v>65</v>
      </c>
      <c r="C126">
        <v>330481</v>
      </c>
      <c r="D126">
        <v>2004</v>
      </c>
      <c r="E126">
        <v>8</v>
      </c>
      <c r="F126">
        <v>14</v>
      </c>
      <c r="G126">
        <v>33.5</v>
      </c>
      <c r="H126">
        <v>9.8000000000000007</v>
      </c>
      <c r="I126">
        <v>1.93682581199166E-2</v>
      </c>
      <c r="J126">
        <v>1.3419195889431801E-2</v>
      </c>
      <c r="K126">
        <v>5.9490622304847994E-3</v>
      </c>
      <c r="L126">
        <v>668</v>
      </c>
      <c r="M126">
        <v>64.3</v>
      </c>
      <c r="N126">
        <v>229.47</v>
      </c>
      <c r="O126">
        <v>35735</v>
      </c>
      <c r="P126">
        <v>55.85</v>
      </c>
      <c r="Q126">
        <v>224465</v>
      </c>
      <c r="R126">
        <v>7.9030899999999997</v>
      </c>
      <c r="S126">
        <f t="shared" si="1"/>
        <v>336.02544910179643</v>
      </c>
    </row>
    <row r="127" spans="1:19" x14ac:dyDescent="0.15">
      <c r="A127" t="s">
        <v>77</v>
      </c>
      <c r="B127" t="s">
        <v>78</v>
      </c>
      <c r="C127">
        <v>330624</v>
      </c>
      <c r="D127">
        <v>2004</v>
      </c>
      <c r="E127">
        <v>8</v>
      </c>
      <c r="F127">
        <v>14</v>
      </c>
      <c r="G127">
        <v>26.8</v>
      </c>
      <c r="H127">
        <v>12.5</v>
      </c>
      <c r="I127">
        <v>3.3207713207547198E-3</v>
      </c>
      <c r="J127">
        <v>1.54519895056434E-2</v>
      </c>
      <c r="K127">
        <v>-1.213121818488868E-2</v>
      </c>
      <c r="L127">
        <v>1213</v>
      </c>
      <c r="M127">
        <v>43.41</v>
      </c>
      <c r="N127">
        <v>107.86</v>
      </c>
      <c r="O127">
        <v>24925</v>
      </c>
      <c r="P127">
        <v>23.87</v>
      </c>
      <c r="Q127">
        <v>122008</v>
      </c>
      <c r="R127">
        <v>320.137</v>
      </c>
      <c r="S127">
        <f t="shared" si="1"/>
        <v>100.58367683429513</v>
      </c>
    </row>
    <row r="128" spans="1:19" x14ac:dyDescent="0.15">
      <c r="A128" t="s">
        <v>87</v>
      </c>
      <c r="B128" t="s">
        <v>88</v>
      </c>
      <c r="C128">
        <v>331021</v>
      </c>
      <c r="D128">
        <v>2004</v>
      </c>
      <c r="E128">
        <v>8</v>
      </c>
      <c r="F128">
        <v>14</v>
      </c>
      <c r="G128">
        <v>116.2</v>
      </c>
      <c r="H128">
        <v>26.6</v>
      </c>
      <c r="I128">
        <v>5.5666282306163002E-2</v>
      </c>
      <c r="J128">
        <v>5.2360223626414397E-2</v>
      </c>
      <c r="K128">
        <v>3.3060586797486052E-3</v>
      </c>
      <c r="L128">
        <v>378</v>
      </c>
      <c r="M128">
        <v>39.5</v>
      </c>
      <c r="N128">
        <v>136.91999999999999</v>
      </c>
      <c r="O128">
        <v>34757</v>
      </c>
      <c r="P128">
        <v>38.78</v>
      </c>
      <c r="Q128">
        <v>153424</v>
      </c>
      <c r="R128">
        <v>76.823899999999995</v>
      </c>
      <c r="S128">
        <f t="shared" si="1"/>
        <v>405.88359788359787</v>
      </c>
    </row>
    <row r="129" spans="1:19" x14ac:dyDescent="0.15">
      <c r="A129" t="s">
        <v>89</v>
      </c>
      <c r="B129" t="s">
        <v>90</v>
      </c>
      <c r="C129">
        <v>331022</v>
      </c>
      <c r="D129">
        <v>2004</v>
      </c>
      <c r="E129">
        <v>8</v>
      </c>
      <c r="F129">
        <v>14</v>
      </c>
      <c r="G129">
        <v>200.9</v>
      </c>
      <c r="H129">
        <v>13.2</v>
      </c>
      <c r="I129">
        <v>6.8833996175908199E-2</v>
      </c>
      <c r="J129">
        <v>4.3927158787341498E-2</v>
      </c>
      <c r="K129">
        <v>2.4906837388566701E-2</v>
      </c>
      <c r="L129">
        <v>1072</v>
      </c>
      <c r="M129">
        <v>40.57</v>
      </c>
      <c r="N129">
        <v>41.88</v>
      </c>
      <c r="O129">
        <v>10365</v>
      </c>
      <c r="P129">
        <v>34.56</v>
      </c>
      <c r="Q129">
        <v>100770</v>
      </c>
      <c r="R129">
        <v>152.62700000000001</v>
      </c>
      <c r="S129">
        <f t="shared" si="1"/>
        <v>94.001865671641795</v>
      </c>
    </row>
    <row r="130" spans="1:19" x14ac:dyDescent="0.15">
      <c r="A130" t="s">
        <v>91</v>
      </c>
      <c r="B130" t="s">
        <v>92</v>
      </c>
      <c r="C130">
        <v>331023</v>
      </c>
      <c r="D130">
        <v>2004</v>
      </c>
      <c r="E130">
        <v>8</v>
      </c>
      <c r="F130">
        <v>14</v>
      </c>
      <c r="G130">
        <v>200.9</v>
      </c>
      <c r="H130">
        <v>13.2</v>
      </c>
      <c r="I130">
        <v>2.4074194444444402E-2</v>
      </c>
      <c r="J130">
        <v>4.3927158787341498E-2</v>
      </c>
      <c r="K130">
        <v>-1.9852964342897097E-2</v>
      </c>
      <c r="L130">
        <v>1426</v>
      </c>
      <c r="M130">
        <v>55.66</v>
      </c>
      <c r="N130">
        <v>57.28</v>
      </c>
      <c r="O130">
        <v>10303</v>
      </c>
      <c r="P130">
        <v>52.25</v>
      </c>
      <c r="Q130">
        <v>981551</v>
      </c>
      <c r="R130">
        <v>356.04399999999998</v>
      </c>
      <c r="S130">
        <f t="shared" si="1"/>
        <v>688.32468443197752</v>
      </c>
    </row>
    <row r="131" spans="1:19" x14ac:dyDescent="0.15">
      <c r="A131" t="s">
        <v>93</v>
      </c>
      <c r="B131" t="s">
        <v>94</v>
      </c>
      <c r="C131">
        <v>331024</v>
      </c>
      <c r="D131">
        <v>2004</v>
      </c>
      <c r="E131">
        <v>8</v>
      </c>
      <c r="F131">
        <v>14</v>
      </c>
      <c r="G131">
        <v>200.9</v>
      </c>
      <c r="H131">
        <v>13.2</v>
      </c>
      <c r="I131">
        <v>4.9046333118971101E-2</v>
      </c>
      <c r="J131">
        <v>4.3927158787341498E-2</v>
      </c>
      <c r="K131">
        <v>5.1191743316296029E-3</v>
      </c>
      <c r="L131">
        <v>1992</v>
      </c>
      <c r="M131">
        <v>46.82</v>
      </c>
      <c r="N131">
        <v>44.61</v>
      </c>
      <c r="O131">
        <v>9568</v>
      </c>
      <c r="P131">
        <v>61.47</v>
      </c>
      <c r="Q131">
        <v>361513</v>
      </c>
      <c r="R131">
        <v>418.89299999999997</v>
      </c>
      <c r="S131">
        <f t="shared" ref="S131:S139" si="2">Q131/L131</f>
        <v>181.48242971887549</v>
      </c>
    </row>
    <row r="132" spans="1:19" x14ac:dyDescent="0.15">
      <c r="A132" t="s">
        <v>95</v>
      </c>
      <c r="B132" t="s">
        <v>96</v>
      </c>
      <c r="C132">
        <v>331081</v>
      </c>
      <c r="D132">
        <v>2004</v>
      </c>
      <c r="E132">
        <v>8</v>
      </c>
      <c r="F132">
        <v>14</v>
      </c>
      <c r="G132">
        <v>171.2</v>
      </c>
      <c r="H132">
        <v>20.7</v>
      </c>
      <c r="I132">
        <v>5.4511038430090003E-2</v>
      </c>
      <c r="J132">
        <v>5.12998385064143E-2</v>
      </c>
      <c r="K132">
        <v>3.2111999236757033E-3</v>
      </c>
      <c r="L132">
        <v>836</v>
      </c>
      <c r="M132">
        <v>114.82</v>
      </c>
      <c r="N132">
        <v>291.77999999999997</v>
      </c>
      <c r="O132">
        <v>25448</v>
      </c>
      <c r="P132">
        <v>10.79</v>
      </c>
      <c r="Q132">
        <v>238248</v>
      </c>
      <c r="R132">
        <v>59.433100000000003</v>
      </c>
      <c r="S132">
        <f t="shared" si="2"/>
        <v>284.98564593301438</v>
      </c>
    </row>
    <row r="133" spans="1:19" x14ac:dyDescent="0.15">
      <c r="A133" t="s">
        <v>97</v>
      </c>
      <c r="B133" t="s">
        <v>98</v>
      </c>
      <c r="C133">
        <v>331082</v>
      </c>
      <c r="D133">
        <v>2004</v>
      </c>
      <c r="E133">
        <v>8</v>
      </c>
      <c r="F133">
        <v>14</v>
      </c>
      <c r="G133">
        <v>200.9</v>
      </c>
      <c r="H133">
        <v>13.2</v>
      </c>
      <c r="I133">
        <v>6.7510886075949406E-2</v>
      </c>
      <c r="J133">
        <v>4.3927158787341498E-2</v>
      </c>
      <c r="K133">
        <v>2.3583727288607907E-2</v>
      </c>
      <c r="L133">
        <v>2171</v>
      </c>
      <c r="M133">
        <v>111.18</v>
      </c>
      <c r="N133">
        <v>150.53</v>
      </c>
      <c r="O133">
        <v>13576</v>
      </c>
      <c r="P133">
        <v>26.07</v>
      </c>
      <c r="Q133">
        <v>170168</v>
      </c>
      <c r="R133">
        <v>209.363</v>
      </c>
      <c r="S133">
        <f t="shared" si="2"/>
        <v>78.38231229847996</v>
      </c>
    </row>
    <row r="134" spans="1:19" x14ac:dyDescent="0.15">
      <c r="A134" t="s">
        <v>17</v>
      </c>
      <c r="B134" t="s">
        <v>18</v>
      </c>
      <c r="C134">
        <v>320581</v>
      </c>
      <c r="D134">
        <v>2004</v>
      </c>
      <c r="E134">
        <v>7</v>
      </c>
      <c r="F134">
        <v>5</v>
      </c>
      <c r="G134">
        <v>119.6</v>
      </c>
      <c r="H134">
        <v>12.4</v>
      </c>
      <c r="I134">
        <v>6.9015408806488996E-3</v>
      </c>
      <c r="J134">
        <v>3.23240057012441E-2</v>
      </c>
      <c r="K134">
        <v>-2.5422464820595202E-2</v>
      </c>
      <c r="L134">
        <v>1094</v>
      </c>
      <c r="M134">
        <v>104.31</v>
      </c>
      <c r="N134">
        <v>565.16</v>
      </c>
      <c r="O134">
        <v>54314</v>
      </c>
      <c r="P134">
        <v>82.06</v>
      </c>
      <c r="Q134">
        <v>352000</v>
      </c>
      <c r="R134">
        <v>5.3983999999999996</v>
      </c>
      <c r="S134">
        <f t="shared" si="2"/>
        <v>321.7550274223035</v>
      </c>
    </row>
    <row r="135" spans="1:19" x14ac:dyDescent="0.15">
      <c r="A135" t="s">
        <v>23</v>
      </c>
      <c r="B135" t="s">
        <v>24</v>
      </c>
      <c r="C135">
        <v>320623</v>
      </c>
      <c r="D135">
        <v>2004</v>
      </c>
      <c r="E135">
        <v>7</v>
      </c>
      <c r="F135">
        <v>5</v>
      </c>
      <c r="G135">
        <v>119.6</v>
      </c>
      <c r="H135">
        <v>12.4</v>
      </c>
      <c r="I135">
        <v>1.15130503602364E-2</v>
      </c>
      <c r="J135">
        <v>3.23240057012441E-2</v>
      </c>
      <c r="K135">
        <v>-2.08109553410077E-2</v>
      </c>
      <c r="L135">
        <v>1733</v>
      </c>
      <c r="M135">
        <v>108.46</v>
      </c>
      <c r="N135">
        <v>123.23</v>
      </c>
      <c r="O135">
        <v>11315</v>
      </c>
      <c r="P135">
        <v>175.63</v>
      </c>
      <c r="Q135">
        <v>703400</v>
      </c>
      <c r="R135">
        <v>4.0308799999999998</v>
      </c>
      <c r="S135">
        <f t="shared" si="2"/>
        <v>405.8857472590883</v>
      </c>
    </row>
    <row r="136" spans="1:19" x14ac:dyDescent="0.15">
      <c r="A136" t="s">
        <v>25</v>
      </c>
      <c r="B136" t="s">
        <v>26</v>
      </c>
      <c r="C136">
        <v>320681</v>
      </c>
      <c r="D136">
        <v>2004</v>
      </c>
      <c r="E136">
        <v>7</v>
      </c>
      <c r="F136">
        <v>5</v>
      </c>
      <c r="G136">
        <v>90.6</v>
      </c>
      <c r="H136">
        <v>16</v>
      </c>
      <c r="I136">
        <v>9.4386256116404908E-3</v>
      </c>
      <c r="J136">
        <v>3.2446165906556898E-2</v>
      </c>
      <c r="K136">
        <v>-2.3007540294916407E-2</v>
      </c>
      <c r="L136">
        <v>1208</v>
      </c>
      <c r="M136">
        <v>113.4</v>
      </c>
      <c r="N136">
        <v>182.12</v>
      </c>
      <c r="O136">
        <v>15991</v>
      </c>
      <c r="P136">
        <v>155.94999999999999</v>
      </c>
      <c r="Q136">
        <v>396599.99999999994</v>
      </c>
      <c r="R136">
        <v>3.2177500000000001</v>
      </c>
      <c r="S136">
        <f t="shared" si="2"/>
        <v>328.31125827814566</v>
      </c>
    </row>
    <row r="137" spans="1:19" x14ac:dyDescent="0.15">
      <c r="A137" t="s">
        <v>73</v>
      </c>
      <c r="B137" t="s">
        <v>74</v>
      </c>
      <c r="C137">
        <v>330523</v>
      </c>
      <c r="D137">
        <v>2004</v>
      </c>
      <c r="E137">
        <v>7</v>
      </c>
      <c r="F137">
        <v>5</v>
      </c>
      <c r="G137">
        <v>19.399999999999999</v>
      </c>
      <c r="H137">
        <v>7</v>
      </c>
      <c r="I137">
        <v>7.2025713050993996E-4</v>
      </c>
      <c r="J137">
        <v>7.0203303533216601E-3</v>
      </c>
      <c r="K137">
        <v>-6.3000732228117202E-3</v>
      </c>
      <c r="L137">
        <v>1886</v>
      </c>
      <c r="M137">
        <v>44.84</v>
      </c>
      <c r="N137">
        <v>82.38</v>
      </c>
      <c r="O137">
        <v>18398</v>
      </c>
      <c r="P137">
        <v>38.74</v>
      </c>
      <c r="Q137">
        <v>232464</v>
      </c>
      <c r="R137">
        <v>206.69800000000001</v>
      </c>
      <c r="S137">
        <f t="shared" si="2"/>
        <v>123.2576882290562</v>
      </c>
    </row>
    <row r="138" spans="1:19" x14ac:dyDescent="0.15">
      <c r="A138" t="s">
        <v>25</v>
      </c>
      <c r="B138" t="s">
        <v>26</v>
      </c>
      <c r="C138">
        <v>320681</v>
      </c>
      <c r="D138">
        <v>2002</v>
      </c>
      <c r="E138">
        <v>7</v>
      </c>
      <c r="F138">
        <v>6</v>
      </c>
      <c r="G138">
        <v>28.4</v>
      </c>
      <c r="H138">
        <v>16.7</v>
      </c>
      <c r="I138">
        <v>4.3670853273809498E-2</v>
      </c>
      <c r="J138">
        <v>2.1366424429210398E-2</v>
      </c>
      <c r="K138">
        <v>2.23044288445991E-2</v>
      </c>
      <c r="L138">
        <v>1208</v>
      </c>
      <c r="M138">
        <v>115.13</v>
      </c>
      <c r="N138">
        <v>137.94999999999999</v>
      </c>
      <c r="O138">
        <v>11954</v>
      </c>
      <c r="P138">
        <v>157.24</v>
      </c>
      <c r="Q138">
        <v>389000</v>
      </c>
      <c r="R138">
        <v>3.2177500000000001</v>
      </c>
      <c r="S138">
        <f t="shared" si="2"/>
        <v>322.0198675496689</v>
      </c>
    </row>
    <row r="139" spans="1:19" x14ac:dyDescent="0.15">
      <c r="A139" t="s">
        <v>29</v>
      </c>
      <c r="B139" t="s">
        <v>30</v>
      </c>
      <c r="C139">
        <v>320684</v>
      </c>
      <c r="D139">
        <v>2002</v>
      </c>
      <c r="E139">
        <v>7</v>
      </c>
      <c r="F139">
        <v>6</v>
      </c>
      <c r="G139">
        <v>28.4</v>
      </c>
      <c r="H139">
        <v>16.7</v>
      </c>
      <c r="I139">
        <v>3.7855931859663398E-2</v>
      </c>
      <c r="J139">
        <v>2.1366424429210398E-2</v>
      </c>
      <c r="K139">
        <v>1.6489507430453E-2</v>
      </c>
      <c r="L139">
        <v>939</v>
      </c>
      <c r="M139">
        <v>102.75</v>
      </c>
      <c r="N139">
        <v>146.76</v>
      </c>
      <c r="O139">
        <v>14257</v>
      </c>
      <c r="P139">
        <v>112.14</v>
      </c>
      <c r="Q139">
        <v>210500</v>
      </c>
      <c r="R139">
        <v>4.3979299999999997</v>
      </c>
      <c r="S139">
        <f t="shared" si="2"/>
        <v>224.17465388711395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topLeftCell="B1" workbookViewId="0">
      <pane ySplit="1" topLeftCell="A2" activePane="bottomLeft" state="frozen"/>
      <selection activeCell="E1" sqref="E1"/>
      <selection pane="bottomLeft" activeCell="B1" sqref="A1:XFD1"/>
    </sheetView>
  </sheetViews>
  <sheetFormatPr defaultRowHeight="13.5" x14ac:dyDescent="0.15"/>
  <cols>
    <col min="6" max="6" width="5.375" customWidth="1"/>
    <col min="7" max="7" width="10" customWidth="1"/>
    <col min="8" max="8" width="11.25" customWidth="1"/>
    <col min="9" max="9" width="15.375" customWidth="1"/>
    <col min="10" max="10" width="13.375" customWidth="1"/>
    <col min="11" max="11" width="14.875" customWidth="1"/>
    <col min="12" max="12" width="15.375" customWidth="1"/>
    <col min="13" max="13" width="14.875" customWidth="1"/>
    <col min="14" max="14" width="14" customWidth="1"/>
    <col min="15" max="15" width="14.25" customWidth="1"/>
    <col min="16" max="17" width="13.75" customWidth="1"/>
    <col min="18" max="18" width="8.375" customWidth="1"/>
    <col min="19" max="19" width="13.625" customWidth="1"/>
    <col min="20" max="20" width="13" customWidth="1"/>
  </cols>
  <sheetData>
    <row r="1" spans="1:20" x14ac:dyDescent="0.15">
      <c r="A1" t="s">
        <v>99</v>
      </c>
      <c r="B1" t="s">
        <v>100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152</v>
      </c>
      <c r="J1" t="s">
        <v>5</v>
      </c>
      <c r="K1" t="s">
        <v>6</v>
      </c>
      <c r="L1" t="s">
        <v>143</v>
      </c>
      <c r="M1" t="s">
        <v>144</v>
      </c>
      <c r="N1" s="14" t="s">
        <v>141</v>
      </c>
      <c r="O1" s="14" t="s">
        <v>206</v>
      </c>
      <c r="P1" t="s">
        <v>145</v>
      </c>
      <c r="Q1" t="s">
        <v>9</v>
      </c>
      <c r="R1" s="14" t="s">
        <v>203</v>
      </c>
      <c r="S1" s="14" t="s">
        <v>205</v>
      </c>
      <c r="T1" s="14" t="s">
        <v>204</v>
      </c>
    </row>
    <row r="2" spans="1:20" x14ac:dyDescent="0.15">
      <c r="A2" t="s">
        <v>11</v>
      </c>
      <c r="B2" t="s">
        <v>12</v>
      </c>
      <c r="C2">
        <v>320125</v>
      </c>
      <c r="D2">
        <v>2005</v>
      </c>
      <c r="E2">
        <v>8</v>
      </c>
      <c r="F2">
        <v>8</v>
      </c>
      <c r="G2">
        <v>61.2</v>
      </c>
      <c r="H2">
        <v>13.8</v>
      </c>
      <c r="I2">
        <v>3.02261398305085E-4</v>
      </c>
      <c r="J2">
        <f>0.00461160961+1.08944021*10^(-4)*$G2+5.74725563*10^(-4)*$H2-2.51030078*10^(-8)*$G2^2+2.3640048*10^(-6)*$G2*$H2+1.69485245*10^(-5)*$H2^2</f>
        <v>2.4340395554733572E-2</v>
      </c>
      <c r="K2">
        <f>I2-J2</f>
        <v>-2.4038134156428487E-2</v>
      </c>
      <c r="L2">
        <v>1067</v>
      </c>
      <c r="M2">
        <v>42.05</v>
      </c>
      <c r="N2">
        <v>93.01</v>
      </c>
      <c r="O2">
        <v>22108</v>
      </c>
      <c r="P2">
        <v>71.91</v>
      </c>
      <c r="Q2">
        <v>460100</v>
      </c>
      <c r="R2">
        <v>15.347899999999999</v>
      </c>
      <c r="S2">
        <f>Q2/L2</f>
        <v>431.20899718837865</v>
      </c>
      <c r="T2">
        <v>35.962400000000002</v>
      </c>
    </row>
    <row r="3" spans="1:20" x14ac:dyDescent="0.15">
      <c r="A3" t="s">
        <v>13</v>
      </c>
      <c r="B3" t="s">
        <v>14</v>
      </c>
      <c r="C3">
        <v>320481</v>
      </c>
      <c r="D3">
        <v>2005</v>
      </c>
      <c r="E3">
        <v>8</v>
      </c>
      <c r="F3">
        <v>8</v>
      </c>
      <c r="G3">
        <v>61.2</v>
      </c>
      <c r="H3">
        <v>13.8</v>
      </c>
      <c r="I3">
        <v>4.2843130795989399E-3</v>
      </c>
      <c r="J3">
        <f t="shared" ref="J3:J66" si="0">0.00461160961+1.08944021*10^(-4)*$G3+5.74725563*10^(-4)*$H3-2.51030078*10^(-8)*$G3^2+2.3640048*10^(-6)*$G3*$H3+1.69485245*10^(-5)*$H3^2</f>
        <v>2.4340395554733572E-2</v>
      </c>
      <c r="K3">
        <f t="shared" ref="K3:K66" si="1">I3-J3</f>
        <v>-2.0056082475134632E-2</v>
      </c>
      <c r="L3">
        <v>1535</v>
      </c>
      <c r="M3">
        <v>76.75</v>
      </c>
      <c r="N3">
        <v>178.21</v>
      </c>
      <c r="O3">
        <v>23054</v>
      </c>
      <c r="P3">
        <v>91.18</v>
      </c>
      <c r="Q3">
        <v>465100</v>
      </c>
      <c r="R3">
        <v>26.709099999999999</v>
      </c>
      <c r="S3">
        <f t="shared" ref="S3:S66" si="2">Q3/L3</f>
        <v>302.99674267100977</v>
      </c>
      <c r="T3">
        <v>31.436399999999999</v>
      </c>
    </row>
    <row r="4" spans="1:20" x14ac:dyDescent="0.15">
      <c r="A4" t="s">
        <v>15</v>
      </c>
      <c r="B4" t="s">
        <v>16</v>
      </c>
      <c r="C4">
        <v>320482</v>
      </c>
      <c r="D4">
        <v>2005</v>
      </c>
      <c r="E4">
        <v>8</v>
      </c>
      <c r="F4">
        <v>8</v>
      </c>
      <c r="G4">
        <v>61.2</v>
      </c>
      <c r="H4">
        <v>13.8</v>
      </c>
      <c r="I4">
        <v>2.38297353827607E-3</v>
      </c>
      <c r="J4">
        <f t="shared" si="0"/>
        <v>2.4340395554733572E-2</v>
      </c>
      <c r="K4">
        <f t="shared" si="1"/>
        <v>-2.1957422016457503E-2</v>
      </c>
      <c r="L4">
        <v>976</v>
      </c>
      <c r="M4">
        <v>54.11</v>
      </c>
      <c r="N4">
        <v>149</v>
      </c>
      <c r="O4">
        <v>27507</v>
      </c>
      <c r="P4">
        <v>56</v>
      </c>
      <c r="Q4">
        <v>351500</v>
      </c>
      <c r="R4">
        <v>10.084899999999999</v>
      </c>
      <c r="S4">
        <f t="shared" si="2"/>
        <v>360.14344262295083</v>
      </c>
      <c r="T4">
        <v>34.643700000000003</v>
      </c>
    </row>
    <row r="5" spans="1:20" x14ac:dyDescent="0.15">
      <c r="A5" t="s">
        <v>17</v>
      </c>
      <c r="B5" t="s">
        <v>18</v>
      </c>
      <c r="C5">
        <v>320581</v>
      </c>
      <c r="D5">
        <v>2004</v>
      </c>
      <c r="E5">
        <v>7</v>
      </c>
      <c r="F5">
        <v>5</v>
      </c>
      <c r="G5">
        <v>119.6</v>
      </c>
      <c r="H5">
        <v>12.4</v>
      </c>
      <c r="I5">
        <v>6.9015408806488996E-3</v>
      </c>
      <c r="J5">
        <f t="shared" si="0"/>
        <v>3.0520752868459549E-2</v>
      </c>
      <c r="K5">
        <f t="shared" si="1"/>
        <v>-2.361921198781065E-2</v>
      </c>
      <c r="L5">
        <v>1094</v>
      </c>
      <c r="M5">
        <v>104.31</v>
      </c>
      <c r="N5">
        <v>565.16</v>
      </c>
      <c r="O5">
        <v>54314</v>
      </c>
      <c r="P5">
        <v>82.06</v>
      </c>
      <c r="Q5">
        <v>352000</v>
      </c>
      <c r="R5">
        <v>5.3983999999999996</v>
      </c>
      <c r="S5">
        <f t="shared" si="2"/>
        <v>321.7550274223035</v>
      </c>
      <c r="T5">
        <v>34.9375</v>
      </c>
    </row>
    <row r="6" spans="1:20" x14ac:dyDescent="0.15">
      <c r="A6" t="s">
        <v>19</v>
      </c>
      <c r="B6" t="s">
        <v>20</v>
      </c>
      <c r="C6">
        <v>320585</v>
      </c>
      <c r="D6">
        <v>2005</v>
      </c>
      <c r="E6">
        <v>9</v>
      </c>
      <c r="F6">
        <v>13</v>
      </c>
      <c r="G6">
        <v>91.1</v>
      </c>
      <c r="H6">
        <v>14</v>
      </c>
      <c r="I6">
        <v>6.2465116309291802E-3</v>
      </c>
      <c r="J6">
        <f t="shared" si="0"/>
        <v>2.8711195195656163E-2</v>
      </c>
      <c r="K6">
        <f t="shared" si="1"/>
        <v>-2.2464683564726983E-2</v>
      </c>
      <c r="L6">
        <v>620</v>
      </c>
      <c r="M6">
        <v>45.76</v>
      </c>
      <c r="N6">
        <v>295</v>
      </c>
      <c r="O6">
        <v>64679</v>
      </c>
      <c r="P6">
        <v>51.84</v>
      </c>
      <c r="Q6">
        <v>202900</v>
      </c>
      <c r="R6">
        <v>4.00183</v>
      </c>
      <c r="S6">
        <f t="shared" si="2"/>
        <v>327.25806451612902</v>
      </c>
      <c r="T6">
        <v>32.968499999999999</v>
      </c>
    </row>
    <row r="7" spans="1:20" x14ac:dyDescent="0.15">
      <c r="A7" t="s">
        <v>21</v>
      </c>
      <c r="B7" t="s">
        <v>22</v>
      </c>
      <c r="C7">
        <v>320621</v>
      </c>
      <c r="D7">
        <v>2005</v>
      </c>
      <c r="E7">
        <v>8</v>
      </c>
      <c r="F7">
        <v>8</v>
      </c>
      <c r="G7">
        <v>82.1</v>
      </c>
      <c r="H7">
        <v>12.1</v>
      </c>
      <c r="I7">
        <v>1.0466434312986701E-3</v>
      </c>
      <c r="J7">
        <f t="shared" si="0"/>
        <v>2.51707479620078E-2</v>
      </c>
      <c r="K7">
        <f t="shared" si="1"/>
        <v>-2.412410453070913E-2</v>
      </c>
      <c r="L7">
        <v>1108</v>
      </c>
      <c r="M7">
        <v>95.33</v>
      </c>
      <c r="N7">
        <v>148.9</v>
      </c>
      <c r="O7">
        <v>15566</v>
      </c>
      <c r="P7">
        <v>107.2</v>
      </c>
      <c r="Q7">
        <v>491000</v>
      </c>
      <c r="R7">
        <v>3.8975200000000001</v>
      </c>
      <c r="S7">
        <f t="shared" si="2"/>
        <v>443.14079422382673</v>
      </c>
      <c r="T7">
        <v>31.6937</v>
      </c>
    </row>
    <row r="8" spans="1:20" x14ac:dyDescent="0.15">
      <c r="A8" t="s">
        <v>23</v>
      </c>
      <c r="B8" t="s">
        <v>24</v>
      </c>
      <c r="C8">
        <v>320623</v>
      </c>
      <c r="D8">
        <v>2005</v>
      </c>
      <c r="E8">
        <v>8</v>
      </c>
      <c r="F8">
        <v>8</v>
      </c>
      <c r="G8">
        <v>113.8</v>
      </c>
      <c r="H8">
        <v>12.6</v>
      </c>
      <c r="I8">
        <v>4.7924448201494302E-2</v>
      </c>
      <c r="J8">
        <f t="shared" si="0"/>
        <v>3.0006333249510568E-2</v>
      </c>
      <c r="K8">
        <f t="shared" si="1"/>
        <v>1.7918114951983734E-2</v>
      </c>
      <c r="L8">
        <v>1733</v>
      </c>
      <c r="M8">
        <v>107.68</v>
      </c>
      <c r="N8">
        <v>146.38</v>
      </c>
      <c r="O8">
        <v>13545</v>
      </c>
      <c r="P8">
        <v>173.11</v>
      </c>
      <c r="Q8">
        <v>721800.00000000012</v>
      </c>
      <c r="R8">
        <v>4.0308799999999998</v>
      </c>
      <c r="S8">
        <f t="shared" si="2"/>
        <v>416.50317368724762</v>
      </c>
      <c r="T8">
        <v>31.9191</v>
      </c>
    </row>
    <row r="9" spans="1:20" x14ac:dyDescent="0.15">
      <c r="A9" t="s">
        <v>23</v>
      </c>
      <c r="B9" t="s">
        <v>24</v>
      </c>
      <c r="C9">
        <v>320623</v>
      </c>
      <c r="D9">
        <v>2004</v>
      </c>
      <c r="E9">
        <v>7</v>
      </c>
      <c r="F9">
        <v>5</v>
      </c>
      <c r="G9">
        <v>119.6</v>
      </c>
      <c r="H9">
        <v>12.4</v>
      </c>
      <c r="I9">
        <v>1.15130503602364E-2</v>
      </c>
      <c r="J9">
        <f t="shared" si="0"/>
        <v>3.0520752868459549E-2</v>
      </c>
      <c r="K9">
        <f t="shared" si="1"/>
        <v>-1.9007702508223149E-2</v>
      </c>
      <c r="L9">
        <v>1733</v>
      </c>
      <c r="M9">
        <v>108.46</v>
      </c>
      <c r="N9">
        <v>123.23</v>
      </c>
      <c r="O9">
        <v>11315</v>
      </c>
      <c r="P9">
        <v>175.63</v>
      </c>
      <c r="Q9">
        <v>703400</v>
      </c>
      <c r="R9">
        <v>4.0308799999999998</v>
      </c>
      <c r="S9">
        <f t="shared" si="2"/>
        <v>405.8857472590883</v>
      </c>
      <c r="T9">
        <v>31.9191</v>
      </c>
    </row>
    <row r="10" spans="1:20" x14ac:dyDescent="0.15">
      <c r="A10" t="s">
        <v>25</v>
      </c>
      <c r="B10" t="s">
        <v>26</v>
      </c>
      <c r="C10">
        <v>320681</v>
      </c>
      <c r="D10">
        <v>2007</v>
      </c>
      <c r="E10">
        <v>9</v>
      </c>
      <c r="F10">
        <v>21</v>
      </c>
      <c r="G10">
        <v>127.2</v>
      </c>
      <c r="H10">
        <v>9.6999999999999993</v>
      </c>
      <c r="I10">
        <v>3.0620780269197002E-2</v>
      </c>
      <c r="J10">
        <f t="shared" si="0"/>
        <v>2.8149454745214249E-2</v>
      </c>
      <c r="K10">
        <f t="shared" si="1"/>
        <v>2.4713255239827529E-3</v>
      </c>
      <c r="L10">
        <v>1208</v>
      </c>
      <c r="M10">
        <v>111.84</v>
      </c>
      <c r="N10">
        <v>283.05</v>
      </c>
      <c r="O10">
        <v>25241</v>
      </c>
      <c r="P10">
        <v>152.76</v>
      </c>
      <c r="Q10">
        <v>404000</v>
      </c>
      <c r="R10">
        <v>3.2177500000000001</v>
      </c>
      <c r="S10">
        <f t="shared" si="2"/>
        <v>334.43708609271522</v>
      </c>
      <c r="T10">
        <v>32.654299999999999</v>
      </c>
    </row>
    <row r="11" spans="1:20" x14ac:dyDescent="0.15">
      <c r="A11" t="s">
        <v>25</v>
      </c>
      <c r="B11" t="s">
        <v>26</v>
      </c>
      <c r="C11">
        <v>320681</v>
      </c>
      <c r="D11">
        <v>2005</v>
      </c>
      <c r="E11">
        <v>8</v>
      </c>
      <c r="F11">
        <v>8</v>
      </c>
      <c r="G11">
        <v>84.5</v>
      </c>
      <c r="H11">
        <v>15.4</v>
      </c>
      <c r="I11">
        <v>3.4533311196706099E-6</v>
      </c>
      <c r="J11">
        <f t="shared" si="0"/>
        <v>2.9584702819916049E-2</v>
      </c>
      <c r="K11">
        <f t="shared" si="1"/>
        <v>-2.9581249488796379E-2</v>
      </c>
      <c r="L11">
        <v>1208</v>
      </c>
      <c r="M11">
        <v>112.87</v>
      </c>
      <c r="N11">
        <v>200.03</v>
      </c>
      <c r="O11">
        <v>17680</v>
      </c>
      <c r="P11">
        <v>154.65</v>
      </c>
      <c r="Q11">
        <v>398700</v>
      </c>
      <c r="R11">
        <v>3.2177500000000001</v>
      </c>
      <c r="S11">
        <f t="shared" si="2"/>
        <v>330.0496688741722</v>
      </c>
      <c r="T11">
        <v>32.654299999999999</v>
      </c>
    </row>
    <row r="12" spans="1:20" x14ac:dyDescent="0.15">
      <c r="A12" t="s">
        <v>25</v>
      </c>
      <c r="B12" t="s">
        <v>26</v>
      </c>
      <c r="C12">
        <v>320681</v>
      </c>
      <c r="D12">
        <v>2004</v>
      </c>
      <c r="E12">
        <v>7</v>
      </c>
      <c r="F12">
        <v>5</v>
      </c>
      <c r="G12">
        <v>90.6</v>
      </c>
      <c r="H12">
        <v>17</v>
      </c>
      <c r="I12">
        <v>9.4386256116404908E-3</v>
      </c>
      <c r="J12">
        <f t="shared" si="0"/>
        <v>3.2585381731954792E-2</v>
      </c>
      <c r="K12">
        <f t="shared" si="1"/>
        <v>-2.3146756120314301E-2</v>
      </c>
      <c r="L12">
        <v>1208</v>
      </c>
      <c r="M12">
        <v>113.4</v>
      </c>
      <c r="N12">
        <v>182.12</v>
      </c>
      <c r="O12">
        <v>15991</v>
      </c>
      <c r="P12">
        <v>155.94999999999999</v>
      </c>
      <c r="Q12">
        <v>396599.99999999994</v>
      </c>
      <c r="R12">
        <v>3.2177500000000001</v>
      </c>
      <c r="S12">
        <f t="shared" si="2"/>
        <v>328.31125827814566</v>
      </c>
      <c r="T12">
        <v>32.654299999999999</v>
      </c>
    </row>
    <row r="13" spans="1:20" x14ac:dyDescent="0.15">
      <c r="A13" t="s">
        <v>25</v>
      </c>
      <c r="B13" t="s">
        <v>26</v>
      </c>
      <c r="C13">
        <v>320681</v>
      </c>
      <c r="D13">
        <v>2002</v>
      </c>
      <c r="E13">
        <v>7</v>
      </c>
      <c r="F13">
        <v>6</v>
      </c>
      <c r="G13">
        <v>28.4</v>
      </c>
      <c r="H13">
        <v>16.7</v>
      </c>
      <c r="I13">
        <v>4.3670853273809498E-2</v>
      </c>
      <c r="J13">
        <f t="shared" si="0"/>
        <v>2.313126382087783E-2</v>
      </c>
      <c r="K13">
        <f t="shared" si="1"/>
        <v>2.0539589452931668E-2</v>
      </c>
      <c r="L13">
        <v>1208</v>
      </c>
      <c r="M13">
        <v>115.13</v>
      </c>
      <c r="N13">
        <v>137.94999999999999</v>
      </c>
      <c r="O13">
        <v>11954</v>
      </c>
      <c r="P13">
        <v>157.24</v>
      </c>
      <c r="Q13">
        <v>389000</v>
      </c>
      <c r="R13">
        <v>3.2177500000000001</v>
      </c>
      <c r="S13">
        <f t="shared" si="2"/>
        <v>322.0198675496689</v>
      </c>
      <c r="T13">
        <v>32.654299999999999</v>
      </c>
    </row>
    <row r="14" spans="1:20" x14ac:dyDescent="0.15">
      <c r="A14" t="s">
        <v>27</v>
      </c>
      <c r="B14" t="s">
        <v>28</v>
      </c>
      <c r="C14">
        <v>320683</v>
      </c>
      <c r="D14">
        <v>2005</v>
      </c>
      <c r="E14">
        <v>8</v>
      </c>
      <c r="F14">
        <v>8</v>
      </c>
      <c r="G14">
        <v>113.8</v>
      </c>
      <c r="H14">
        <v>12.6</v>
      </c>
      <c r="I14">
        <v>4.4460565215246099E-2</v>
      </c>
      <c r="J14">
        <f t="shared" si="0"/>
        <v>3.0006333249510568E-2</v>
      </c>
      <c r="K14">
        <f t="shared" si="1"/>
        <v>1.4454231965735531E-2</v>
      </c>
      <c r="L14">
        <v>1166</v>
      </c>
      <c r="M14">
        <v>126.25</v>
      </c>
      <c r="N14">
        <v>222.08</v>
      </c>
      <c r="O14">
        <v>17528</v>
      </c>
      <c r="P14">
        <v>135.52000000000001</v>
      </c>
      <c r="Q14">
        <v>342299.99999999994</v>
      </c>
      <c r="R14">
        <v>4.2362599999999997</v>
      </c>
      <c r="S14">
        <f t="shared" si="2"/>
        <v>293.56775300171523</v>
      </c>
      <c r="T14">
        <v>31.951499999999999</v>
      </c>
    </row>
    <row r="15" spans="1:20" x14ac:dyDescent="0.15">
      <c r="A15" t="s">
        <v>29</v>
      </c>
      <c r="B15" t="s">
        <v>30</v>
      </c>
      <c r="C15">
        <v>320684</v>
      </c>
      <c r="D15">
        <v>2002</v>
      </c>
      <c r="E15">
        <v>7</v>
      </c>
      <c r="F15">
        <v>6</v>
      </c>
      <c r="G15">
        <v>28.4</v>
      </c>
      <c r="H15">
        <v>16.7</v>
      </c>
      <c r="I15">
        <v>3.7855931859663398E-2</v>
      </c>
      <c r="J15">
        <f t="shared" si="0"/>
        <v>2.313126382087783E-2</v>
      </c>
      <c r="K15">
        <f t="shared" si="1"/>
        <v>1.4724668038785568E-2</v>
      </c>
      <c r="L15">
        <v>939</v>
      </c>
      <c r="M15">
        <v>102.75</v>
      </c>
      <c r="N15">
        <v>146.76</v>
      </c>
      <c r="O15">
        <v>14257</v>
      </c>
      <c r="P15">
        <v>112.14</v>
      </c>
      <c r="Q15">
        <v>210500</v>
      </c>
      <c r="R15">
        <v>4.3979299999999997</v>
      </c>
      <c r="S15">
        <f t="shared" si="2"/>
        <v>224.17465388711395</v>
      </c>
      <c r="T15">
        <v>32.905799999999999</v>
      </c>
    </row>
    <row r="16" spans="1:20" x14ac:dyDescent="0.15">
      <c r="A16" t="s">
        <v>31</v>
      </c>
      <c r="B16" t="s">
        <v>32</v>
      </c>
      <c r="C16">
        <v>321181</v>
      </c>
      <c r="D16">
        <v>2005</v>
      </c>
      <c r="E16">
        <v>8</v>
      </c>
      <c r="F16">
        <v>8</v>
      </c>
      <c r="G16">
        <v>59.6</v>
      </c>
      <c r="H16">
        <v>12.3</v>
      </c>
      <c r="I16">
        <v>5.19252849544073E-4</v>
      </c>
      <c r="J16">
        <f t="shared" si="0"/>
        <v>2.2381774696702154E-2</v>
      </c>
      <c r="K16">
        <f t="shared" si="1"/>
        <v>-2.1862521847158083E-2</v>
      </c>
      <c r="L16">
        <v>1047</v>
      </c>
      <c r="M16">
        <v>80.3</v>
      </c>
      <c r="N16">
        <v>255.06</v>
      </c>
      <c r="O16">
        <v>31791</v>
      </c>
      <c r="P16">
        <v>83.75</v>
      </c>
      <c r="Q16">
        <v>449300</v>
      </c>
      <c r="R16">
        <v>9.1943300000000008</v>
      </c>
      <c r="S16">
        <f t="shared" si="2"/>
        <v>429.13085004775547</v>
      </c>
      <c r="T16">
        <v>32.031199999999998</v>
      </c>
    </row>
    <row r="17" spans="1:20" x14ac:dyDescent="0.15">
      <c r="A17" t="s">
        <v>33</v>
      </c>
      <c r="B17" t="s">
        <v>34</v>
      </c>
      <c r="C17">
        <v>321182</v>
      </c>
      <c r="D17">
        <v>2005</v>
      </c>
      <c r="E17">
        <v>9</v>
      </c>
      <c r="F17">
        <v>13</v>
      </c>
      <c r="G17">
        <v>50.5</v>
      </c>
      <c r="H17">
        <v>15.1</v>
      </c>
      <c r="I17">
        <v>3.8496569293478299E-2</v>
      </c>
      <c r="J17">
        <f t="shared" si="0"/>
        <v>2.4394724657643051E-2</v>
      </c>
      <c r="K17">
        <f t="shared" si="1"/>
        <v>1.4101844635835248E-2</v>
      </c>
      <c r="L17">
        <v>331</v>
      </c>
      <c r="M17">
        <v>27.28</v>
      </c>
      <c r="N17">
        <v>108.09</v>
      </c>
      <c r="O17">
        <v>39652</v>
      </c>
      <c r="P17">
        <v>18.47</v>
      </c>
      <c r="Q17">
        <v>128699.99999999999</v>
      </c>
      <c r="R17">
        <v>3.6478899999999999</v>
      </c>
      <c r="S17">
        <f t="shared" si="2"/>
        <v>388.82175226586099</v>
      </c>
      <c r="T17">
        <v>38.582700000000003</v>
      </c>
    </row>
    <row r="18" spans="1:20" x14ac:dyDescent="0.15">
      <c r="A18" t="s">
        <v>35</v>
      </c>
      <c r="B18" t="s">
        <v>36</v>
      </c>
      <c r="C18">
        <v>321183</v>
      </c>
      <c r="D18">
        <v>2005</v>
      </c>
      <c r="E18">
        <v>8</v>
      </c>
      <c r="F18">
        <v>8</v>
      </c>
      <c r="G18">
        <v>52.8</v>
      </c>
      <c r="H18">
        <v>8.8000000000000007</v>
      </c>
      <c r="I18">
        <v>5.2739989726027399E-3</v>
      </c>
      <c r="J18">
        <f t="shared" si="0"/>
        <v>1.7762360631486847E-2</v>
      </c>
      <c r="K18">
        <f t="shared" si="1"/>
        <v>-1.2488361658884107E-2</v>
      </c>
      <c r="L18">
        <v>1387</v>
      </c>
      <c r="M18">
        <v>58.03</v>
      </c>
      <c r="N18">
        <v>106.06</v>
      </c>
      <c r="O18">
        <v>18212</v>
      </c>
      <c r="P18">
        <v>77.44</v>
      </c>
      <c r="Q18">
        <v>408900</v>
      </c>
      <c r="R18">
        <v>41.401400000000002</v>
      </c>
      <c r="S18">
        <f t="shared" si="2"/>
        <v>294.80894015861571</v>
      </c>
      <c r="T18">
        <v>29.665700000000001</v>
      </c>
    </row>
    <row r="19" spans="1:20" x14ac:dyDescent="0.15">
      <c r="A19" t="s">
        <v>37</v>
      </c>
      <c r="B19" t="s">
        <v>38</v>
      </c>
      <c r="C19">
        <v>321281</v>
      </c>
      <c r="D19">
        <v>2005</v>
      </c>
      <c r="E19">
        <v>9</v>
      </c>
      <c r="F19">
        <v>13</v>
      </c>
      <c r="G19">
        <v>73.8</v>
      </c>
      <c r="H19">
        <v>13.7</v>
      </c>
      <c r="I19">
        <v>3.2765009794883602E-5</v>
      </c>
      <c r="J19">
        <f t="shared" si="0"/>
        <v>2.595991580359077E-2</v>
      </c>
      <c r="K19">
        <f t="shared" si="1"/>
        <v>-2.5927150793795886E-2</v>
      </c>
      <c r="L19">
        <v>2394</v>
      </c>
      <c r="M19">
        <v>154.31</v>
      </c>
      <c r="N19">
        <v>150.66999999999999</v>
      </c>
      <c r="O19">
        <v>9744</v>
      </c>
      <c r="P19">
        <v>224.85</v>
      </c>
      <c r="Q19">
        <v>836500</v>
      </c>
      <c r="R19">
        <v>1.3371999999999999</v>
      </c>
      <c r="S19">
        <f t="shared" si="2"/>
        <v>349.41520467836256</v>
      </c>
      <c r="T19">
        <v>33.760399999999997</v>
      </c>
    </row>
    <row r="20" spans="1:20" x14ac:dyDescent="0.15">
      <c r="A20" t="s">
        <v>37</v>
      </c>
      <c r="B20" t="s">
        <v>38</v>
      </c>
      <c r="C20">
        <v>321281</v>
      </c>
      <c r="D20">
        <v>2005</v>
      </c>
      <c r="E20">
        <v>8</v>
      </c>
      <c r="F20">
        <v>8</v>
      </c>
      <c r="G20">
        <v>82.1</v>
      </c>
      <c r="H20">
        <v>12.1</v>
      </c>
      <c r="I20">
        <v>4.57607727068449E-2</v>
      </c>
      <c r="J20">
        <f t="shared" si="0"/>
        <v>2.51707479620078E-2</v>
      </c>
      <c r="K20">
        <f t="shared" si="1"/>
        <v>2.05900247448371E-2</v>
      </c>
      <c r="L20">
        <v>2394</v>
      </c>
      <c r="M20">
        <v>154.31</v>
      </c>
      <c r="N20">
        <v>150.66999999999999</v>
      </c>
      <c r="O20">
        <v>9744</v>
      </c>
      <c r="P20">
        <v>224.85</v>
      </c>
      <c r="Q20">
        <v>836500</v>
      </c>
      <c r="R20">
        <v>1.3371999999999999</v>
      </c>
      <c r="S20">
        <f t="shared" si="2"/>
        <v>349.41520467836256</v>
      </c>
      <c r="T20">
        <v>33.760399999999997</v>
      </c>
    </row>
    <row r="21" spans="1:20" x14ac:dyDescent="0.15">
      <c r="A21" t="s">
        <v>39</v>
      </c>
      <c r="B21" t="s">
        <v>40</v>
      </c>
      <c r="C21">
        <v>321282</v>
      </c>
      <c r="D21">
        <v>2005</v>
      </c>
      <c r="E21">
        <v>9</v>
      </c>
      <c r="F21">
        <v>13</v>
      </c>
      <c r="G21">
        <v>50.5</v>
      </c>
      <c r="H21">
        <v>15.1</v>
      </c>
      <c r="I21">
        <v>2.0110703871267E-2</v>
      </c>
      <c r="J21">
        <f t="shared" si="0"/>
        <v>2.4394724657643051E-2</v>
      </c>
      <c r="K21">
        <f t="shared" si="1"/>
        <v>-4.2840207863760506E-3</v>
      </c>
      <c r="L21">
        <v>665</v>
      </c>
      <c r="M21">
        <v>66.19</v>
      </c>
      <c r="N21">
        <v>132.78</v>
      </c>
      <c r="O21">
        <v>20018</v>
      </c>
      <c r="P21">
        <v>55.97</v>
      </c>
      <c r="Q21">
        <v>264100</v>
      </c>
      <c r="R21">
        <v>3.7831700000000001</v>
      </c>
      <c r="S21">
        <f t="shared" si="2"/>
        <v>397.14285714285717</v>
      </c>
      <c r="T21">
        <v>32.774799999999999</v>
      </c>
    </row>
    <row r="22" spans="1:20" x14ac:dyDescent="0.15">
      <c r="A22" t="s">
        <v>41</v>
      </c>
      <c r="B22" t="s">
        <v>42</v>
      </c>
      <c r="C22">
        <v>330122</v>
      </c>
      <c r="D22">
        <v>2007</v>
      </c>
      <c r="E22">
        <v>10</v>
      </c>
      <c r="F22">
        <v>9</v>
      </c>
      <c r="G22">
        <v>71.2</v>
      </c>
      <c r="H22">
        <v>4.9000000000000004</v>
      </c>
      <c r="I22">
        <v>3.7081287923854899E-3</v>
      </c>
      <c r="J22">
        <f t="shared" si="0"/>
        <v>1.6289009039907369E-2</v>
      </c>
      <c r="K22">
        <f t="shared" si="1"/>
        <v>-1.2580880247521879E-2</v>
      </c>
      <c r="L22">
        <v>1780</v>
      </c>
      <c r="M22">
        <v>39.82</v>
      </c>
      <c r="N22">
        <v>141.24</v>
      </c>
      <c r="O22">
        <v>35527</v>
      </c>
      <c r="P22">
        <v>35.28</v>
      </c>
      <c r="Q22">
        <v>226291</v>
      </c>
      <c r="R22">
        <v>293.851</v>
      </c>
      <c r="S22">
        <f t="shared" si="2"/>
        <v>127.12977528089888</v>
      </c>
      <c r="T22">
        <v>15.8729</v>
      </c>
    </row>
    <row r="23" spans="1:20" x14ac:dyDescent="0.15">
      <c r="A23" t="s">
        <v>41</v>
      </c>
      <c r="B23" t="s">
        <v>42</v>
      </c>
      <c r="C23">
        <v>330122</v>
      </c>
      <c r="D23">
        <v>2005</v>
      </c>
      <c r="E23">
        <v>9</v>
      </c>
      <c r="F23">
        <v>13</v>
      </c>
      <c r="G23">
        <v>6.5</v>
      </c>
      <c r="H23">
        <v>8</v>
      </c>
      <c r="I23">
        <v>1.0619522123893801E-3</v>
      </c>
      <c r="J23">
        <f t="shared" si="0"/>
        <v>1.1124123466020449E-2</v>
      </c>
      <c r="K23">
        <f t="shared" si="1"/>
        <v>-1.0062171253631069E-2</v>
      </c>
      <c r="L23">
        <v>1780</v>
      </c>
      <c r="M23">
        <v>39.53</v>
      </c>
      <c r="N23">
        <v>103.32</v>
      </c>
      <c r="O23">
        <v>26170</v>
      </c>
      <c r="P23">
        <v>34.96</v>
      </c>
      <c r="Q23">
        <v>195311</v>
      </c>
      <c r="R23">
        <v>293.851</v>
      </c>
      <c r="S23">
        <f t="shared" si="2"/>
        <v>109.72528089887641</v>
      </c>
      <c r="T23">
        <v>15.8729</v>
      </c>
    </row>
    <row r="24" spans="1:20" x14ac:dyDescent="0.15">
      <c r="A24" t="s">
        <v>43</v>
      </c>
      <c r="B24" t="s">
        <v>44</v>
      </c>
      <c r="C24">
        <v>330127</v>
      </c>
      <c r="D24">
        <v>2007</v>
      </c>
      <c r="E24">
        <v>10</v>
      </c>
      <c r="F24">
        <v>9</v>
      </c>
      <c r="G24">
        <v>71.2</v>
      </c>
      <c r="H24">
        <v>4.9000000000000004</v>
      </c>
      <c r="I24">
        <v>6.1462318556296603E-3</v>
      </c>
      <c r="J24">
        <f t="shared" si="0"/>
        <v>1.6289009039907369E-2</v>
      </c>
      <c r="K24">
        <f t="shared" si="1"/>
        <v>-1.014277718427771E-2</v>
      </c>
      <c r="L24">
        <v>4452</v>
      </c>
      <c r="M24">
        <v>45.33</v>
      </c>
      <c r="N24">
        <v>79.27</v>
      </c>
      <c r="O24">
        <v>17499</v>
      </c>
      <c r="P24">
        <v>44.72</v>
      </c>
      <c r="Q24">
        <v>251685</v>
      </c>
      <c r="R24">
        <v>357.95100000000002</v>
      </c>
      <c r="S24">
        <f t="shared" si="2"/>
        <v>56.533018867924525</v>
      </c>
      <c r="T24">
        <v>17.402799999999999</v>
      </c>
    </row>
    <row r="25" spans="1:20" x14ac:dyDescent="0.15">
      <c r="A25" t="s">
        <v>45</v>
      </c>
      <c r="B25" t="s">
        <v>46</v>
      </c>
      <c r="C25">
        <v>330182</v>
      </c>
      <c r="D25">
        <v>2004</v>
      </c>
      <c r="E25">
        <v>8</v>
      </c>
      <c r="F25">
        <v>14</v>
      </c>
      <c r="G25">
        <v>24.9</v>
      </c>
      <c r="H25">
        <v>8.6999999999999993</v>
      </c>
      <c r="I25">
        <v>1.3413280579131299E-3</v>
      </c>
      <c r="J25">
        <f t="shared" si="0"/>
        <v>1.4103812194362922E-2</v>
      </c>
      <c r="K25">
        <f t="shared" si="1"/>
        <v>-1.2762484136449792E-2</v>
      </c>
      <c r="L25">
        <v>2364</v>
      </c>
      <c r="M25">
        <v>50.82</v>
      </c>
      <c r="N25">
        <v>102.52</v>
      </c>
      <c r="O25">
        <v>20098</v>
      </c>
      <c r="P25">
        <v>46.64</v>
      </c>
      <c r="Q25">
        <v>366984</v>
      </c>
      <c r="R25">
        <v>267.54399999999998</v>
      </c>
      <c r="S25">
        <f t="shared" si="2"/>
        <v>155.23857868020303</v>
      </c>
      <c r="T25">
        <v>15.4864</v>
      </c>
    </row>
    <row r="26" spans="1:20" x14ac:dyDescent="0.15">
      <c r="A26" t="s">
        <v>47</v>
      </c>
      <c r="B26" t="s">
        <v>48</v>
      </c>
      <c r="C26">
        <v>330183</v>
      </c>
      <c r="D26">
        <v>2007</v>
      </c>
      <c r="E26">
        <v>10</v>
      </c>
      <c r="F26">
        <v>9</v>
      </c>
      <c r="G26">
        <v>191.3</v>
      </c>
      <c r="H26">
        <v>9.1</v>
      </c>
      <c r="I26">
        <v>1.0815361896838601E-2</v>
      </c>
      <c r="J26">
        <f t="shared" si="0"/>
        <v>3.5282779348912614E-2</v>
      </c>
      <c r="K26">
        <f t="shared" si="1"/>
        <v>-2.4467417452074015E-2</v>
      </c>
      <c r="L26">
        <v>1808</v>
      </c>
      <c r="M26">
        <v>64.010000000000005</v>
      </c>
      <c r="N26">
        <v>288.67</v>
      </c>
      <c r="O26">
        <v>45248</v>
      </c>
      <c r="P26">
        <v>38.68</v>
      </c>
      <c r="Q26">
        <v>379962</v>
      </c>
      <c r="R26">
        <v>194.92400000000001</v>
      </c>
      <c r="S26">
        <f t="shared" si="2"/>
        <v>210.15597345132744</v>
      </c>
      <c r="T26">
        <v>17.791699999999999</v>
      </c>
    </row>
    <row r="27" spans="1:20" x14ac:dyDescent="0.15">
      <c r="A27" t="s">
        <v>47</v>
      </c>
      <c r="B27" t="s">
        <v>48</v>
      </c>
      <c r="C27">
        <v>330183</v>
      </c>
      <c r="D27">
        <v>2005</v>
      </c>
      <c r="E27">
        <v>9</v>
      </c>
      <c r="F27">
        <v>13</v>
      </c>
      <c r="G27">
        <v>34.1</v>
      </c>
      <c r="H27">
        <v>12.5</v>
      </c>
      <c r="I27">
        <v>1.39386661842105E-2</v>
      </c>
      <c r="J27">
        <f t="shared" si="0"/>
        <v>1.9137344234225081E-2</v>
      </c>
      <c r="K27">
        <f t="shared" si="1"/>
        <v>-5.198678050014581E-3</v>
      </c>
      <c r="L27">
        <v>1808</v>
      </c>
      <c r="M27">
        <v>63.18</v>
      </c>
      <c r="N27">
        <v>201.18</v>
      </c>
      <c r="O27">
        <v>31944</v>
      </c>
      <c r="P27">
        <v>38.770000000000003</v>
      </c>
      <c r="Q27">
        <v>387803</v>
      </c>
      <c r="R27">
        <v>194.92400000000001</v>
      </c>
      <c r="S27">
        <f t="shared" si="2"/>
        <v>214.49280973451329</v>
      </c>
      <c r="T27">
        <v>17.791699999999999</v>
      </c>
    </row>
    <row r="28" spans="1:20" x14ac:dyDescent="0.15">
      <c r="A28" t="s">
        <v>47</v>
      </c>
      <c r="B28" t="s">
        <v>48</v>
      </c>
      <c r="C28">
        <v>330183</v>
      </c>
      <c r="D28">
        <v>2004</v>
      </c>
      <c r="E28">
        <v>8</v>
      </c>
      <c r="F28">
        <v>14</v>
      </c>
      <c r="G28">
        <v>33.5</v>
      </c>
      <c r="H28">
        <v>11</v>
      </c>
      <c r="I28">
        <v>3.39767780701754E-3</v>
      </c>
      <c r="J28">
        <f t="shared" si="0"/>
        <v>1.747695088929645E-2</v>
      </c>
      <c r="K28">
        <f t="shared" si="1"/>
        <v>-1.4079273082278911E-2</v>
      </c>
      <c r="L28">
        <v>1808</v>
      </c>
      <c r="M28">
        <v>62.78</v>
      </c>
      <c r="N28">
        <v>176.71</v>
      </c>
      <c r="O28">
        <v>28233</v>
      </c>
      <c r="P28">
        <v>38.93</v>
      </c>
      <c r="Q28">
        <v>194991</v>
      </c>
      <c r="R28">
        <v>194.92400000000001</v>
      </c>
      <c r="S28">
        <f t="shared" si="2"/>
        <v>107.84900442477876</v>
      </c>
      <c r="T28">
        <v>17.791699999999999</v>
      </c>
    </row>
    <row r="29" spans="1:20" x14ac:dyDescent="0.15">
      <c r="A29" t="s">
        <v>50</v>
      </c>
      <c r="B29" t="s">
        <v>51</v>
      </c>
      <c r="C29">
        <v>330225</v>
      </c>
      <c r="D29">
        <v>2007</v>
      </c>
      <c r="E29">
        <v>10</v>
      </c>
      <c r="F29">
        <v>9</v>
      </c>
      <c r="G29">
        <v>78.3</v>
      </c>
      <c r="H29">
        <v>19</v>
      </c>
      <c r="I29">
        <v>6.63976383838384E-2</v>
      </c>
      <c r="J29">
        <f t="shared" si="0"/>
        <v>3.3543155657269057E-2</v>
      </c>
      <c r="K29">
        <f t="shared" si="1"/>
        <v>3.2854482726569344E-2</v>
      </c>
      <c r="L29">
        <v>1382</v>
      </c>
      <c r="M29">
        <v>53.18</v>
      </c>
      <c r="N29">
        <v>192.85</v>
      </c>
      <c r="O29">
        <v>36346</v>
      </c>
      <c r="P29">
        <v>31.18</v>
      </c>
      <c r="Q29">
        <v>829336</v>
      </c>
      <c r="R29">
        <v>97.493799999999993</v>
      </c>
      <c r="S29">
        <f t="shared" si="2"/>
        <v>600.09840810419678</v>
      </c>
      <c r="T29">
        <v>20.275700000000001</v>
      </c>
    </row>
    <row r="30" spans="1:20" x14ac:dyDescent="0.15">
      <c r="A30" t="s">
        <v>50</v>
      </c>
      <c r="B30" t="s">
        <v>51</v>
      </c>
      <c r="C30">
        <v>330225</v>
      </c>
      <c r="D30">
        <v>2007</v>
      </c>
      <c r="E30">
        <v>9</v>
      </c>
      <c r="F30">
        <v>21</v>
      </c>
      <c r="G30">
        <v>100.6</v>
      </c>
      <c r="H30">
        <v>17</v>
      </c>
      <c r="I30">
        <v>3.3670202020202003E-2</v>
      </c>
      <c r="J30">
        <f t="shared" si="0"/>
        <v>3.402870580704119E-2</v>
      </c>
      <c r="K30">
        <f t="shared" si="1"/>
        <v>-3.5850378683918716E-4</v>
      </c>
      <c r="L30">
        <v>1382</v>
      </c>
      <c r="M30">
        <v>53.18</v>
      </c>
      <c r="N30">
        <v>192.85</v>
      </c>
      <c r="O30">
        <v>36346</v>
      </c>
      <c r="P30">
        <v>31.18</v>
      </c>
      <c r="Q30">
        <v>829336</v>
      </c>
      <c r="R30">
        <v>97.493799999999993</v>
      </c>
      <c r="S30">
        <f t="shared" si="2"/>
        <v>600.09840810419678</v>
      </c>
      <c r="T30">
        <v>20.275700000000001</v>
      </c>
    </row>
    <row r="31" spans="1:20" x14ac:dyDescent="0.15">
      <c r="A31" t="s">
        <v>50</v>
      </c>
      <c r="B31" t="s">
        <v>51</v>
      </c>
      <c r="C31">
        <v>330225</v>
      </c>
      <c r="D31">
        <v>2005</v>
      </c>
      <c r="E31">
        <v>9</v>
      </c>
      <c r="F31">
        <v>13</v>
      </c>
      <c r="G31">
        <v>80.8</v>
      </c>
      <c r="H31">
        <v>33</v>
      </c>
      <c r="I31">
        <v>6.5574098360655697E-2</v>
      </c>
      <c r="J31">
        <f t="shared" si="0"/>
        <v>5.6976667164176611E-2</v>
      </c>
      <c r="K31">
        <f t="shared" si="1"/>
        <v>8.5974311964790856E-3</v>
      </c>
      <c r="L31">
        <v>1177</v>
      </c>
      <c r="M31">
        <v>52.74</v>
      </c>
      <c r="N31">
        <v>136.38</v>
      </c>
      <c r="O31">
        <v>25952</v>
      </c>
      <c r="P31">
        <v>30.74</v>
      </c>
      <c r="Q31">
        <v>743834</v>
      </c>
      <c r="R31">
        <v>97.493799999999993</v>
      </c>
      <c r="S31">
        <f t="shared" si="2"/>
        <v>631.9745114698386</v>
      </c>
      <c r="T31">
        <v>20.275700000000001</v>
      </c>
    </row>
    <row r="32" spans="1:20" x14ac:dyDescent="0.15">
      <c r="A32" t="s">
        <v>50</v>
      </c>
      <c r="B32" t="s">
        <v>51</v>
      </c>
      <c r="C32">
        <v>330225</v>
      </c>
      <c r="D32">
        <v>2005</v>
      </c>
      <c r="E32">
        <v>8</v>
      </c>
      <c r="F32">
        <v>8</v>
      </c>
      <c r="G32">
        <v>75.5</v>
      </c>
      <c r="H32">
        <v>34.1</v>
      </c>
      <c r="I32">
        <v>5.0567718158890301E-2</v>
      </c>
      <c r="J32">
        <f t="shared" si="0"/>
        <v>5.8086093805273048E-2</v>
      </c>
      <c r="K32">
        <f t="shared" si="1"/>
        <v>-7.5183756463827467E-3</v>
      </c>
      <c r="L32">
        <v>1177</v>
      </c>
      <c r="M32">
        <v>52.74</v>
      </c>
      <c r="N32">
        <v>136.38</v>
      </c>
      <c r="O32">
        <v>25952</v>
      </c>
      <c r="P32">
        <v>30.74</v>
      </c>
      <c r="Q32">
        <v>743834</v>
      </c>
      <c r="R32">
        <v>97.493799999999993</v>
      </c>
      <c r="S32">
        <f t="shared" si="2"/>
        <v>631.9745114698386</v>
      </c>
      <c r="T32">
        <v>20.275700000000001</v>
      </c>
    </row>
    <row r="33" spans="1:20" x14ac:dyDescent="0.15">
      <c r="A33" t="s">
        <v>50</v>
      </c>
      <c r="B33" t="s">
        <v>51</v>
      </c>
      <c r="C33">
        <v>330225</v>
      </c>
      <c r="D33">
        <v>2004</v>
      </c>
      <c r="E33">
        <v>9</v>
      </c>
      <c r="F33">
        <v>15</v>
      </c>
      <c r="G33">
        <v>96.2</v>
      </c>
      <c r="H33">
        <v>20.100000000000001</v>
      </c>
      <c r="I33">
        <v>1.9662905545399199E-2</v>
      </c>
      <c r="J33">
        <f t="shared" si="0"/>
        <v>3.7830154311616369E-2</v>
      </c>
      <c r="K33">
        <f t="shared" si="1"/>
        <v>-1.816724876621717E-2</v>
      </c>
      <c r="L33">
        <v>1172</v>
      </c>
      <c r="M33">
        <v>52.37</v>
      </c>
      <c r="N33">
        <v>122.93</v>
      </c>
      <c r="O33">
        <v>23415</v>
      </c>
      <c r="P33">
        <v>31.18</v>
      </c>
      <c r="Q33">
        <v>725369</v>
      </c>
      <c r="R33">
        <v>97.493799999999993</v>
      </c>
      <c r="S33">
        <f t="shared" si="2"/>
        <v>618.91552901023886</v>
      </c>
      <c r="T33">
        <v>20.275700000000001</v>
      </c>
    </row>
    <row r="34" spans="1:20" x14ac:dyDescent="0.15">
      <c r="A34" t="s">
        <v>50</v>
      </c>
      <c r="B34" t="s">
        <v>51</v>
      </c>
      <c r="C34">
        <v>330225</v>
      </c>
      <c r="D34">
        <v>2004</v>
      </c>
      <c r="E34">
        <v>8</v>
      </c>
      <c r="F34">
        <v>14</v>
      </c>
      <c r="G34">
        <v>37.9</v>
      </c>
      <c r="H34">
        <v>14</v>
      </c>
      <c r="I34">
        <v>2.4131747714808E-2</v>
      </c>
      <c r="J34">
        <f t="shared" si="0"/>
        <v>2.1326939425346008E-2</v>
      </c>
      <c r="K34">
        <f t="shared" si="1"/>
        <v>2.8048082894619915E-3</v>
      </c>
      <c r="L34">
        <v>1172</v>
      </c>
      <c r="M34">
        <v>52.37</v>
      </c>
      <c r="N34">
        <v>122.93</v>
      </c>
      <c r="O34">
        <v>23415</v>
      </c>
      <c r="P34">
        <v>31.18</v>
      </c>
      <c r="Q34">
        <v>725369</v>
      </c>
      <c r="R34">
        <v>97.493799999999993</v>
      </c>
      <c r="S34">
        <f t="shared" si="2"/>
        <v>618.91552901023886</v>
      </c>
      <c r="T34">
        <v>20.275700000000001</v>
      </c>
    </row>
    <row r="35" spans="1:20" x14ac:dyDescent="0.15">
      <c r="A35" t="s">
        <v>52</v>
      </c>
      <c r="B35" t="s">
        <v>53</v>
      </c>
      <c r="C35">
        <v>330226</v>
      </c>
      <c r="D35">
        <v>2007</v>
      </c>
      <c r="E35">
        <v>10</v>
      </c>
      <c r="F35">
        <v>9</v>
      </c>
      <c r="G35">
        <v>78.3</v>
      </c>
      <c r="H35">
        <v>19</v>
      </c>
      <c r="I35">
        <v>5.0085623221400102E-2</v>
      </c>
      <c r="J35">
        <f t="shared" si="0"/>
        <v>3.3543155657269057E-2</v>
      </c>
      <c r="K35">
        <f t="shared" si="1"/>
        <v>1.6542467564131046E-2</v>
      </c>
      <c r="L35">
        <v>1843</v>
      </c>
      <c r="M35">
        <v>59.52</v>
      </c>
      <c r="N35">
        <v>194.41</v>
      </c>
      <c r="O35">
        <v>32811</v>
      </c>
      <c r="P35">
        <v>32.15</v>
      </c>
      <c r="Q35">
        <v>248161</v>
      </c>
      <c r="R35">
        <v>218.26499999999999</v>
      </c>
      <c r="S35">
        <f t="shared" si="2"/>
        <v>134.65056972327727</v>
      </c>
      <c r="T35">
        <v>18.938500000000001</v>
      </c>
    </row>
    <row r="36" spans="1:20" x14ac:dyDescent="0.15">
      <c r="A36" t="s">
        <v>52</v>
      </c>
      <c r="B36" t="s">
        <v>53</v>
      </c>
      <c r="C36">
        <v>330226</v>
      </c>
      <c r="D36">
        <v>2007</v>
      </c>
      <c r="E36">
        <v>9</v>
      </c>
      <c r="F36">
        <v>21</v>
      </c>
      <c r="G36">
        <v>100.6</v>
      </c>
      <c r="H36">
        <v>17</v>
      </c>
      <c r="I36">
        <v>4.7809003984063798E-2</v>
      </c>
      <c r="J36">
        <f t="shared" si="0"/>
        <v>3.402870580704119E-2</v>
      </c>
      <c r="K36">
        <f t="shared" si="1"/>
        <v>1.3780298177022608E-2</v>
      </c>
      <c r="L36">
        <v>1843</v>
      </c>
      <c r="M36">
        <v>59.52</v>
      </c>
      <c r="N36">
        <v>194.41</v>
      </c>
      <c r="O36">
        <v>32811</v>
      </c>
      <c r="P36">
        <v>32.15</v>
      </c>
      <c r="Q36">
        <v>248161</v>
      </c>
      <c r="R36">
        <v>218.26499999999999</v>
      </c>
      <c r="S36">
        <f t="shared" si="2"/>
        <v>134.65056972327727</v>
      </c>
      <c r="T36">
        <v>18.938500000000001</v>
      </c>
    </row>
    <row r="37" spans="1:20" x14ac:dyDescent="0.15">
      <c r="A37" t="s">
        <v>52</v>
      </c>
      <c r="B37" t="s">
        <v>53</v>
      </c>
      <c r="C37">
        <v>330226</v>
      </c>
      <c r="D37">
        <v>2005</v>
      </c>
      <c r="E37">
        <v>9</v>
      </c>
      <c r="F37">
        <v>13</v>
      </c>
      <c r="G37">
        <v>80.8</v>
      </c>
      <c r="H37">
        <v>33</v>
      </c>
      <c r="I37">
        <v>6.2298046116504899E-2</v>
      </c>
      <c r="J37">
        <f t="shared" si="0"/>
        <v>5.6976667164176611E-2</v>
      </c>
      <c r="K37">
        <f t="shared" si="1"/>
        <v>5.3213789523282873E-3</v>
      </c>
      <c r="L37">
        <v>1931</v>
      </c>
      <c r="M37">
        <v>58.55</v>
      </c>
      <c r="N37">
        <v>129.87</v>
      </c>
      <c r="O37">
        <v>22227</v>
      </c>
      <c r="P37">
        <v>32.08</v>
      </c>
      <c r="Q37">
        <v>250337</v>
      </c>
      <c r="R37">
        <v>218.26499999999999</v>
      </c>
      <c r="S37">
        <f t="shared" si="2"/>
        <v>129.64111859140343</v>
      </c>
      <c r="T37">
        <v>18.938500000000001</v>
      </c>
    </row>
    <row r="38" spans="1:20" x14ac:dyDescent="0.15">
      <c r="A38" t="s">
        <v>52</v>
      </c>
      <c r="B38" t="s">
        <v>53</v>
      </c>
      <c r="C38">
        <v>330226</v>
      </c>
      <c r="D38">
        <v>2005</v>
      </c>
      <c r="E38">
        <v>8</v>
      </c>
      <c r="F38">
        <v>8</v>
      </c>
      <c r="G38">
        <v>75.5</v>
      </c>
      <c r="H38">
        <v>34.1</v>
      </c>
      <c r="I38">
        <v>3.2605341019417498E-2</v>
      </c>
      <c r="J38">
        <f t="shared" si="0"/>
        <v>5.8086093805273048E-2</v>
      </c>
      <c r="K38">
        <f t="shared" si="1"/>
        <v>-2.548075278585555E-2</v>
      </c>
      <c r="L38">
        <v>1931</v>
      </c>
      <c r="M38">
        <v>58.55</v>
      </c>
      <c r="N38">
        <v>129.87</v>
      </c>
      <c r="O38">
        <v>22227</v>
      </c>
      <c r="P38">
        <v>32.08</v>
      </c>
      <c r="Q38">
        <v>250337</v>
      </c>
      <c r="R38">
        <v>218.26499999999999</v>
      </c>
      <c r="S38">
        <f t="shared" si="2"/>
        <v>129.64111859140343</v>
      </c>
      <c r="T38">
        <v>18.938500000000001</v>
      </c>
    </row>
    <row r="39" spans="1:20" x14ac:dyDescent="0.15">
      <c r="A39" t="s">
        <v>52</v>
      </c>
      <c r="B39" t="s">
        <v>53</v>
      </c>
      <c r="C39">
        <v>330226</v>
      </c>
      <c r="D39">
        <v>2004</v>
      </c>
      <c r="E39">
        <v>9</v>
      </c>
      <c r="F39">
        <v>15</v>
      </c>
      <c r="G39">
        <v>96.2</v>
      </c>
      <c r="H39">
        <v>20.100000000000001</v>
      </c>
      <c r="I39">
        <v>4.8867943980929703E-2</v>
      </c>
      <c r="J39">
        <f t="shared" si="0"/>
        <v>3.7830154311616369E-2</v>
      </c>
      <c r="K39">
        <f t="shared" si="1"/>
        <v>1.1037789669313333E-2</v>
      </c>
      <c r="L39">
        <v>1880</v>
      </c>
      <c r="M39">
        <v>58.31</v>
      </c>
      <c r="N39">
        <v>115.67</v>
      </c>
      <c r="O39">
        <v>19851</v>
      </c>
      <c r="P39">
        <v>31.68</v>
      </c>
      <c r="Q39">
        <v>239554</v>
      </c>
      <c r="R39">
        <v>218.26499999999999</v>
      </c>
      <c r="S39">
        <f t="shared" si="2"/>
        <v>127.42234042553191</v>
      </c>
      <c r="T39">
        <v>18.938500000000001</v>
      </c>
    </row>
    <row r="40" spans="1:20" x14ac:dyDescent="0.15">
      <c r="A40" t="s">
        <v>52</v>
      </c>
      <c r="B40" t="s">
        <v>53</v>
      </c>
      <c r="C40">
        <v>330226</v>
      </c>
      <c r="D40">
        <v>2004</v>
      </c>
      <c r="E40">
        <v>8</v>
      </c>
      <c r="F40">
        <v>14</v>
      </c>
      <c r="G40">
        <v>200.9</v>
      </c>
      <c r="H40">
        <v>14</v>
      </c>
      <c r="I40">
        <v>6.9924862932062001E-2</v>
      </c>
      <c r="J40">
        <f t="shared" si="0"/>
        <v>4.3502354285135686E-2</v>
      </c>
      <c r="K40">
        <f t="shared" si="1"/>
        <v>2.6422508646926315E-2</v>
      </c>
      <c r="L40">
        <v>1880</v>
      </c>
      <c r="M40">
        <v>58.31</v>
      </c>
      <c r="N40">
        <v>115.67</v>
      </c>
      <c r="O40">
        <v>19851</v>
      </c>
      <c r="P40">
        <v>31.68</v>
      </c>
      <c r="Q40">
        <v>239554</v>
      </c>
      <c r="R40">
        <v>218.26499999999999</v>
      </c>
      <c r="S40">
        <f t="shared" si="2"/>
        <v>127.42234042553191</v>
      </c>
      <c r="T40">
        <v>18.938500000000001</v>
      </c>
    </row>
    <row r="41" spans="1:20" x14ac:dyDescent="0.15">
      <c r="A41" t="s">
        <v>54</v>
      </c>
      <c r="B41" t="s">
        <v>55</v>
      </c>
      <c r="C41">
        <v>330281</v>
      </c>
      <c r="D41">
        <v>2007</v>
      </c>
      <c r="E41">
        <v>10</v>
      </c>
      <c r="F41">
        <v>9</v>
      </c>
      <c r="G41">
        <v>117.9</v>
      </c>
      <c r="H41">
        <v>8.6999999999999993</v>
      </c>
      <c r="I41">
        <v>1.59240249554367E-2</v>
      </c>
      <c r="J41">
        <f t="shared" si="0"/>
        <v>2.5814944446255799E-2</v>
      </c>
      <c r="K41">
        <f t="shared" si="1"/>
        <v>-9.8909194908190987E-3</v>
      </c>
      <c r="L41">
        <v>1501</v>
      </c>
      <c r="M41">
        <v>82.92</v>
      </c>
      <c r="N41">
        <v>402.84</v>
      </c>
      <c r="O41">
        <v>50823</v>
      </c>
      <c r="P41">
        <v>63.57</v>
      </c>
      <c r="Q41">
        <v>491806</v>
      </c>
      <c r="R41">
        <v>160.34899999999999</v>
      </c>
      <c r="S41">
        <f t="shared" si="2"/>
        <v>327.6522318454364</v>
      </c>
      <c r="T41">
        <v>24.5352</v>
      </c>
    </row>
    <row r="42" spans="1:20" x14ac:dyDescent="0.15">
      <c r="A42" t="s">
        <v>54</v>
      </c>
      <c r="B42" t="s">
        <v>55</v>
      </c>
      <c r="C42">
        <v>330281</v>
      </c>
      <c r="D42">
        <v>2005</v>
      </c>
      <c r="E42">
        <v>9</v>
      </c>
      <c r="F42">
        <v>13</v>
      </c>
      <c r="G42">
        <v>67.3</v>
      </c>
      <c r="H42">
        <v>13.6</v>
      </c>
      <c r="I42">
        <v>3.5177120152574702E-2</v>
      </c>
      <c r="J42">
        <f t="shared" si="0"/>
        <v>2.4944636482765535E-2</v>
      </c>
      <c r="K42">
        <f t="shared" si="1"/>
        <v>1.0232483669809167E-2</v>
      </c>
      <c r="L42">
        <v>1527</v>
      </c>
      <c r="M42">
        <v>82.58</v>
      </c>
      <c r="N42">
        <v>298.12</v>
      </c>
      <c r="O42">
        <v>36101</v>
      </c>
      <c r="P42">
        <v>64.900000000000006</v>
      </c>
      <c r="Q42">
        <v>451771</v>
      </c>
      <c r="R42">
        <v>160.34899999999999</v>
      </c>
      <c r="S42">
        <f t="shared" si="2"/>
        <v>295.8552717747217</v>
      </c>
      <c r="T42">
        <v>24.5352</v>
      </c>
    </row>
    <row r="43" spans="1:20" x14ac:dyDescent="0.15">
      <c r="A43" t="s">
        <v>54</v>
      </c>
      <c r="B43" t="s">
        <v>55</v>
      </c>
      <c r="C43">
        <v>330281</v>
      </c>
      <c r="D43">
        <v>2005</v>
      </c>
      <c r="E43">
        <v>8</v>
      </c>
      <c r="F43">
        <v>8</v>
      </c>
      <c r="G43">
        <v>52</v>
      </c>
      <c r="H43">
        <v>12.4</v>
      </c>
      <c r="I43">
        <v>1.53194239160839E-2</v>
      </c>
      <c r="J43">
        <f t="shared" si="0"/>
        <v>2.1465732572268803E-2</v>
      </c>
      <c r="K43">
        <f t="shared" si="1"/>
        <v>-6.1463086561849029E-3</v>
      </c>
      <c r="L43">
        <v>1527</v>
      </c>
      <c r="M43">
        <v>82.58</v>
      </c>
      <c r="N43">
        <v>298.12</v>
      </c>
      <c r="O43">
        <v>36101</v>
      </c>
      <c r="P43">
        <v>64.900000000000006</v>
      </c>
      <c r="Q43">
        <v>451771</v>
      </c>
      <c r="R43">
        <v>160.34899999999999</v>
      </c>
      <c r="S43">
        <f t="shared" si="2"/>
        <v>295.8552717747217</v>
      </c>
      <c r="T43">
        <v>24.5352</v>
      </c>
    </row>
    <row r="44" spans="1:20" x14ac:dyDescent="0.15">
      <c r="A44" t="s">
        <v>54</v>
      </c>
      <c r="B44" t="s">
        <v>55</v>
      </c>
      <c r="C44">
        <v>330281</v>
      </c>
      <c r="D44">
        <v>2004</v>
      </c>
      <c r="E44">
        <v>9</v>
      </c>
      <c r="F44">
        <v>15</v>
      </c>
      <c r="G44">
        <v>89.4</v>
      </c>
      <c r="H44">
        <v>7.4</v>
      </c>
      <c r="I44">
        <v>2.1929934210526299E-2</v>
      </c>
      <c r="J44">
        <f t="shared" si="0"/>
        <v>2.0895574195287595E-2</v>
      </c>
      <c r="K44">
        <f t="shared" si="1"/>
        <v>1.0343600152387042E-3</v>
      </c>
      <c r="L44">
        <v>1346</v>
      </c>
      <c r="M44">
        <v>82.59</v>
      </c>
      <c r="N44">
        <v>252.71</v>
      </c>
      <c r="O44">
        <v>30628</v>
      </c>
      <c r="P44">
        <v>64.290000000000006</v>
      </c>
      <c r="Q44">
        <v>426706</v>
      </c>
      <c r="R44">
        <v>160.34899999999999</v>
      </c>
      <c r="S44">
        <f t="shared" si="2"/>
        <v>317.01783060921247</v>
      </c>
      <c r="T44">
        <v>24.5352</v>
      </c>
    </row>
    <row r="45" spans="1:20" x14ac:dyDescent="0.15">
      <c r="A45" t="s">
        <v>56</v>
      </c>
      <c r="B45" t="s">
        <v>57</v>
      </c>
      <c r="C45">
        <v>330282</v>
      </c>
      <c r="D45">
        <v>2007</v>
      </c>
      <c r="E45">
        <v>10</v>
      </c>
      <c r="F45">
        <v>9</v>
      </c>
      <c r="G45">
        <v>117.9</v>
      </c>
      <c r="H45">
        <v>8.6999999999999993</v>
      </c>
      <c r="I45">
        <v>3.8169114119922597E-2</v>
      </c>
      <c r="J45">
        <f t="shared" si="0"/>
        <v>2.5814944446255799E-2</v>
      </c>
      <c r="K45">
        <f t="shared" si="1"/>
        <v>1.2354169673666798E-2</v>
      </c>
      <c r="L45">
        <v>1361</v>
      </c>
      <c r="M45">
        <v>102.72</v>
      </c>
      <c r="N45">
        <v>531.51</v>
      </c>
      <c r="O45">
        <v>51905</v>
      </c>
      <c r="P45">
        <v>81.19</v>
      </c>
      <c r="Q45">
        <v>419103</v>
      </c>
      <c r="R45">
        <v>23.659500000000001</v>
      </c>
      <c r="S45">
        <f t="shared" si="2"/>
        <v>307.9375459221161</v>
      </c>
      <c r="T45">
        <v>33.371699999999997</v>
      </c>
    </row>
    <row r="46" spans="1:20" x14ac:dyDescent="0.15">
      <c r="A46" t="s">
        <v>56</v>
      </c>
      <c r="B46" t="s">
        <v>57</v>
      </c>
      <c r="C46">
        <v>330282</v>
      </c>
      <c r="D46">
        <v>2007</v>
      </c>
      <c r="E46">
        <v>9</v>
      </c>
      <c r="F46">
        <v>21</v>
      </c>
      <c r="G46">
        <v>143.19999999999999</v>
      </c>
      <c r="H46">
        <v>6.5</v>
      </c>
      <c r="I46">
        <v>4.2759723791102502E-2</v>
      </c>
      <c r="J46">
        <f t="shared" si="0"/>
        <v>2.6349832101996325E-2</v>
      </c>
      <c r="K46">
        <f t="shared" si="1"/>
        <v>1.6409891689106178E-2</v>
      </c>
      <c r="L46">
        <v>1361</v>
      </c>
      <c r="M46">
        <v>102.72</v>
      </c>
      <c r="N46">
        <v>531.51</v>
      </c>
      <c r="O46">
        <v>51905</v>
      </c>
      <c r="P46">
        <v>81.19</v>
      </c>
      <c r="Q46">
        <v>419103</v>
      </c>
      <c r="R46">
        <v>23.659500000000001</v>
      </c>
      <c r="S46">
        <f t="shared" si="2"/>
        <v>307.9375459221161</v>
      </c>
      <c r="T46">
        <v>33.371699999999997</v>
      </c>
    </row>
    <row r="47" spans="1:20" x14ac:dyDescent="0.15">
      <c r="A47" t="s">
        <v>56</v>
      </c>
      <c r="B47" t="s">
        <v>57</v>
      </c>
      <c r="C47">
        <v>330282</v>
      </c>
      <c r="D47">
        <v>2005</v>
      </c>
      <c r="E47">
        <v>8</v>
      </c>
      <c r="F47">
        <v>8</v>
      </c>
      <c r="G47">
        <v>52</v>
      </c>
      <c r="H47">
        <v>12.4</v>
      </c>
      <c r="I47">
        <v>3.5265341823551101E-2</v>
      </c>
      <c r="J47">
        <f t="shared" si="0"/>
        <v>2.1465732572268803E-2</v>
      </c>
      <c r="K47">
        <f t="shared" si="1"/>
        <v>1.3799609251282298E-2</v>
      </c>
      <c r="L47">
        <v>1154</v>
      </c>
      <c r="M47">
        <v>101.54</v>
      </c>
      <c r="N47">
        <v>375.41</v>
      </c>
      <c r="O47">
        <v>37065</v>
      </c>
      <c r="P47">
        <v>80.72</v>
      </c>
      <c r="Q47">
        <v>401447</v>
      </c>
      <c r="R47">
        <v>23.659500000000001</v>
      </c>
      <c r="S47">
        <f t="shared" si="2"/>
        <v>347.87435008665511</v>
      </c>
      <c r="T47">
        <v>33.371699999999997</v>
      </c>
    </row>
    <row r="48" spans="1:20" x14ac:dyDescent="0.15">
      <c r="A48" t="s">
        <v>56</v>
      </c>
      <c r="B48" t="s">
        <v>57</v>
      </c>
      <c r="C48">
        <v>330282</v>
      </c>
      <c r="D48">
        <v>2004</v>
      </c>
      <c r="E48">
        <v>9</v>
      </c>
      <c r="F48">
        <v>15</v>
      </c>
      <c r="G48">
        <v>89.4</v>
      </c>
      <c r="H48">
        <v>7.4</v>
      </c>
      <c r="I48">
        <v>1.8786051426558599E-2</v>
      </c>
      <c r="J48">
        <f t="shared" si="0"/>
        <v>2.0895574195287595E-2</v>
      </c>
      <c r="K48">
        <f t="shared" si="1"/>
        <v>-2.1095227687289962E-3</v>
      </c>
      <c r="L48">
        <v>1154</v>
      </c>
      <c r="M48">
        <v>101.03</v>
      </c>
      <c r="N48">
        <v>295.67</v>
      </c>
      <c r="O48">
        <v>29312</v>
      </c>
      <c r="P48">
        <v>82.73</v>
      </c>
      <c r="Q48">
        <v>383267</v>
      </c>
      <c r="R48">
        <v>23.659500000000001</v>
      </c>
      <c r="S48">
        <f t="shared" si="2"/>
        <v>332.12045060658579</v>
      </c>
      <c r="T48">
        <v>33.371699999999997</v>
      </c>
    </row>
    <row r="49" spans="1:20" x14ac:dyDescent="0.15">
      <c r="A49" t="s">
        <v>56</v>
      </c>
      <c r="B49" t="s">
        <v>57</v>
      </c>
      <c r="C49">
        <v>330282</v>
      </c>
      <c r="D49">
        <v>2004</v>
      </c>
      <c r="E49">
        <v>8</v>
      </c>
      <c r="F49">
        <v>14</v>
      </c>
      <c r="G49">
        <v>52.5</v>
      </c>
      <c r="H49">
        <v>10.199999999999999</v>
      </c>
      <c r="I49">
        <v>3.12318104966538E-2</v>
      </c>
      <c r="J49">
        <f t="shared" si="0"/>
        <v>1.9153430349231251E-2</v>
      </c>
      <c r="K49">
        <f t="shared" si="1"/>
        <v>1.207838014742255E-2</v>
      </c>
      <c r="L49">
        <v>1154</v>
      </c>
      <c r="M49">
        <v>101.03</v>
      </c>
      <c r="N49">
        <v>295.67</v>
      </c>
      <c r="O49">
        <v>29312</v>
      </c>
      <c r="P49">
        <v>82.73</v>
      </c>
      <c r="Q49">
        <v>383267</v>
      </c>
      <c r="R49">
        <v>23.659500000000001</v>
      </c>
      <c r="S49">
        <f t="shared" si="2"/>
        <v>332.12045060658579</v>
      </c>
      <c r="T49">
        <v>33.371699999999997</v>
      </c>
    </row>
    <row r="50" spans="1:20" x14ac:dyDescent="0.15">
      <c r="A50" t="s">
        <v>58</v>
      </c>
      <c r="B50" t="s">
        <v>59</v>
      </c>
      <c r="C50">
        <v>330283</v>
      </c>
      <c r="D50">
        <v>2007</v>
      </c>
      <c r="E50">
        <v>10</v>
      </c>
      <c r="F50">
        <v>9</v>
      </c>
      <c r="G50">
        <v>111.1</v>
      </c>
      <c r="H50">
        <v>5.5</v>
      </c>
      <c r="I50">
        <v>4.8324481683554202E-2</v>
      </c>
      <c r="J50">
        <f t="shared" si="0"/>
        <v>2.1523647241857964E-2</v>
      </c>
      <c r="K50">
        <f t="shared" si="1"/>
        <v>2.6800834441696238E-2</v>
      </c>
      <c r="L50">
        <v>1268</v>
      </c>
      <c r="M50">
        <v>48.03</v>
      </c>
      <c r="N50">
        <v>168.89</v>
      </c>
      <c r="O50">
        <v>35200</v>
      </c>
      <c r="P50">
        <v>23.8</v>
      </c>
      <c r="Q50">
        <v>394408</v>
      </c>
      <c r="R50">
        <v>193.458</v>
      </c>
      <c r="S50">
        <f t="shared" si="2"/>
        <v>311.04731861198741</v>
      </c>
      <c r="T50">
        <v>19.642600000000002</v>
      </c>
    </row>
    <row r="51" spans="1:20" x14ac:dyDescent="0.15">
      <c r="A51" t="s">
        <v>58</v>
      </c>
      <c r="B51" t="s">
        <v>59</v>
      </c>
      <c r="C51">
        <v>330283</v>
      </c>
      <c r="D51">
        <v>2007</v>
      </c>
      <c r="E51">
        <v>9</v>
      </c>
      <c r="F51">
        <v>21</v>
      </c>
      <c r="G51">
        <v>92.4</v>
      </c>
      <c r="H51">
        <v>6.2</v>
      </c>
      <c r="I51">
        <v>1.6108160561184699E-2</v>
      </c>
      <c r="J51">
        <f t="shared" si="0"/>
        <v>2.0032804536729475E-2</v>
      </c>
      <c r="K51">
        <f t="shared" si="1"/>
        <v>-3.9246439755447754E-3</v>
      </c>
      <c r="L51">
        <v>1268</v>
      </c>
      <c r="M51">
        <v>48.03</v>
      </c>
      <c r="N51">
        <v>168.89</v>
      </c>
      <c r="O51">
        <v>35200</v>
      </c>
      <c r="P51">
        <v>23.8</v>
      </c>
      <c r="Q51">
        <v>394408</v>
      </c>
      <c r="R51">
        <v>193.458</v>
      </c>
      <c r="S51">
        <f t="shared" si="2"/>
        <v>311.04731861198741</v>
      </c>
      <c r="T51">
        <v>19.642600000000002</v>
      </c>
    </row>
    <row r="52" spans="1:20" x14ac:dyDescent="0.15">
      <c r="A52" t="s">
        <v>58</v>
      </c>
      <c r="B52" t="s">
        <v>59</v>
      </c>
      <c r="C52">
        <v>330283</v>
      </c>
      <c r="D52">
        <v>2005</v>
      </c>
      <c r="E52">
        <v>9</v>
      </c>
      <c r="F52">
        <v>13</v>
      </c>
      <c r="G52">
        <v>117.5</v>
      </c>
      <c r="H52">
        <v>9.1999999999999993</v>
      </c>
      <c r="I52">
        <v>8.5182777352716094E-2</v>
      </c>
      <c r="J52">
        <f t="shared" si="0"/>
        <v>2.6343441158141249E-2</v>
      </c>
      <c r="K52">
        <f t="shared" si="1"/>
        <v>5.8839336194574848E-2</v>
      </c>
      <c r="L52">
        <v>1249</v>
      </c>
      <c r="M52">
        <v>47.88</v>
      </c>
      <c r="N52">
        <v>124.82</v>
      </c>
      <c r="O52">
        <v>26054</v>
      </c>
      <c r="P52">
        <v>24.05</v>
      </c>
      <c r="Q52">
        <v>344365</v>
      </c>
      <c r="R52">
        <v>193.458</v>
      </c>
      <c r="S52">
        <f t="shared" si="2"/>
        <v>275.71257005604485</v>
      </c>
      <c r="T52">
        <v>19.642600000000002</v>
      </c>
    </row>
    <row r="53" spans="1:20" x14ac:dyDescent="0.15">
      <c r="A53" t="s">
        <v>58</v>
      </c>
      <c r="B53" t="s">
        <v>59</v>
      </c>
      <c r="C53">
        <v>330283</v>
      </c>
      <c r="D53">
        <v>2005</v>
      </c>
      <c r="E53">
        <v>8</v>
      </c>
      <c r="F53">
        <v>8</v>
      </c>
      <c r="G53">
        <v>99.4</v>
      </c>
      <c r="H53">
        <v>9.4</v>
      </c>
      <c r="I53">
        <v>7.7531629686304504E-2</v>
      </c>
      <c r="J53">
        <f t="shared" si="0"/>
        <v>2.4301441985201195E-2</v>
      </c>
      <c r="K53">
        <f t="shared" si="1"/>
        <v>5.3230187701103313E-2</v>
      </c>
      <c r="L53">
        <v>1249</v>
      </c>
      <c r="M53">
        <v>47.88</v>
      </c>
      <c r="N53">
        <v>124.82</v>
      </c>
      <c r="O53">
        <v>26054</v>
      </c>
      <c r="P53">
        <v>24.05</v>
      </c>
      <c r="Q53">
        <v>344365</v>
      </c>
      <c r="R53">
        <v>193.458</v>
      </c>
      <c r="S53">
        <f t="shared" si="2"/>
        <v>275.71257005604485</v>
      </c>
      <c r="T53">
        <v>19.642600000000002</v>
      </c>
    </row>
    <row r="54" spans="1:20" x14ac:dyDescent="0.15">
      <c r="A54" t="s">
        <v>58</v>
      </c>
      <c r="B54" t="s">
        <v>59</v>
      </c>
      <c r="C54">
        <v>330283</v>
      </c>
      <c r="D54">
        <v>2004</v>
      </c>
      <c r="E54">
        <v>9</v>
      </c>
      <c r="F54">
        <v>15</v>
      </c>
      <c r="G54">
        <v>121.3</v>
      </c>
      <c r="H54">
        <v>5.5</v>
      </c>
      <c r="I54">
        <v>1.5995870560378898E-2</v>
      </c>
      <c r="J54">
        <f t="shared" si="0"/>
        <v>2.2707990747408219E-2</v>
      </c>
      <c r="K54">
        <f t="shared" si="1"/>
        <v>-6.7121201870293211E-3</v>
      </c>
      <c r="L54">
        <v>1253</v>
      </c>
      <c r="M54">
        <v>47.94</v>
      </c>
      <c r="N54">
        <v>111.03</v>
      </c>
      <c r="O54">
        <v>23108</v>
      </c>
      <c r="P54">
        <v>24.25</v>
      </c>
      <c r="Q54">
        <v>329031</v>
      </c>
      <c r="R54">
        <v>193.458</v>
      </c>
      <c r="S54">
        <f t="shared" si="2"/>
        <v>262.59457302474061</v>
      </c>
      <c r="T54">
        <v>19.642600000000002</v>
      </c>
    </row>
    <row r="55" spans="1:20" x14ac:dyDescent="0.15">
      <c r="A55" t="s">
        <v>58</v>
      </c>
      <c r="B55" t="s">
        <v>59</v>
      </c>
      <c r="C55">
        <v>330283</v>
      </c>
      <c r="D55">
        <v>2004</v>
      </c>
      <c r="E55">
        <v>8</v>
      </c>
      <c r="F55">
        <v>14</v>
      </c>
      <c r="G55">
        <v>37.9</v>
      </c>
      <c r="H55">
        <v>8.4</v>
      </c>
      <c r="I55">
        <v>4.4935767955801099E-2</v>
      </c>
      <c r="J55">
        <f t="shared" si="0"/>
        <v>1.5480716980514002E-2</v>
      </c>
      <c r="K55">
        <f t="shared" si="1"/>
        <v>2.9455050975287098E-2</v>
      </c>
      <c r="L55">
        <v>1253</v>
      </c>
      <c r="M55">
        <v>47.94</v>
      </c>
      <c r="N55">
        <v>111.03</v>
      </c>
      <c r="O55">
        <v>23108</v>
      </c>
      <c r="P55">
        <v>24.25</v>
      </c>
      <c r="Q55">
        <v>329031</v>
      </c>
      <c r="R55">
        <v>193.458</v>
      </c>
      <c r="S55">
        <f t="shared" si="2"/>
        <v>262.59457302474061</v>
      </c>
      <c r="T55">
        <v>19.642600000000002</v>
      </c>
    </row>
    <row r="56" spans="1:20" x14ac:dyDescent="0.15">
      <c r="A56" t="s">
        <v>60</v>
      </c>
      <c r="B56" t="s">
        <v>61</v>
      </c>
      <c r="C56">
        <v>330421</v>
      </c>
      <c r="D56">
        <v>2007</v>
      </c>
      <c r="E56">
        <v>10</v>
      </c>
      <c r="F56">
        <v>9</v>
      </c>
      <c r="G56">
        <v>91.6</v>
      </c>
      <c r="H56">
        <v>10.7</v>
      </c>
      <c r="I56">
        <v>7.0205479230769198E-3</v>
      </c>
      <c r="J56">
        <f t="shared" si="0"/>
        <v>2.4787262119154628E-2</v>
      </c>
      <c r="K56">
        <f t="shared" si="1"/>
        <v>-1.7766714196077709E-2</v>
      </c>
      <c r="L56">
        <v>507</v>
      </c>
      <c r="M56">
        <v>38.130000000000003</v>
      </c>
      <c r="N56">
        <v>181.44</v>
      </c>
      <c r="O56">
        <v>47623</v>
      </c>
      <c r="P56">
        <v>45.38</v>
      </c>
      <c r="Q56">
        <v>256904</v>
      </c>
      <c r="R56">
        <v>5.0384599999999997</v>
      </c>
      <c r="S56">
        <f t="shared" si="2"/>
        <v>506.7140039447732</v>
      </c>
      <c r="T56">
        <v>35.233899999999998</v>
      </c>
    </row>
    <row r="57" spans="1:20" x14ac:dyDescent="0.15">
      <c r="A57" t="s">
        <v>60</v>
      </c>
      <c r="B57" t="s">
        <v>61</v>
      </c>
      <c r="C57">
        <v>330421</v>
      </c>
      <c r="D57">
        <v>2005</v>
      </c>
      <c r="E57">
        <v>9</v>
      </c>
      <c r="F57">
        <v>13</v>
      </c>
      <c r="G57">
        <v>110.7</v>
      </c>
      <c r="H57">
        <v>19.600000000000001</v>
      </c>
      <c r="I57">
        <v>2.3894291623994202E-2</v>
      </c>
      <c r="J57">
        <f t="shared" si="0"/>
        <v>3.9268882878020987E-2</v>
      </c>
      <c r="K57">
        <f t="shared" si="1"/>
        <v>-1.5374591254026786E-2</v>
      </c>
      <c r="L57">
        <v>507</v>
      </c>
      <c r="M57">
        <v>38.049999999999997</v>
      </c>
      <c r="N57">
        <v>129.07</v>
      </c>
      <c r="O57">
        <v>33894</v>
      </c>
      <c r="P57">
        <v>46.98</v>
      </c>
      <c r="Q57">
        <v>344791</v>
      </c>
      <c r="R57">
        <v>5.0384599999999997</v>
      </c>
      <c r="S57">
        <f t="shared" si="2"/>
        <v>680.06114398422096</v>
      </c>
      <c r="T57">
        <v>35.233899999999998</v>
      </c>
    </row>
    <row r="58" spans="1:20" x14ac:dyDescent="0.15">
      <c r="A58" t="s">
        <v>60</v>
      </c>
      <c r="B58" t="s">
        <v>61</v>
      </c>
      <c r="C58">
        <v>330421</v>
      </c>
      <c r="D58">
        <v>2005</v>
      </c>
      <c r="E58">
        <v>8</v>
      </c>
      <c r="F58">
        <v>8</v>
      </c>
      <c r="G58">
        <v>102.6</v>
      </c>
      <c r="H58">
        <v>19.2</v>
      </c>
      <c r="I58">
        <v>1.5654796634967098E-2</v>
      </c>
      <c r="J58">
        <f t="shared" si="0"/>
        <v>3.7464548043107268E-2</v>
      </c>
      <c r="K58">
        <f t="shared" si="1"/>
        <v>-2.180975140814017E-2</v>
      </c>
      <c r="L58">
        <v>507</v>
      </c>
      <c r="M58">
        <v>38.049999999999997</v>
      </c>
      <c r="N58">
        <v>129.07</v>
      </c>
      <c r="O58">
        <v>33894</v>
      </c>
      <c r="P58">
        <v>46.98</v>
      </c>
      <c r="Q58">
        <v>344791</v>
      </c>
      <c r="R58">
        <v>5.0384599999999997</v>
      </c>
      <c r="S58">
        <f t="shared" si="2"/>
        <v>680.06114398422096</v>
      </c>
      <c r="T58">
        <v>35.233899999999998</v>
      </c>
    </row>
    <row r="59" spans="1:20" x14ac:dyDescent="0.15">
      <c r="A59" t="s">
        <v>62</v>
      </c>
      <c r="B59" t="s">
        <v>63</v>
      </c>
      <c r="C59">
        <v>330424</v>
      </c>
      <c r="D59">
        <v>2005</v>
      </c>
      <c r="E59">
        <v>8</v>
      </c>
      <c r="F59">
        <v>8</v>
      </c>
      <c r="G59">
        <v>102.6</v>
      </c>
      <c r="H59">
        <v>19.2</v>
      </c>
      <c r="I59">
        <v>3.1483825265643398E-3</v>
      </c>
      <c r="J59">
        <f t="shared" si="0"/>
        <v>3.7464548043107268E-2</v>
      </c>
      <c r="K59">
        <f t="shared" si="1"/>
        <v>-3.4316165516542929E-2</v>
      </c>
      <c r="L59">
        <v>508</v>
      </c>
      <c r="M59">
        <v>36.43</v>
      </c>
      <c r="N59">
        <v>144.47</v>
      </c>
      <c r="O59">
        <v>39523</v>
      </c>
      <c r="P59">
        <v>54.57</v>
      </c>
      <c r="Q59">
        <v>179830</v>
      </c>
      <c r="R59">
        <v>6.8158300000000001</v>
      </c>
      <c r="S59">
        <f t="shared" si="2"/>
        <v>353.99606299212599</v>
      </c>
      <c r="T59">
        <v>31.6432</v>
      </c>
    </row>
    <row r="60" spans="1:20" x14ac:dyDescent="0.15">
      <c r="A60" t="s">
        <v>64</v>
      </c>
      <c r="B60" t="s">
        <v>65</v>
      </c>
      <c r="C60">
        <v>330481</v>
      </c>
      <c r="D60">
        <v>2007</v>
      </c>
      <c r="E60">
        <v>10</v>
      </c>
      <c r="F60">
        <v>9</v>
      </c>
      <c r="G60">
        <v>191.3</v>
      </c>
      <c r="H60">
        <v>9.1</v>
      </c>
      <c r="I60">
        <v>6.5100718747397599E-3</v>
      </c>
      <c r="J60">
        <f t="shared" si="0"/>
        <v>3.5282779348912614E-2</v>
      </c>
      <c r="K60">
        <f t="shared" si="1"/>
        <v>-2.8772707474172855E-2</v>
      </c>
      <c r="L60">
        <v>668</v>
      </c>
      <c r="M60">
        <v>64.87</v>
      </c>
      <c r="N60">
        <v>304.89</v>
      </c>
      <c r="O60">
        <v>47094</v>
      </c>
      <c r="P60">
        <v>55.27</v>
      </c>
      <c r="Q60">
        <v>263258</v>
      </c>
      <c r="R60">
        <v>7.9030899999999997</v>
      </c>
      <c r="S60">
        <f t="shared" si="2"/>
        <v>394.09880239520959</v>
      </c>
      <c r="T60">
        <v>32.379199999999997</v>
      </c>
    </row>
    <row r="61" spans="1:20" x14ac:dyDescent="0.15">
      <c r="A61" t="s">
        <v>64</v>
      </c>
      <c r="B61" t="s">
        <v>65</v>
      </c>
      <c r="C61">
        <v>330481</v>
      </c>
      <c r="D61">
        <v>2007</v>
      </c>
      <c r="E61">
        <v>9</v>
      </c>
      <c r="F61">
        <v>21</v>
      </c>
      <c r="G61">
        <v>38.799999999999997</v>
      </c>
      <c r="H61">
        <v>7.8</v>
      </c>
      <c r="I61">
        <v>7.7768836679389299E-3</v>
      </c>
      <c r="J61">
        <f t="shared" si="0"/>
        <v>1.5030296587389568E-2</v>
      </c>
      <c r="K61">
        <f t="shared" si="1"/>
        <v>-7.2534129194506379E-3</v>
      </c>
      <c r="L61">
        <v>668</v>
      </c>
      <c r="M61">
        <v>64.87</v>
      </c>
      <c r="N61">
        <v>304.89</v>
      </c>
      <c r="O61">
        <v>47094</v>
      </c>
      <c r="P61">
        <v>55.27</v>
      </c>
      <c r="Q61">
        <v>263258</v>
      </c>
      <c r="R61">
        <v>7.9030899999999997</v>
      </c>
      <c r="S61">
        <f t="shared" si="2"/>
        <v>394.09880239520959</v>
      </c>
      <c r="T61">
        <v>32.379199999999997</v>
      </c>
    </row>
    <row r="62" spans="1:20" x14ac:dyDescent="0.15">
      <c r="A62" t="s">
        <v>64</v>
      </c>
      <c r="B62" t="s">
        <v>65</v>
      </c>
      <c r="C62">
        <v>330481</v>
      </c>
      <c r="D62">
        <v>2005</v>
      </c>
      <c r="E62">
        <v>9</v>
      </c>
      <c r="F62">
        <v>13</v>
      </c>
      <c r="G62">
        <v>34.1</v>
      </c>
      <c r="H62">
        <v>12.5</v>
      </c>
      <c r="I62">
        <v>6.1086494923950498E-2</v>
      </c>
      <c r="J62">
        <f t="shared" si="0"/>
        <v>1.9137344234225081E-2</v>
      </c>
      <c r="K62">
        <f t="shared" si="1"/>
        <v>4.194915068972542E-2</v>
      </c>
      <c r="L62">
        <v>668</v>
      </c>
      <c r="M62">
        <v>64.39</v>
      </c>
      <c r="N62">
        <v>217.96</v>
      </c>
      <c r="O62">
        <v>33874</v>
      </c>
      <c r="P62">
        <v>56.62</v>
      </c>
      <c r="Q62">
        <v>249234</v>
      </c>
      <c r="R62">
        <v>7.9030899999999997</v>
      </c>
      <c r="S62">
        <f t="shared" si="2"/>
        <v>373.1047904191617</v>
      </c>
      <c r="T62">
        <v>32.379199999999997</v>
      </c>
    </row>
    <row r="63" spans="1:20" x14ac:dyDescent="0.15">
      <c r="A63" t="s">
        <v>64</v>
      </c>
      <c r="B63" t="s">
        <v>65</v>
      </c>
      <c r="C63">
        <v>330481</v>
      </c>
      <c r="D63">
        <v>2005</v>
      </c>
      <c r="E63">
        <v>8</v>
      </c>
      <c r="F63">
        <v>8</v>
      </c>
      <c r="G63">
        <v>58</v>
      </c>
      <c r="H63">
        <v>10.8</v>
      </c>
      <c r="I63">
        <v>4.9078634930832803E-2</v>
      </c>
      <c r="J63">
        <f t="shared" si="0"/>
        <v>2.0510640894560801E-2</v>
      </c>
      <c r="K63">
        <f t="shared" si="1"/>
        <v>2.8567994036272002E-2</v>
      </c>
      <c r="L63">
        <v>668</v>
      </c>
      <c r="M63">
        <v>64.39</v>
      </c>
      <c r="N63">
        <v>217.96</v>
      </c>
      <c r="O63">
        <v>33874</v>
      </c>
      <c r="P63">
        <v>56.62</v>
      </c>
      <c r="Q63">
        <v>249234</v>
      </c>
      <c r="R63">
        <v>7.9030899999999997</v>
      </c>
      <c r="S63">
        <f t="shared" si="2"/>
        <v>373.1047904191617</v>
      </c>
      <c r="T63">
        <v>32.379199999999997</v>
      </c>
    </row>
    <row r="64" spans="1:20" x14ac:dyDescent="0.15">
      <c r="A64" t="s">
        <v>64</v>
      </c>
      <c r="B64" t="s">
        <v>65</v>
      </c>
      <c r="C64">
        <v>330481</v>
      </c>
      <c r="D64">
        <v>2004</v>
      </c>
      <c r="E64">
        <v>8</v>
      </c>
      <c r="F64">
        <v>14</v>
      </c>
      <c r="G64">
        <v>33.5</v>
      </c>
      <c r="H64">
        <v>11</v>
      </c>
      <c r="I64">
        <v>1.93682581199166E-2</v>
      </c>
      <c r="J64">
        <f t="shared" si="0"/>
        <v>1.747695088929645E-2</v>
      </c>
      <c r="K64">
        <f t="shared" si="1"/>
        <v>1.8913072306201498E-3</v>
      </c>
      <c r="L64">
        <v>668</v>
      </c>
      <c r="M64">
        <v>64.3</v>
      </c>
      <c r="N64">
        <v>229.47</v>
      </c>
      <c r="O64">
        <v>35735</v>
      </c>
      <c r="P64">
        <v>55.85</v>
      </c>
      <c r="Q64">
        <v>224465</v>
      </c>
      <c r="R64">
        <v>7.9030899999999997</v>
      </c>
      <c r="S64">
        <f t="shared" si="2"/>
        <v>336.02544910179643</v>
      </c>
      <c r="T64">
        <v>32.379199999999997</v>
      </c>
    </row>
    <row r="65" spans="1:20" x14ac:dyDescent="0.15">
      <c r="A65" t="s">
        <v>66</v>
      </c>
      <c r="B65" t="s">
        <v>67</v>
      </c>
      <c r="C65">
        <v>330482</v>
      </c>
      <c r="D65">
        <v>2007</v>
      </c>
      <c r="E65">
        <v>10</v>
      </c>
      <c r="F65">
        <v>9</v>
      </c>
      <c r="G65">
        <v>91.6</v>
      </c>
      <c r="H65">
        <v>10.7</v>
      </c>
      <c r="I65">
        <v>1.13542862266426E-2</v>
      </c>
      <c r="J65">
        <f t="shared" si="0"/>
        <v>2.4787262119154628E-2</v>
      </c>
      <c r="K65">
        <f t="shared" si="1"/>
        <v>-1.3432975892512028E-2</v>
      </c>
      <c r="L65">
        <v>537</v>
      </c>
      <c r="M65">
        <v>48.37</v>
      </c>
      <c r="N65">
        <v>240.59</v>
      </c>
      <c r="O65">
        <v>49753</v>
      </c>
      <c r="P65">
        <v>49.87</v>
      </c>
      <c r="Q65">
        <v>263256</v>
      </c>
      <c r="R65">
        <v>6.1363300000000001</v>
      </c>
      <c r="S65">
        <f t="shared" si="2"/>
        <v>490.23463687150837</v>
      </c>
      <c r="T65">
        <v>32.4499</v>
      </c>
    </row>
    <row r="66" spans="1:20" x14ac:dyDescent="0.15">
      <c r="A66" t="s">
        <v>66</v>
      </c>
      <c r="B66" t="s">
        <v>67</v>
      </c>
      <c r="C66">
        <v>330482</v>
      </c>
      <c r="D66">
        <v>2007</v>
      </c>
      <c r="E66">
        <v>9</v>
      </c>
      <c r="F66">
        <v>21</v>
      </c>
      <c r="G66">
        <v>108.4</v>
      </c>
      <c r="H66">
        <v>10.1</v>
      </c>
      <c r="I66">
        <v>2.4376252079566001E-2</v>
      </c>
      <c r="J66">
        <f t="shared" si="0"/>
        <v>2.6248021272842634E-2</v>
      </c>
      <c r="K66">
        <f t="shared" si="1"/>
        <v>-1.8717691932766331E-3</v>
      </c>
      <c r="L66">
        <v>537</v>
      </c>
      <c r="M66">
        <v>48.37</v>
      </c>
      <c r="N66">
        <v>240.59</v>
      </c>
      <c r="O66">
        <v>49753</v>
      </c>
      <c r="P66">
        <v>49.87</v>
      </c>
      <c r="Q66">
        <v>263256</v>
      </c>
      <c r="R66">
        <v>6.1363300000000001</v>
      </c>
      <c r="S66">
        <f t="shared" si="2"/>
        <v>490.23463687150837</v>
      </c>
      <c r="T66">
        <v>32.4499</v>
      </c>
    </row>
    <row r="67" spans="1:20" x14ac:dyDescent="0.15">
      <c r="A67" t="s">
        <v>68</v>
      </c>
      <c r="B67" t="s">
        <v>69</v>
      </c>
      <c r="C67">
        <v>330483</v>
      </c>
      <c r="D67">
        <v>2007</v>
      </c>
      <c r="E67">
        <v>10</v>
      </c>
      <c r="F67">
        <v>9</v>
      </c>
      <c r="G67">
        <v>96</v>
      </c>
      <c r="H67">
        <v>11.1</v>
      </c>
      <c r="I67">
        <v>4.2597240762916697E-2</v>
      </c>
      <c r="J67">
        <f t="shared" ref="J67:J130" si="3">0.00461160961+1.08944021*10^(-4)*$G67+5.74725563*10^(-4)*$H67-2.51030078*10^(-8)*$G67^2+2.3640048*10^(-6)*$G67*$H67+1.69485245*10^(-5)*$H67^2</f>
        <v>2.5825651273940198E-2</v>
      </c>
      <c r="K67">
        <f t="shared" ref="K67:K130" si="4">I67-J67</f>
        <v>1.6771589488976498E-2</v>
      </c>
      <c r="L67">
        <v>727</v>
      </c>
      <c r="M67">
        <v>66.7</v>
      </c>
      <c r="N67">
        <v>272.86</v>
      </c>
      <c r="O67">
        <v>40964</v>
      </c>
      <c r="P67">
        <v>46.97</v>
      </c>
      <c r="Q67">
        <v>318941</v>
      </c>
      <c r="R67">
        <v>6.3381600000000002</v>
      </c>
      <c r="S67">
        <f t="shared" ref="S67:S130" si="5">Q67/L67</f>
        <v>438.70839064649243</v>
      </c>
      <c r="T67">
        <v>32.565899999999999</v>
      </c>
    </row>
    <row r="68" spans="1:20" x14ac:dyDescent="0.15">
      <c r="A68" t="s">
        <v>68</v>
      </c>
      <c r="B68" t="s">
        <v>69</v>
      </c>
      <c r="C68">
        <v>330483</v>
      </c>
      <c r="D68">
        <v>2007</v>
      </c>
      <c r="E68">
        <v>9</v>
      </c>
      <c r="F68">
        <v>21</v>
      </c>
      <c r="G68">
        <v>46.5</v>
      </c>
      <c r="H68">
        <v>11.3</v>
      </c>
      <c r="I68">
        <v>5.0398307545833302E-3</v>
      </c>
      <c r="J68">
        <f t="shared" si="3"/>
        <v>1.9523949885349452E-2</v>
      </c>
      <c r="K68">
        <f t="shared" si="4"/>
        <v>-1.4484119130766122E-2</v>
      </c>
      <c r="L68">
        <v>727</v>
      </c>
      <c r="M68">
        <v>66.7</v>
      </c>
      <c r="N68">
        <v>272.86</v>
      </c>
      <c r="O68">
        <v>40964</v>
      </c>
      <c r="P68">
        <v>46.97</v>
      </c>
      <c r="Q68">
        <v>318941</v>
      </c>
      <c r="R68">
        <v>6.3381600000000002</v>
      </c>
      <c r="S68">
        <f t="shared" si="5"/>
        <v>438.70839064649243</v>
      </c>
      <c r="T68">
        <v>32.565899999999999</v>
      </c>
    </row>
    <row r="69" spans="1:20" x14ac:dyDescent="0.15">
      <c r="A69" t="s">
        <v>68</v>
      </c>
      <c r="B69" t="s">
        <v>69</v>
      </c>
      <c r="C69">
        <v>330483</v>
      </c>
      <c r="D69">
        <v>2005</v>
      </c>
      <c r="E69">
        <v>9</v>
      </c>
      <c r="F69">
        <v>13</v>
      </c>
      <c r="G69">
        <v>33.9</v>
      </c>
      <c r="H69">
        <v>15.5</v>
      </c>
      <c r="I69">
        <v>4.16393462428283E-2</v>
      </c>
      <c r="J69">
        <f t="shared" si="3"/>
        <v>2.2498258854091159E-2</v>
      </c>
      <c r="K69">
        <f t="shared" si="4"/>
        <v>1.9141087388737141E-2</v>
      </c>
      <c r="L69">
        <v>727</v>
      </c>
      <c r="M69">
        <v>66.319999999999993</v>
      </c>
      <c r="N69">
        <v>196.85</v>
      </c>
      <c r="O69">
        <v>29687</v>
      </c>
      <c r="P69">
        <v>50.96</v>
      </c>
      <c r="Q69">
        <v>356659</v>
      </c>
      <c r="R69">
        <v>6.3381600000000002</v>
      </c>
      <c r="S69">
        <f t="shared" si="5"/>
        <v>490.59009628610727</v>
      </c>
      <c r="T69">
        <v>32.565899999999999</v>
      </c>
    </row>
    <row r="70" spans="1:20" x14ac:dyDescent="0.15">
      <c r="A70" t="s">
        <v>68</v>
      </c>
      <c r="B70" t="s">
        <v>69</v>
      </c>
      <c r="C70">
        <v>330483</v>
      </c>
      <c r="D70">
        <v>2005</v>
      </c>
      <c r="E70">
        <v>8</v>
      </c>
      <c r="F70">
        <v>8</v>
      </c>
      <c r="G70">
        <v>50.3</v>
      </c>
      <c r="H70">
        <v>16.2</v>
      </c>
      <c r="I70">
        <v>5.0765694904646497E-2</v>
      </c>
      <c r="J70">
        <f t="shared" si="3"/>
        <v>2.5712838839003292E-2</v>
      </c>
      <c r="K70">
        <f t="shared" si="4"/>
        <v>2.5052856065643204E-2</v>
      </c>
      <c r="L70">
        <v>727</v>
      </c>
      <c r="M70">
        <v>66.319999999999993</v>
      </c>
      <c r="N70">
        <v>196.85</v>
      </c>
      <c r="O70">
        <v>29687</v>
      </c>
      <c r="P70">
        <v>50.96</v>
      </c>
      <c r="Q70">
        <v>356659</v>
      </c>
      <c r="R70">
        <v>6.3381600000000002</v>
      </c>
      <c r="S70">
        <f t="shared" si="5"/>
        <v>490.59009628610727</v>
      </c>
      <c r="T70">
        <v>32.565899999999999</v>
      </c>
    </row>
    <row r="71" spans="1:20" x14ac:dyDescent="0.15">
      <c r="A71" t="s">
        <v>71</v>
      </c>
      <c r="B71" t="s">
        <v>72</v>
      </c>
      <c r="C71">
        <v>330522</v>
      </c>
      <c r="D71">
        <v>2007</v>
      </c>
      <c r="E71">
        <v>10</v>
      </c>
      <c r="F71">
        <v>9</v>
      </c>
      <c r="G71">
        <v>23.9</v>
      </c>
      <c r="H71">
        <v>10.4</v>
      </c>
      <c r="I71">
        <v>3.4784620866366703E-2</v>
      </c>
      <c r="J71">
        <f t="shared" si="3"/>
        <v>1.5598927921022564E-2</v>
      </c>
      <c r="K71">
        <f t="shared" si="4"/>
        <v>1.918569294534414E-2</v>
      </c>
      <c r="L71">
        <v>1430</v>
      </c>
      <c r="M71">
        <v>61.6</v>
      </c>
      <c r="N71">
        <v>192.78</v>
      </c>
      <c r="O71">
        <v>31284</v>
      </c>
      <c r="P71">
        <v>92.84</v>
      </c>
      <c r="Q71">
        <v>369713</v>
      </c>
      <c r="R71">
        <v>86.392300000000006</v>
      </c>
      <c r="S71">
        <f t="shared" si="5"/>
        <v>258.54055944055943</v>
      </c>
      <c r="T71">
        <v>23.4909</v>
      </c>
    </row>
    <row r="72" spans="1:20" x14ac:dyDescent="0.15">
      <c r="A72" t="s">
        <v>71</v>
      </c>
      <c r="B72" t="s">
        <v>72</v>
      </c>
      <c r="C72">
        <v>330522</v>
      </c>
      <c r="D72">
        <v>2007</v>
      </c>
      <c r="E72">
        <v>9</v>
      </c>
      <c r="F72">
        <v>21</v>
      </c>
      <c r="G72">
        <v>79.8</v>
      </c>
      <c r="H72">
        <v>9.6999999999999993</v>
      </c>
      <c r="I72">
        <v>5.3471583442069696E-3</v>
      </c>
      <c r="J72">
        <f t="shared" si="3"/>
        <v>2.2144891714802287E-2</v>
      </c>
      <c r="K72">
        <f t="shared" si="4"/>
        <v>-1.6797733370595317E-2</v>
      </c>
      <c r="L72">
        <v>1430</v>
      </c>
      <c r="M72">
        <v>61.6</v>
      </c>
      <c r="N72">
        <v>192.78</v>
      </c>
      <c r="O72">
        <v>31284</v>
      </c>
      <c r="P72">
        <v>92.84</v>
      </c>
      <c r="Q72">
        <v>369713</v>
      </c>
      <c r="R72">
        <v>86.392300000000006</v>
      </c>
      <c r="S72">
        <f t="shared" si="5"/>
        <v>258.54055944055943</v>
      </c>
      <c r="T72">
        <v>23.4909</v>
      </c>
    </row>
    <row r="73" spans="1:20" x14ac:dyDescent="0.15">
      <c r="A73" t="s">
        <v>71</v>
      </c>
      <c r="B73" t="s">
        <v>72</v>
      </c>
      <c r="C73">
        <v>330522</v>
      </c>
      <c r="D73">
        <v>2005</v>
      </c>
      <c r="E73">
        <v>9</v>
      </c>
      <c r="F73">
        <v>13</v>
      </c>
      <c r="G73">
        <v>25.6</v>
      </c>
      <c r="H73">
        <v>11.7</v>
      </c>
      <c r="I73">
        <v>9.8765982042929301E-3</v>
      </c>
      <c r="J73">
        <f t="shared" si="3"/>
        <v>1.7136564364009194E-2</v>
      </c>
      <c r="K73">
        <f t="shared" si="4"/>
        <v>-7.2599661597162642E-3</v>
      </c>
      <c r="L73">
        <v>1430</v>
      </c>
      <c r="M73">
        <v>61.87</v>
      </c>
      <c r="N73">
        <v>136.06</v>
      </c>
      <c r="O73">
        <v>21960</v>
      </c>
      <c r="P73">
        <v>90.93</v>
      </c>
      <c r="Q73">
        <v>330418</v>
      </c>
      <c r="R73">
        <v>86.392300000000006</v>
      </c>
      <c r="S73">
        <f t="shared" si="5"/>
        <v>231.06153846153848</v>
      </c>
      <c r="T73">
        <v>23.4909</v>
      </c>
    </row>
    <row r="74" spans="1:20" x14ac:dyDescent="0.15">
      <c r="A74" t="s">
        <v>71</v>
      </c>
      <c r="B74" t="s">
        <v>72</v>
      </c>
      <c r="C74">
        <v>330522</v>
      </c>
      <c r="D74">
        <v>2005</v>
      </c>
      <c r="E74">
        <v>8</v>
      </c>
      <c r="F74">
        <v>8</v>
      </c>
      <c r="G74">
        <v>61.2</v>
      </c>
      <c r="H74">
        <v>13.8</v>
      </c>
      <c r="I74">
        <v>2.4772177732323201E-2</v>
      </c>
      <c r="J74">
        <f t="shared" si="3"/>
        <v>2.4340395554733572E-2</v>
      </c>
      <c r="K74">
        <f t="shared" si="4"/>
        <v>4.3178217758962911E-4</v>
      </c>
      <c r="L74">
        <v>1430</v>
      </c>
      <c r="M74">
        <v>61.87</v>
      </c>
      <c r="N74">
        <v>136.06</v>
      </c>
      <c r="O74">
        <v>21960</v>
      </c>
      <c r="P74">
        <v>90.93</v>
      </c>
      <c r="Q74">
        <v>330418</v>
      </c>
      <c r="R74">
        <v>86.392300000000006</v>
      </c>
      <c r="S74">
        <f t="shared" si="5"/>
        <v>231.06153846153848</v>
      </c>
      <c r="T74">
        <v>23.4909</v>
      </c>
    </row>
    <row r="75" spans="1:20" x14ac:dyDescent="0.15">
      <c r="A75" t="s">
        <v>73</v>
      </c>
      <c r="B75" t="s">
        <v>74</v>
      </c>
      <c r="C75">
        <v>330523</v>
      </c>
      <c r="D75">
        <v>2007</v>
      </c>
      <c r="E75">
        <v>10</v>
      </c>
      <c r="F75">
        <v>9</v>
      </c>
      <c r="G75">
        <v>72.2</v>
      </c>
      <c r="H75">
        <v>9</v>
      </c>
      <c r="I75">
        <v>1.3705990019960101E-2</v>
      </c>
      <c r="J75">
        <f t="shared" si="3"/>
        <v>2.0428000833559851E-2</v>
      </c>
      <c r="K75">
        <f t="shared" si="4"/>
        <v>-6.7220108135997506E-3</v>
      </c>
      <c r="L75">
        <v>1886</v>
      </c>
      <c r="M75">
        <v>45.25</v>
      </c>
      <c r="N75">
        <v>122</v>
      </c>
      <c r="O75">
        <v>26834</v>
      </c>
      <c r="P75">
        <v>41.51</v>
      </c>
      <c r="Q75">
        <v>295777</v>
      </c>
      <c r="R75">
        <v>206.69800000000001</v>
      </c>
      <c r="S75">
        <f t="shared" si="5"/>
        <v>156.82767762460233</v>
      </c>
      <c r="T75">
        <v>17.571000000000002</v>
      </c>
    </row>
    <row r="76" spans="1:20" x14ac:dyDescent="0.15">
      <c r="A76" t="s">
        <v>73</v>
      </c>
      <c r="B76" t="s">
        <v>74</v>
      </c>
      <c r="C76">
        <v>330523</v>
      </c>
      <c r="D76">
        <v>2007</v>
      </c>
      <c r="E76">
        <v>10</v>
      </c>
      <c r="F76">
        <v>9</v>
      </c>
      <c r="G76">
        <v>72.2</v>
      </c>
      <c r="H76">
        <v>9</v>
      </c>
      <c r="I76">
        <v>1.3705990019960101E-2</v>
      </c>
      <c r="J76">
        <f t="shared" si="3"/>
        <v>2.0428000833559851E-2</v>
      </c>
      <c r="K76">
        <f t="shared" si="4"/>
        <v>-6.7220108135997506E-3</v>
      </c>
      <c r="L76">
        <v>1886</v>
      </c>
      <c r="M76">
        <v>45.25</v>
      </c>
      <c r="N76">
        <v>122</v>
      </c>
      <c r="O76">
        <v>26834</v>
      </c>
      <c r="P76">
        <v>41.51</v>
      </c>
      <c r="Q76">
        <v>295777</v>
      </c>
      <c r="R76">
        <v>206.69800000000001</v>
      </c>
      <c r="S76">
        <f t="shared" si="5"/>
        <v>156.82767762460233</v>
      </c>
      <c r="T76">
        <v>17.571000000000002</v>
      </c>
    </row>
    <row r="77" spans="1:20" x14ac:dyDescent="0.15">
      <c r="A77" t="s">
        <v>73</v>
      </c>
      <c r="B77" t="s">
        <v>74</v>
      </c>
      <c r="C77">
        <v>330523</v>
      </c>
      <c r="D77">
        <v>2007</v>
      </c>
      <c r="E77">
        <v>9</v>
      </c>
      <c r="F77">
        <v>21</v>
      </c>
      <c r="G77">
        <v>48.5</v>
      </c>
      <c r="H77">
        <v>6</v>
      </c>
      <c r="I77">
        <v>1.33334E-2</v>
      </c>
      <c r="J77">
        <f t="shared" si="3"/>
        <v>1.4582771735202451E-2</v>
      </c>
      <c r="K77">
        <f t="shared" si="4"/>
        <v>-1.2493717352024501E-3</v>
      </c>
      <c r="L77">
        <v>1886</v>
      </c>
      <c r="M77">
        <v>45.25</v>
      </c>
      <c r="N77">
        <v>122</v>
      </c>
      <c r="O77">
        <v>26834</v>
      </c>
      <c r="P77">
        <v>41.51</v>
      </c>
      <c r="Q77">
        <v>295777</v>
      </c>
      <c r="R77">
        <v>206.69800000000001</v>
      </c>
      <c r="S77">
        <f t="shared" si="5"/>
        <v>156.82767762460233</v>
      </c>
      <c r="T77">
        <v>17.571000000000002</v>
      </c>
    </row>
    <row r="78" spans="1:20" x14ac:dyDescent="0.15">
      <c r="A78" t="s">
        <v>73</v>
      </c>
      <c r="B78" t="s">
        <v>74</v>
      </c>
      <c r="C78">
        <v>330523</v>
      </c>
      <c r="D78">
        <v>2005</v>
      </c>
      <c r="E78">
        <v>8</v>
      </c>
      <c r="F78">
        <v>8</v>
      </c>
      <c r="G78">
        <v>25.8</v>
      </c>
      <c r="H78">
        <v>7.6</v>
      </c>
      <c r="I78">
        <v>1.2919753021756601E-2</v>
      </c>
      <c r="J78">
        <f t="shared" si="3"/>
        <v>1.3216050900792009E-2</v>
      </c>
      <c r="K78">
        <f t="shared" si="4"/>
        <v>-2.9629787903540789E-4</v>
      </c>
      <c r="L78">
        <v>1886</v>
      </c>
      <c r="M78">
        <v>45.23</v>
      </c>
      <c r="N78">
        <v>89.7</v>
      </c>
      <c r="O78">
        <v>19917</v>
      </c>
      <c r="P78">
        <v>40.9</v>
      </c>
      <c r="Q78">
        <v>242549</v>
      </c>
      <c r="R78">
        <v>206.69800000000001</v>
      </c>
      <c r="S78">
        <f t="shared" si="5"/>
        <v>128.60498409331919</v>
      </c>
      <c r="T78">
        <v>17.571000000000002</v>
      </c>
    </row>
    <row r="79" spans="1:20" x14ac:dyDescent="0.15">
      <c r="A79" t="s">
        <v>73</v>
      </c>
      <c r="B79" t="s">
        <v>74</v>
      </c>
      <c r="C79">
        <v>330523</v>
      </c>
      <c r="D79">
        <v>2004</v>
      </c>
      <c r="E79">
        <v>7</v>
      </c>
      <c r="F79">
        <v>5</v>
      </c>
      <c r="G79">
        <v>9.8000000000000007</v>
      </c>
      <c r="H79">
        <v>8.1</v>
      </c>
      <c r="I79">
        <v>7.2025713050993996E-4</v>
      </c>
      <c r="J79">
        <f t="shared" si="3"/>
        <v>1.1631774576699887E-2</v>
      </c>
      <c r="K79">
        <f t="shared" si="4"/>
        <v>-1.0911517446189947E-2</v>
      </c>
      <c r="L79">
        <v>1886</v>
      </c>
      <c r="M79">
        <v>44.84</v>
      </c>
      <c r="N79">
        <v>82.38</v>
      </c>
      <c r="O79">
        <v>18398</v>
      </c>
      <c r="P79">
        <v>38.74</v>
      </c>
      <c r="Q79">
        <v>232464</v>
      </c>
      <c r="R79">
        <v>206.69800000000001</v>
      </c>
      <c r="S79">
        <f t="shared" si="5"/>
        <v>123.2576882290562</v>
      </c>
      <c r="T79">
        <v>17.571000000000002</v>
      </c>
    </row>
    <row r="80" spans="1:20" x14ac:dyDescent="0.15">
      <c r="A80" t="s">
        <v>75</v>
      </c>
      <c r="B80" t="s">
        <v>76</v>
      </c>
      <c r="C80">
        <v>330621</v>
      </c>
      <c r="D80">
        <v>2005</v>
      </c>
      <c r="E80">
        <v>9</v>
      </c>
      <c r="F80">
        <v>13</v>
      </c>
      <c r="G80">
        <v>53.6</v>
      </c>
      <c r="H80">
        <v>18.600000000000001</v>
      </c>
      <c r="I80">
        <v>9.0386647493837305E-4</v>
      </c>
      <c r="J80">
        <f t="shared" si="3"/>
        <v>2.9289114431538914E-2</v>
      </c>
      <c r="K80">
        <f t="shared" si="4"/>
        <v>-2.8385247956600541E-2</v>
      </c>
      <c r="L80">
        <v>1177</v>
      </c>
      <c r="M80">
        <v>70.47</v>
      </c>
      <c r="N80">
        <v>386.82</v>
      </c>
      <c r="O80">
        <v>54946</v>
      </c>
      <c r="P80">
        <v>49.34</v>
      </c>
      <c r="Q80">
        <v>330895</v>
      </c>
      <c r="R80">
        <v>118.691</v>
      </c>
      <c r="S80">
        <f t="shared" si="5"/>
        <v>281.13423959218352</v>
      </c>
      <c r="T80">
        <v>21.003299999999999</v>
      </c>
    </row>
    <row r="81" spans="1:20" x14ac:dyDescent="0.15">
      <c r="A81" t="s">
        <v>77</v>
      </c>
      <c r="B81" t="s">
        <v>78</v>
      </c>
      <c r="C81">
        <v>330624</v>
      </c>
      <c r="D81">
        <v>2007</v>
      </c>
      <c r="E81">
        <v>10</v>
      </c>
      <c r="F81">
        <v>9</v>
      </c>
      <c r="G81">
        <v>89.1</v>
      </c>
      <c r="H81">
        <v>11.2</v>
      </c>
      <c r="I81">
        <v>1.51676243386243E-2</v>
      </c>
      <c r="J81">
        <f t="shared" si="3"/>
        <v>2.5041270760643282E-2</v>
      </c>
      <c r="K81">
        <f t="shared" si="4"/>
        <v>-9.8736464220189821E-3</v>
      </c>
      <c r="L81">
        <v>1213</v>
      </c>
      <c r="M81">
        <v>43.55</v>
      </c>
      <c r="N81">
        <v>152.34</v>
      </c>
      <c r="O81">
        <v>35011</v>
      </c>
      <c r="P81">
        <v>24.92</v>
      </c>
      <c r="Q81">
        <v>129059</v>
      </c>
      <c r="R81">
        <v>320.137</v>
      </c>
      <c r="S81">
        <f t="shared" si="5"/>
        <v>106.39653751030502</v>
      </c>
      <c r="T81">
        <v>17.402200000000001</v>
      </c>
    </row>
    <row r="82" spans="1:20" x14ac:dyDescent="0.15">
      <c r="A82" t="s">
        <v>77</v>
      </c>
      <c r="B82" t="s">
        <v>78</v>
      </c>
      <c r="C82">
        <v>330624</v>
      </c>
      <c r="D82">
        <v>2007</v>
      </c>
      <c r="E82">
        <v>9</v>
      </c>
      <c r="F82">
        <v>21</v>
      </c>
      <c r="G82">
        <v>97.5</v>
      </c>
      <c r="H82">
        <v>8.6999999999999993</v>
      </c>
      <c r="I82">
        <v>2.08897575934744E-2</v>
      </c>
      <c r="J82">
        <f t="shared" si="3"/>
        <v>2.3283229478706247E-2</v>
      </c>
      <c r="K82">
        <f t="shared" si="4"/>
        <v>-2.3934718852318473E-3</v>
      </c>
      <c r="L82">
        <v>1213</v>
      </c>
      <c r="M82">
        <v>43.55</v>
      </c>
      <c r="N82">
        <v>152.34</v>
      </c>
      <c r="O82">
        <v>35011</v>
      </c>
      <c r="P82">
        <v>24.92</v>
      </c>
      <c r="Q82">
        <v>129059</v>
      </c>
      <c r="R82">
        <v>320.137</v>
      </c>
      <c r="S82">
        <f t="shared" si="5"/>
        <v>106.39653751030502</v>
      </c>
      <c r="T82">
        <v>17.402200000000001</v>
      </c>
    </row>
    <row r="83" spans="1:20" x14ac:dyDescent="0.15">
      <c r="A83" t="s">
        <v>77</v>
      </c>
      <c r="B83" t="s">
        <v>78</v>
      </c>
      <c r="C83">
        <v>330624</v>
      </c>
      <c r="D83">
        <v>2005</v>
      </c>
      <c r="E83">
        <v>9</v>
      </c>
      <c r="F83">
        <v>13</v>
      </c>
      <c r="G83">
        <v>53.6</v>
      </c>
      <c r="H83">
        <v>18.600000000000001</v>
      </c>
      <c r="I83">
        <v>3.4363189749536199E-2</v>
      </c>
      <c r="J83">
        <f t="shared" si="3"/>
        <v>2.9289114431538914E-2</v>
      </c>
      <c r="K83">
        <f t="shared" si="4"/>
        <v>5.0740753179972856E-3</v>
      </c>
      <c r="L83">
        <v>1213</v>
      </c>
      <c r="M83">
        <v>43.44</v>
      </c>
      <c r="N83">
        <v>117.18</v>
      </c>
      <c r="O83">
        <v>26986</v>
      </c>
      <c r="P83">
        <v>24.86</v>
      </c>
      <c r="Q83">
        <v>134296</v>
      </c>
      <c r="R83">
        <v>320.137</v>
      </c>
      <c r="S83">
        <f t="shared" si="5"/>
        <v>110.71393239901072</v>
      </c>
      <c r="T83">
        <v>17.402200000000001</v>
      </c>
    </row>
    <row r="84" spans="1:20" x14ac:dyDescent="0.15">
      <c r="A84" t="s">
        <v>77</v>
      </c>
      <c r="B84" t="s">
        <v>78</v>
      </c>
      <c r="C84">
        <v>330624</v>
      </c>
      <c r="D84">
        <v>2005</v>
      </c>
      <c r="E84">
        <v>8</v>
      </c>
      <c r="F84">
        <v>8</v>
      </c>
      <c r="G84">
        <v>26.8</v>
      </c>
      <c r="H84">
        <v>11.9</v>
      </c>
      <c r="I84">
        <v>3.7804765398886798E-3</v>
      </c>
      <c r="J84">
        <f t="shared" si="3"/>
        <v>1.7506522553438729E-2</v>
      </c>
      <c r="K84">
        <f t="shared" si="4"/>
        <v>-1.3726046013550049E-2</v>
      </c>
      <c r="L84">
        <v>1213</v>
      </c>
      <c r="M84">
        <v>43.44</v>
      </c>
      <c r="N84">
        <v>117.18</v>
      </c>
      <c r="O84">
        <v>26986</v>
      </c>
      <c r="P84">
        <v>24.86</v>
      </c>
      <c r="Q84">
        <v>134296</v>
      </c>
      <c r="R84">
        <v>320.137</v>
      </c>
      <c r="S84">
        <f t="shared" si="5"/>
        <v>110.71393239901072</v>
      </c>
      <c r="T84">
        <v>17.402200000000001</v>
      </c>
    </row>
    <row r="85" spans="1:20" x14ac:dyDescent="0.15">
      <c r="A85" t="s">
        <v>77</v>
      </c>
      <c r="B85" t="s">
        <v>78</v>
      </c>
      <c r="C85">
        <v>330624</v>
      </c>
      <c r="D85">
        <v>2004</v>
      </c>
      <c r="E85">
        <v>8</v>
      </c>
      <c r="F85">
        <v>14</v>
      </c>
      <c r="G85">
        <v>26.8</v>
      </c>
      <c r="H85">
        <v>12.5</v>
      </c>
      <c r="I85">
        <v>3.3207713207547198E-3</v>
      </c>
      <c r="J85">
        <f t="shared" si="3"/>
        <v>1.8137497487102729E-2</v>
      </c>
      <c r="K85">
        <f t="shared" si="4"/>
        <v>-1.4816726166348009E-2</v>
      </c>
      <c r="L85">
        <v>1213</v>
      </c>
      <c r="M85">
        <v>43.41</v>
      </c>
      <c r="N85">
        <v>107.86</v>
      </c>
      <c r="O85">
        <v>24925</v>
      </c>
      <c r="P85">
        <v>23.87</v>
      </c>
      <c r="Q85">
        <v>122008</v>
      </c>
      <c r="R85">
        <v>320.137</v>
      </c>
      <c r="S85">
        <f t="shared" si="5"/>
        <v>100.58367683429513</v>
      </c>
      <c r="T85">
        <v>17.402200000000001</v>
      </c>
    </row>
    <row r="86" spans="1:20" x14ac:dyDescent="0.15">
      <c r="A86" t="s">
        <v>79</v>
      </c>
      <c r="B86" t="s">
        <v>80</v>
      </c>
      <c r="C86">
        <v>330681</v>
      </c>
      <c r="D86">
        <v>2005</v>
      </c>
      <c r="E86">
        <v>9</v>
      </c>
      <c r="F86">
        <v>13</v>
      </c>
      <c r="G86">
        <v>34.1</v>
      </c>
      <c r="H86">
        <v>12.5</v>
      </c>
      <c r="I86">
        <v>7.3911763815905102E-3</v>
      </c>
      <c r="J86">
        <f t="shared" si="3"/>
        <v>1.9137344234225081E-2</v>
      </c>
      <c r="K86">
        <f t="shared" si="4"/>
        <v>-1.1746167852634571E-2</v>
      </c>
      <c r="L86">
        <v>2311</v>
      </c>
      <c r="M86">
        <v>105.59</v>
      </c>
      <c r="N86">
        <v>324.92</v>
      </c>
      <c r="O86">
        <v>30766</v>
      </c>
      <c r="P86">
        <v>72.58</v>
      </c>
      <c r="Q86">
        <v>715393</v>
      </c>
      <c r="R86">
        <v>174.15799999999999</v>
      </c>
      <c r="S86">
        <f t="shared" si="5"/>
        <v>309.55993076590221</v>
      </c>
      <c r="T86">
        <v>18.999500000000001</v>
      </c>
    </row>
    <row r="87" spans="1:20" x14ac:dyDescent="0.15">
      <c r="A87" t="s">
        <v>81</v>
      </c>
      <c r="B87" t="s">
        <v>82</v>
      </c>
      <c r="C87">
        <v>330682</v>
      </c>
      <c r="D87">
        <v>2007</v>
      </c>
      <c r="E87">
        <v>10</v>
      </c>
      <c r="F87">
        <v>9</v>
      </c>
      <c r="G87">
        <v>89.1</v>
      </c>
      <c r="H87">
        <v>11.2</v>
      </c>
      <c r="I87">
        <v>2.2451871623155501E-2</v>
      </c>
      <c r="J87">
        <f t="shared" si="3"/>
        <v>2.5041270760643282E-2</v>
      </c>
      <c r="K87">
        <f t="shared" si="4"/>
        <v>-2.5893991374877807E-3</v>
      </c>
      <c r="L87">
        <v>1403</v>
      </c>
      <c r="M87">
        <v>77.28</v>
      </c>
      <c r="N87">
        <v>309.08</v>
      </c>
      <c r="O87">
        <v>39995</v>
      </c>
      <c r="P87">
        <v>85.76</v>
      </c>
      <c r="Q87">
        <v>503286</v>
      </c>
      <c r="R87">
        <v>91.971999999999994</v>
      </c>
      <c r="S87">
        <f t="shared" si="5"/>
        <v>358.72131147540983</v>
      </c>
      <c r="T87">
        <v>23.462</v>
      </c>
    </row>
    <row r="88" spans="1:20" x14ac:dyDescent="0.15">
      <c r="A88" t="s">
        <v>81</v>
      </c>
      <c r="B88" t="s">
        <v>82</v>
      </c>
      <c r="C88">
        <v>330682</v>
      </c>
      <c r="D88">
        <v>2007</v>
      </c>
      <c r="E88">
        <v>9</v>
      </c>
      <c r="F88">
        <v>21</v>
      </c>
      <c r="G88">
        <v>97.5</v>
      </c>
      <c r="H88">
        <v>8.6999999999999993</v>
      </c>
      <c r="I88">
        <v>4.94395207491487E-3</v>
      </c>
      <c r="J88">
        <f t="shared" si="3"/>
        <v>2.3283229478706247E-2</v>
      </c>
      <c r="K88">
        <f t="shared" si="4"/>
        <v>-1.8339277403791376E-2</v>
      </c>
      <c r="L88">
        <v>1403</v>
      </c>
      <c r="M88">
        <v>77.28</v>
      </c>
      <c r="N88">
        <v>309.08</v>
      </c>
      <c r="O88">
        <v>39995</v>
      </c>
      <c r="P88">
        <v>85.76</v>
      </c>
      <c r="Q88">
        <v>503286</v>
      </c>
      <c r="R88">
        <v>91.971999999999994</v>
      </c>
      <c r="S88">
        <f t="shared" si="5"/>
        <v>358.72131147540983</v>
      </c>
      <c r="T88">
        <v>23.462</v>
      </c>
    </row>
    <row r="89" spans="1:20" x14ac:dyDescent="0.15">
      <c r="A89" t="s">
        <v>81</v>
      </c>
      <c r="B89" t="s">
        <v>82</v>
      </c>
      <c r="C89">
        <v>330682</v>
      </c>
      <c r="D89">
        <v>2005</v>
      </c>
      <c r="E89">
        <v>9</v>
      </c>
      <c r="F89">
        <v>13</v>
      </c>
      <c r="G89">
        <v>53.6</v>
      </c>
      <c r="H89">
        <v>18.600000000000001</v>
      </c>
      <c r="I89">
        <v>1.4971200938402301E-3</v>
      </c>
      <c r="J89">
        <f t="shared" si="3"/>
        <v>2.9289114431538914E-2</v>
      </c>
      <c r="K89">
        <f t="shared" si="4"/>
        <v>-2.7791994337698682E-2</v>
      </c>
      <c r="L89">
        <v>1403</v>
      </c>
      <c r="M89">
        <v>77.37</v>
      </c>
      <c r="N89">
        <v>229.16</v>
      </c>
      <c r="O89">
        <v>29607</v>
      </c>
      <c r="P89">
        <v>82.87</v>
      </c>
      <c r="Q89">
        <v>477883</v>
      </c>
      <c r="R89">
        <v>91.971999999999994</v>
      </c>
      <c r="S89">
        <f t="shared" si="5"/>
        <v>340.61511047754811</v>
      </c>
      <c r="T89">
        <v>23.462</v>
      </c>
    </row>
    <row r="90" spans="1:20" x14ac:dyDescent="0.15">
      <c r="A90" t="s">
        <v>81</v>
      </c>
      <c r="B90" t="s">
        <v>82</v>
      </c>
      <c r="C90">
        <v>330682</v>
      </c>
      <c r="D90">
        <v>2005</v>
      </c>
      <c r="E90">
        <v>8</v>
      </c>
      <c r="F90">
        <v>8</v>
      </c>
      <c r="G90">
        <v>26.8</v>
      </c>
      <c r="H90">
        <v>11.9</v>
      </c>
      <c r="I90">
        <v>2.4061717998075101E-3</v>
      </c>
      <c r="J90">
        <f t="shared" si="3"/>
        <v>1.7506522553438729E-2</v>
      </c>
      <c r="K90">
        <f t="shared" si="4"/>
        <v>-1.5100350753631218E-2</v>
      </c>
      <c r="L90">
        <v>1403</v>
      </c>
      <c r="M90">
        <v>77.37</v>
      </c>
      <c r="N90">
        <v>229.16</v>
      </c>
      <c r="O90">
        <v>29607</v>
      </c>
      <c r="P90">
        <v>82.87</v>
      </c>
      <c r="Q90">
        <v>477883</v>
      </c>
      <c r="R90">
        <v>91.971999999999994</v>
      </c>
      <c r="S90">
        <f t="shared" si="5"/>
        <v>340.61511047754811</v>
      </c>
      <c r="T90">
        <v>23.462</v>
      </c>
    </row>
    <row r="91" spans="1:20" x14ac:dyDescent="0.15">
      <c r="A91" t="s">
        <v>83</v>
      </c>
      <c r="B91" t="s">
        <v>84</v>
      </c>
      <c r="C91">
        <v>330683</v>
      </c>
      <c r="D91">
        <v>2007</v>
      </c>
      <c r="E91">
        <v>10</v>
      </c>
      <c r="F91">
        <v>9</v>
      </c>
      <c r="G91">
        <v>89.1</v>
      </c>
      <c r="H91">
        <v>11.2</v>
      </c>
      <c r="I91">
        <v>2.9103348362989299E-2</v>
      </c>
      <c r="J91">
        <f t="shared" si="3"/>
        <v>2.5041270760643282E-2</v>
      </c>
      <c r="K91">
        <f t="shared" si="4"/>
        <v>4.0620776023460176E-3</v>
      </c>
      <c r="L91">
        <v>1790</v>
      </c>
      <c r="M91">
        <v>73.37</v>
      </c>
      <c r="N91">
        <v>192.3</v>
      </c>
      <c r="O91">
        <v>26206</v>
      </c>
      <c r="P91">
        <v>58.14</v>
      </c>
      <c r="Q91">
        <v>322364</v>
      </c>
      <c r="R91">
        <v>242.26</v>
      </c>
      <c r="S91">
        <f t="shared" si="5"/>
        <v>180.09162011173186</v>
      </c>
      <c r="T91">
        <v>19.366700000000002</v>
      </c>
    </row>
    <row r="92" spans="1:20" x14ac:dyDescent="0.15">
      <c r="A92" t="s">
        <v>83</v>
      </c>
      <c r="B92" t="s">
        <v>84</v>
      </c>
      <c r="C92">
        <v>330683</v>
      </c>
      <c r="D92">
        <v>2007</v>
      </c>
      <c r="E92">
        <v>9</v>
      </c>
      <c r="F92">
        <v>21</v>
      </c>
      <c r="G92">
        <v>97.5</v>
      </c>
      <c r="H92">
        <v>8.6999999999999993</v>
      </c>
      <c r="I92">
        <v>1.5634716370106799E-2</v>
      </c>
      <c r="J92">
        <f t="shared" si="3"/>
        <v>2.3283229478706247E-2</v>
      </c>
      <c r="K92">
        <f t="shared" si="4"/>
        <v>-7.648513108599448E-3</v>
      </c>
      <c r="L92">
        <v>1790</v>
      </c>
      <c r="M92">
        <v>73.37</v>
      </c>
      <c r="N92">
        <v>192.3</v>
      </c>
      <c r="O92">
        <v>26206</v>
      </c>
      <c r="P92">
        <v>58.14</v>
      </c>
      <c r="Q92">
        <v>322364</v>
      </c>
      <c r="R92">
        <v>242.26</v>
      </c>
      <c r="S92">
        <f t="shared" si="5"/>
        <v>180.09162011173186</v>
      </c>
      <c r="T92">
        <v>19.366700000000002</v>
      </c>
    </row>
    <row r="93" spans="1:20" x14ac:dyDescent="0.15">
      <c r="A93" t="s">
        <v>83</v>
      </c>
      <c r="B93" t="s">
        <v>84</v>
      </c>
      <c r="C93">
        <v>330683</v>
      </c>
      <c r="D93">
        <v>2005</v>
      </c>
      <c r="E93">
        <v>9</v>
      </c>
      <c r="F93">
        <v>13</v>
      </c>
      <c r="G93">
        <v>53.6</v>
      </c>
      <c r="H93">
        <v>18.600000000000001</v>
      </c>
      <c r="I93">
        <v>3.3743239334779497E-2</v>
      </c>
      <c r="J93">
        <f t="shared" si="3"/>
        <v>2.9289114431538914E-2</v>
      </c>
      <c r="K93">
        <f t="shared" si="4"/>
        <v>4.4541249032405833E-3</v>
      </c>
      <c r="L93">
        <v>1790</v>
      </c>
      <c r="M93">
        <v>73.38</v>
      </c>
      <c r="N93">
        <v>141.26</v>
      </c>
      <c r="O93">
        <v>19240</v>
      </c>
      <c r="P93">
        <v>56.87</v>
      </c>
      <c r="Q93">
        <v>285682</v>
      </c>
      <c r="R93">
        <v>242.26</v>
      </c>
      <c r="S93">
        <f t="shared" si="5"/>
        <v>159.59888268156425</v>
      </c>
      <c r="T93">
        <v>19.366700000000002</v>
      </c>
    </row>
    <row r="94" spans="1:20" x14ac:dyDescent="0.15">
      <c r="A94" t="s">
        <v>83</v>
      </c>
      <c r="B94" t="s">
        <v>84</v>
      </c>
      <c r="C94">
        <v>330683</v>
      </c>
      <c r="D94">
        <v>2005</v>
      </c>
      <c r="E94">
        <v>8</v>
      </c>
      <c r="F94">
        <v>8</v>
      </c>
      <c r="G94">
        <v>26.8</v>
      </c>
      <c r="H94">
        <v>11.9</v>
      </c>
      <c r="I94">
        <v>1.0091638792480101E-3</v>
      </c>
      <c r="J94">
        <f t="shared" si="3"/>
        <v>1.7506522553438729E-2</v>
      </c>
      <c r="K94">
        <f t="shared" si="4"/>
        <v>-1.6497358674190717E-2</v>
      </c>
      <c r="L94">
        <v>1790</v>
      </c>
      <c r="M94">
        <v>73.38</v>
      </c>
      <c r="N94">
        <v>141.26</v>
      </c>
      <c r="O94">
        <v>19240</v>
      </c>
      <c r="P94">
        <v>56.87</v>
      </c>
      <c r="Q94">
        <v>285682</v>
      </c>
      <c r="R94">
        <v>242.26</v>
      </c>
      <c r="S94">
        <f t="shared" si="5"/>
        <v>159.59888268156425</v>
      </c>
      <c r="T94">
        <v>19.366700000000002</v>
      </c>
    </row>
    <row r="95" spans="1:20" x14ac:dyDescent="0.15">
      <c r="A95" t="s">
        <v>87</v>
      </c>
      <c r="B95" t="s">
        <v>88</v>
      </c>
      <c r="C95">
        <v>331021</v>
      </c>
      <c r="D95">
        <v>2007</v>
      </c>
      <c r="E95">
        <v>10</v>
      </c>
      <c r="F95">
        <v>9</v>
      </c>
      <c r="G95">
        <v>83.4</v>
      </c>
      <c r="H95">
        <v>23.8</v>
      </c>
      <c r="I95">
        <v>4.4856191358024697E-2</v>
      </c>
      <c r="J95">
        <f t="shared" si="3"/>
        <v>4.1494086509262638E-2</v>
      </c>
      <c r="K95">
        <f t="shared" si="4"/>
        <v>3.3621048487620583E-3</v>
      </c>
      <c r="L95">
        <v>378</v>
      </c>
      <c r="M95">
        <v>40.659999999999997</v>
      </c>
      <c r="N95">
        <v>222.51</v>
      </c>
      <c r="O95">
        <v>55017</v>
      </c>
      <c r="P95">
        <v>38.72</v>
      </c>
      <c r="Q95">
        <v>304706</v>
      </c>
      <c r="R95">
        <v>76.823899999999995</v>
      </c>
      <c r="S95">
        <f t="shared" si="5"/>
        <v>806.10052910052912</v>
      </c>
      <c r="T95">
        <v>23.5428</v>
      </c>
    </row>
    <row r="96" spans="1:20" x14ac:dyDescent="0.15">
      <c r="A96" t="s">
        <v>87</v>
      </c>
      <c r="B96" t="s">
        <v>88</v>
      </c>
      <c r="C96">
        <v>331021</v>
      </c>
      <c r="D96">
        <v>2006</v>
      </c>
      <c r="E96">
        <v>8</v>
      </c>
      <c r="F96">
        <v>11</v>
      </c>
      <c r="G96">
        <v>37.6</v>
      </c>
      <c r="H96">
        <v>21.3</v>
      </c>
      <c r="I96">
        <v>1.06454291417166E-2</v>
      </c>
      <c r="J96">
        <f t="shared" si="3"/>
        <v>3.0496729907821676E-2</v>
      </c>
      <c r="K96">
        <f t="shared" si="4"/>
        <v>-1.9851300766105077E-2</v>
      </c>
      <c r="L96">
        <v>378</v>
      </c>
      <c r="M96">
        <v>40.229999999999997</v>
      </c>
      <c r="N96">
        <v>179.57</v>
      </c>
      <c r="O96">
        <v>44846</v>
      </c>
      <c r="P96">
        <v>9.6</v>
      </c>
      <c r="Q96">
        <v>115140</v>
      </c>
      <c r="R96">
        <v>76.823899999999995</v>
      </c>
      <c r="S96">
        <f t="shared" si="5"/>
        <v>304.60317460317458</v>
      </c>
      <c r="T96">
        <v>23.5428</v>
      </c>
    </row>
    <row r="97" spans="1:20" x14ac:dyDescent="0.15">
      <c r="A97" t="s">
        <v>87</v>
      </c>
      <c r="B97" t="s">
        <v>88</v>
      </c>
      <c r="C97">
        <v>331021</v>
      </c>
      <c r="D97">
        <v>2006</v>
      </c>
      <c r="E97">
        <v>7</v>
      </c>
      <c r="F97">
        <v>16</v>
      </c>
      <c r="G97">
        <v>66.5</v>
      </c>
      <c r="H97">
        <v>30.8</v>
      </c>
      <c r="I97">
        <v>2.1290858283433099E-2</v>
      </c>
      <c r="J97">
        <f t="shared" si="3"/>
        <v>5.0366925483696458E-2</v>
      </c>
      <c r="K97">
        <f t="shared" si="4"/>
        <v>-2.9076067200263359E-2</v>
      </c>
      <c r="L97">
        <v>378</v>
      </c>
      <c r="M97">
        <v>40.229999999999997</v>
      </c>
      <c r="N97">
        <v>179.57</v>
      </c>
      <c r="O97">
        <v>44846</v>
      </c>
      <c r="P97">
        <v>9.6</v>
      </c>
      <c r="Q97">
        <v>115140</v>
      </c>
      <c r="R97">
        <v>76.823899999999995</v>
      </c>
      <c r="S97">
        <f t="shared" si="5"/>
        <v>304.60317460317458</v>
      </c>
      <c r="T97">
        <v>23.5428</v>
      </c>
    </row>
    <row r="98" spans="1:20" x14ac:dyDescent="0.15">
      <c r="A98" t="s">
        <v>87</v>
      </c>
      <c r="B98" t="s">
        <v>88</v>
      </c>
      <c r="C98">
        <v>331021</v>
      </c>
      <c r="D98">
        <v>2005</v>
      </c>
      <c r="E98">
        <v>9</v>
      </c>
      <c r="F98">
        <v>13</v>
      </c>
      <c r="G98">
        <v>93.6</v>
      </c>
      <c r="H98">
        <v>24.8</v>
      </c>
      <c r="I98">
        <v>5.9896132812500003E-2</v>
      </c>
      <c r="J98">
        <f t="shared" si="3"/>
        <v>4.4753575061408514E-2</v>
      </c>
      <c r="K98">
        <f t="shared" si="4"/>
        <v>1.5142557751091489E-2</v>
      </c>
      <c r="L98">
        <v>378</v>
      </c>
      <c r="M98">
        <v>39.86</v>
      </c>
      <c r="N98">
        <v>148.66999999999999</v>
      </c>
      <c r="O98">
        <v>37466</v>
      </c>
      <c r="P98">
        <v>38.479999999999997</v>
      </c>
      <c r="Q98">
        <v>234738</v>
      </c>
      <c r="R98">
        <v>76.823899999999995</v>
      </c>
      <c r="S98">
        <f t="shared" si="5"/>
        <v>621</v>
      </c>
      <c r="T98">
        <v>23.5428</v>
      </c>
    </row>
    <row r="99" spans="1:20" x14ac:dyDescent="0.15">
      <c r="A99" t="s">
        <v>87</v>
      </c>
      <c r="B99" t="s">
        <v>88</v>
      </c>
      <c r="C99">
        <v>331021</v>
      </c>
      <c r="D99">
        <v>2005</v>
      </c>
      <c r="E99">
        <v>8</v>
      </c>
      <c r="F99">
        <v>8</v>
      </c>
      <c r="G99">
        <v>108.2</v>
      </c>
      <c r="H99">
        <v>24.8</v>
      </c>
      <c r="I99">
        <v>5.9896132812500003E-2</v>
      </c>
      <c r="J99">
        <f t="shared" si="3"/>
        <v>4.7126156136171528E-2</v>
      </c>
      <c r="K99">
        <f t="shared" si="4"/>
        <v>1.2769976676328475E-2</v>
      </c>
      <c r="L99">
        <v>378</v>
      </c>
      <c r="M99">
        <v>39.86</v>
      </c>
      <c r="N99">
        <v>148.66999999999999</v>
      </c>
      <c r="O99">
        <v>37466</v>
      </c>
      <c r="P99">
        <v>38.479999999999997</v>
      </c>
      <c r="Q99">
        <v>234738</v>
      </c>
      <c r="R99">
        <v>76.823899999999995</v>
      </c>
      <c r="S99">
        <f t="shared" si="5"/>
        <v>621</v>
      </c>
      <c r="T99">
        <v>23.5428</v>
      </c>
    </row>
    <row r="100" spans="1:20" x14ac:dyDescent="0.15">
      <c r="A100" t="s">
        <v>87</v>
      </c>
      <c r="B100" t="s">
        <v>88</v>
      </c>
      <c r="C100">
        <v>331021</v>
      </c>
      <c r="D100">
        <v>2005</v>
      </c>
      <c r="E100">
        <v>7</v>
      </c>
      <c r="F100">
        <v>22</v>
      </c>
      <c r="G100">
        <v>185</v>
      </c>
      <c r="H100">
        <v>26</v>
      </c>
      <c r="I100">
        <v>5.963571484375E-2</v>
      </c>
      <c r="J100">
        <f t="shared" si="3"/>
        <v>6.1678033341044998E-2</v>
      </c>
      <c r="K100">
        <f t="shared" si="4"/>
        <v>-2.0423184972949981E-3</v>
      </c>
      <c r="L100">
        <v>378</v>
      </c>
      <c r="M100">
        <v>39.86</v>
      </c>
      <c r="N100">
        <v>148.66999999999999</v>
      </c>
      <c r="O100">
        <v>37466</v>
      </c>
      <c r="P100">
        <v>38.479999999999997</v>
      </c>
      <c r="Q100">
        <v>234738</v>
      </c>
      <c r="R100">
        <v>76.823899999999995</v>
      </c>
      <c r="S100">
        <f t="shared" si="5"/>
        <v>621</v>
      </c>
      <c r="T100">
        <v>23.5428</v>
      </c>
    </row>
    <row r="101" spans="1:20" x14ac:dyDescent="0.15">
      <c r="A101" t="s">
        <v>87</v>
      </c>
      <c r="B101" t="s">
        <v>88</v>
      </c>
      <c r="C101">
        <v>331021</v>
      </c>
      <c r="D101">
        <v>2004</v>
      </c>
      <c r="E101">
        <v>8</v>
      </c>
      <c r="F101">
        <v>14</v>
      </c>
      <c r="G101">
        <v>116.2</v>
      </c>
      <c r="H101">
        <v>32.6</v>
      </c>
      <c r="I101">
        <v>5.5666282306163002E-2</v>
      </c>
      <c r="J101">
        <f t="shared" si="3"/>
        <v>6.2635354107956967E-2</v>
      </c>
      <c r="K101">
        <f t="shared" si="4"/>
        <v>-6.9690718017939648E-3</v>
      </c>
      <c r="L101">
        <v>378</v>
      </c>
      <c r="M101">
        <v>39.5</v>
      </c>
      <c r="N101">
        <v>136.91999999999999</v>
      </c>
      <c r="O101">
        <v>34757</v>
      </c>
      <c r="P101">
        <v>38.78</v>
      </c>
      <c r="Q101">
        <v>153424</v>
      </c>
      <c r="R101">
        <v>76.823899999999995</v>
      </c>
      <c r="S101">
        <f t="shared" si="5"/>
        <v>405.88359788359787</v>
      </c>
      <c r="T101">
        <v>23.5428</v>
      </c>
    </row>
    <row r="102" spans="1:20" x14ac:dyDescent="0.15">
      <c r="A102" t="s">
        <v>89</v>
      </c>
      <c r="B102" t="s">
        <v>90</v>
      </c>
      <c r="C102">
        <v>331022</v>
      </c>
      <c r="D102">
        <v>2007</v>
      </c>
      <c r="E102">
        <v>10</v>
      </c>
      <c r="F102">
        <v>9</v>
      </c>
      <c r="G102">
        <v>217.8</v>
      </c>
      <c r="H102">
        <v>4.9000000000000004</v>
      </c>
      <c r="I102">
        <v>4.0788692016558298E-2</v>
      </c>
      <c r="J102">
        <f t="shared" si="3"/>
        <v>3.2894812553873651E-2</v>
      </c>
      <c r="K102">
        <f t="shared" si="4"/>
        <v>7.893879462684647E-3</v>
      </c>
      <c r="L102">
        <v>1072</v>
      </c>
      <c r="M102">
        <v>41.86</v>
      </c>
      <c r="N102">
        <v>69.27</v>
      </c>
      <c r="O102">
        <v>16637</v>
      </c>
      <c r="P102">
        <v>33.93</v>
      </c>
      <c r="Q102">
        <v>315426</v>
      </c>
      <c r="R102">
        <v>152.62700000000001</v>
      </c>
      <c r="S102">
        <f t="shared" si="5"/>
        <v>294.24067164179104</v>
      </c>
      <c r="T102">
        <v>20.093299999999999</v>
      </c>
    </row>
    <row r="103" spans="1:20" x14ac:dyDescent="0.15">
      <c r="A103" t="s">
        <v>89</v>
      </c>
      <c r="B103" t="s">
        <v>90</v>
      </c>
      <c r="C103">
        <v>331022</v>
      </c>
      <c r="D103">
        <v>2007</v>
      </c>
      <c r="E103">
        <v>9</v>
      </c>
      <c r="F103">
        <v>21</v>
      </c>
      <c r="G103">
        <v>168.1</v>
      </c>
      <c r="H103">
        <v>5.9</v>
      </c>
      <c r="I103">
        <v>3.5482140745121203E-2</v>
      </c>
      <c r="J103">
        <f t="shared" si="3"/>
        <v>2.8541203815997642E-2</v>
      </c>
      <c r="K103">
        <f t="shared" si="4"/>
        <v>6.9409369291235611E-3</v>
      </c>
      <c r="L103">
        <v>1072</v>
      </c>
      <c r="M103">
        <v>41.86</v>
      </c>
      <c r="N103">
        <v>69.27</v>
      </c>
      <c r="O103">
        <v>16637</v>
      </c>
      <c r="P103">
        <v>33.93</v>
      </c>
      <c r="Q103">
        <v>315426</v>
      </c>
      <c r="R103">
        <v>152.62700000000001</v>
      </c>
      <c r="S103">
        <f t="shared" si="5"/>
        <v>294.24067164179104</v>
      </c>
      <c r="T103">
        <v>20.093299999999999</v>
      </c>
    </row>
    <row r="104" spans="1:20" x14ac:dyDescent="0.15">
      <c r="A104" t="s">
        <v>89</v>
      </c>
      <c r="B104" t="s">
        <v>90</v>
      </c>
      <c r="C104">
        <v>331022</v>
      </c>
      <c r="D104">
        <v>2006</v>
      </c>
      <c r="E104">
        <v>7</v>
      </c>
      <c r="F104">
        <v>16</v>
      </c>
      <c r="G104">
        <v>94.8</v>
      </c>
      <c r="H104">
        <v>6.3</v>
      </c>
      <c r="I104">
        <v>5.8962558962264199E-3</v>
      </c>
      <c r="J104">
        <f t="shared" si="3"/>
        <v>2.0419237276638087E-2</v>
      </c>
      <c r="K104">
        <f t="shared" si="4"/>
        <v>-1.4522981380411668E-2</v>
      </c>
      <c r="L104">
        <v>1072</v>
      </c>
      <c r="M104">
        <v>41.42</v>
      </c>
      <c r="N104">
        <v>57.84</v>
      </c>
      <c r="O104">
        <v>14039</v>
      </c>
      <c r="P104">
        <v>27.03</v>
      </c>
      <c r="Q104">
        <v>255227</v>
      </c>
      <c r="R104">
        <v>152.62700000000001</v>
      </c>
      <c r="S104">
        <f t="shared" si="5"/>
        <v>238.08488805970148</v>
      </c>
      <c r="T104">
        <v>20.093299999999999</v>
      </c>
    </row>
    <row r="105" spans="1:20" x14ac:dyDescent="0.15">
      <c r="A105" t="s">
        <v>89</v>
      </c>
      <c r="B105" t="s">
        <v>90</v>
      </c>
      <c r="C105">
        <v>331022</v>
      </c>
      <c r="D105">
        <v>2005</v>
      </c>
      <c r="E105">
        <v>9</v>
      </c>
      <c r="F105">
        <v>13</v>
      </c>
      <c r="G105">
        <v>240.1</v>
      </c>
      <c r="H105">
        <v>13.2</v>
      </c>
      <c r="I105">
        <v>7.7818279181708805E-2</v>
      </c>
      <c r="J105">
        <f t="shared" si="3"/>
        <v>4.7353706640631522E-2</v>
      </c>
      <c r="K105">
        <f t="shared" si="4"/>
        <v>3.0464572541077282E-2</v>
      </c>
      <c r="L105">
        <v>1072</v>
      </c>
      <c r="M105">
        <v>40.97</v>
      </c>
      <c r="N105">
        <v>49.17</v>
      </c>
      <c r="O105">
        <v>12059</v>
      </c>
      <c r="P105">
        <v>34.799999999999997</v>
      </c>
      <c r="Q105">
        <v>246214</v>
      </c>
      <c r="R105">
        <v>152.62700000000001</v>
      </c>
      <c r="S105">
        <f t="shared" si="5"/>
        <v>229.67723880597015</v>
      </c>
      <c r="T105">
        <v>20.093299999999999</v>
      </c>
    </row>
    <row r="106" spans="1:20" x14ac:dyDescent="0.15">
      <c r="A106" t="s">
        <v>89</v>
      </c>
      <c r="B106" t="s">
        <v>90</v>
      </c>
      <c r="C106">
        <v>331022</v>
      </c>
      <c r="D106">
        <v>2005</v>
      </c>
      <c r="E106">
        <v>8</v>
      </c>
      <c r="F106">
        <v>8</v>
      </c>
      <c r="G106">
        <v>156.69999999999999</v>
      </c>
      <c r="H106">
        <v>8.1</v>
      </c>
      <c r="I106">
        <v>5.4151895306859203E-2</v>
      </c>
      <c r="J106">
        <f t="shared" si="3"/>
        <v>2.9834566230742855E-2</v>
      </c>
      <c r="K106">
        <f t="shared" si="4"/>
        <v>2.4317329076116348E-2</v>
      </c>
      <c r="L106">
        <v>1072</v>
      </c>
      <c r="M106">
        <v>40.97</v>
      </c>
      <c r="N106">
        <v>49.17</v>
      </c>
      <c r="O106">
        <v>12059</v>
      </c>
      <c r="P106">
        <v>34.799999999999997</v>
      </c>
      <c r="Q106">
        <v>246214</v>
      </c>
      <c r="R106">
        <v>152.62700000000001</v>
      </c>
      <c r="S106">
        <f t="shared" si="5"/>
        <v>229.67723880597015</v>
      </c>
      <c r="T106">
        <v>20.093299999999999</v>
      </c>
    </row>
    <row r="107" spans="1:20" x14ac:dyDescent="0.15">
      <c r="A107" t="s">
        <v>89</v>
      </c>
      <c r="B107" t="s">
        <v>90</v>
      </c>
      <c r="C107">
        <v>331022</v>
      </c>
      <c r="D107">
        <v>2005</v>
      </c>
      <c r="E107">
        <v>7</v>
      </c>
      <c r="F107">
        <v>22</v>
      </c>
      <c r="G107">
        <v>117.3</v>
      </c>
      <c r="H107">
        <v>7.3</v>
      </c>
      <c r="I107">
        <v>4.7493217809867601E-2</v>
      </c>
      <c r="J107">
        <f t="shared" si="3"/>
        <v>2.4168300859804537E-2</v>
      </c>
      <c r="K107">
        <f t="shared" si="4"/>
        <v>2.3324916950063064E-2</v>
      </c>
      <c r="L107">
        <v>1072</v>
      </c>
      <c r="M107">
        <v>40.97</v>
      </c>
      <c r="N107">
        <v>49.17</v>
      </c>
      <c r="O107">
        <v>12059</v>
      </c>
      <c r="P107">
        <v>34.799999999999997</v>
      </c>
      <c r="Q107">
        <v>246214</v>
      </c>
      <c r="R107">
        <v>152.62700000000001</v>
      </c>
      <c r="S107">
        <f t="shared" si="5"/>
        <v>229.67723880597015</v>
      </c>
      <c r="T107">
        <v>20.093299999999999</v>
      </c>
    </row>
    <row r="108" spans="1:20" x14ac:dyDescent="0.15">
      <c r="A108" t="s">
        <v>89</v>
      </c>
      <c r="B108" t="s">
        <v>90</v>
      </c>
      <c r="C108">
        <v>331022</v>
      </c>
      <c r="D108">
        <v>2004</v>
      </c>
      <c r="E108">
        <v>8</v>
      </c>
      <c r="F108">
        <v>14</v>
      </c>
      <c r="G108">
        <v>200.9</v>
      </c>
      <c r="H108">
        <v>13.2</v>
      </c>
      <c r="I108">
        <v>6.8833996175908199E-2</v>
      </c>
      <c r="J108">
        <f t="shared" si="3"/>
        <v>4.2293831090159689E-2</v>
      </c>
      <c r="K108">
        <f t="shared" si="4"/>
        <v>2.654016508574851E-2</v>
      </c>
      <c r="L108">
        <v>1072</v>
      </c>
      <c r="M108">
        <v>40.57</v>
      </c>
      <c r="N108">
        <v>41.88</v>
      </c>
      <c r="O108">
        <v>10365</v>
      </c>
      <c r="P108">
        <v>34.56</v>
      </c>
      <c r="Q108">
        <v>100770</v>
      </c>
      <c r="R108">
        <v>152.62700000000001</v>
      </c>
      <c r="S108">
        <f t="shared" si="5"/>
        <v>94.001865671641795</v>
      </c>
      <c r="T108">
        <v>20.093299999999999</v>
      </c>
    </row>
    <row r="109" spans="1:20" x14ac:dyDescent="0.15">
      <c r="A109" t="s">
        <v>91</v>
      </c>
      <c r="B109" t="s">
        <v>92</v>
      </c>
      <c r="C109">
        <v>331023</v>
      </c>
      <c r="D109">
        <v>2007</v>
      </c>
      <c r="E109">
        <v>10</v>
      </c>
      <c r="F109">
        <v>9</v>
      </c>
      <c r="G109">
        <v>217.8</v>
      </c>
      <c r="H109">
        <v>4.9000000000000004</v>
      </c>
      <c r="I109">
        <v>9.9720795330171495E-3</v>
      </c>
      <c r="J109">
        <f t="shared" si="3"/>
        <v>3.2894812553873651E-2</v>
      </c>
      <c r="K109">
        <f t="shared" si="4"/>
        <v>-2.2922733020856501E-2</v>
      </c>
      <c r="L109">
        <v>1426</v>
      </c>
      <c r="M109">
        <v>56.5</v>
      </c>
      <c r="N109">
        <v>85</v>
      </c>
      <c r="O109">
        <v>15076</v>
      </c>
      <c r="P109">
        <v>58.97</v>
      </c>
      <c r="Q109">
        <v>184506</v>
      </c>
      <c r="R109">
        <v>356.04399999999998</v>
      </c>
      <c r="S109">
        <f t="shared" si="5"/>
        <v>129.38709677419354</v>
      </c>
      <c r="T109">
        <v>18.134399999999999</v>
      </c>
    </row>
    <row r="110" spans="1:20" x14ac:dyDescent="0.15">
      <c r="A110" t="s">
        <v>91</v>
      </c>
      <c r="B110" t="s">
        <v>92</v>
      </c>
      <c r="C110">
        <v>331023</v>
      </c>
      <c r="D110">
        <v>2007</v>
      </c>
      <c r="E110">
        <v>9</v>
      </c>
      <c r="F110">
        <v>21</v>
      </c>
      <c r="G110">
        <v>168.1</v>
      </c>
      <c r="H110">
        <v>5.9</v>
      </c>
      <c r="I110">
        <v>1.7803810288215999E-2</v>
      </c>
      <c r="J110">
        <f t="shared" si="3"/>
        <v>2.8541203815997642E-2</v>
      </c>
      <c r="K110">
        <f t="shared" si="4"/>
        <v>-1.0737393527781643E-2</v>
      </c>
      <c r="L110">
        <v>1426</v>
      </c>
      <c r="M110">
        <v>56.5</v>
      </c>
      <c r="N110">
        <v>85</v>
      </c>
      <c r="O110">
        <v>15076</v>
      </c>
      <c r="P110">
        <v>58.97</v>
      </c>
      <c r="Q110">
        <v>184506</v>
      </c>
      <c r="R110">
        <v>356.04399999999998</v>
      </c>
      <c r="S110">
        <f t="shared" si="5"/>
        <v>129.38709677419354</v>
      </c>
      <c r="T110">
        <v>18.134399999999999</v>
      </c>
    </row>
    <row r="111" spans="1:20" x14ac:dyDescent="0.15">
      <c r="A111" t="s">
        <v>91</v>
      </c>
      <c r="B111" t="s">
        <v>92</v>
      </c>
      <c r="C111">
        <v>331023</v>
      </c>
      <c r="D111">
        <v>2007</v>
      </c>
      <c r="E111">
        <v>8</v>
      </c>
      <c r="F111">
        <v>20</v>
      </c>
      <c r="G111">
        <v>50.3</v>
      </c>
      <c r="H111">
        <v>4</v>
      </c>
      <c r="I111">
        <v>4.8157847500912097E-3</v>
      </c>
      <c r="J111">
        <f t="shared" si="3"/>
        <v>1.3073697407055298E-2</v>
      </c>
      <c r="K111">
        <f t="shared" si="4"/>
        <v>-8.2579126569640882E-3</v>
      </c>
      <c r="L111">
        <v>1426</v>
      </c>
      <c r="M111">
        <v>56.5</v>
      </c>
      <c r="N111">
        <v>85</v>
      </c>
      <c r="O111">
        <v>15076</v>
      </c>
      <c r="P111">
        <v>58.97</v>
      </c>
      <c r="Q111">
        <v>184506</v>
      </c>
      <c r="R111">
        <v>356.04399999999998</v>
      </c>
      <c r="S111">
        <f t="shared" si="5"/>
        <v>129.38709677419354</v>
      </c>
      <c r="T111">
        <v>18.134399999999999</v>
      </c>
    </row>
    <row r="112" spans="1:20" x14ac:dyDescent="0.15">
      <c r="A112" t="s">
        <v>91</v>
      </c>
      <c r="B112" t="s">
        <v>92</v>
      </c>
      <c r="C112">
        <v>331023</v>
      </c>
      <c r="D112">
        <v>2006</v>
      </c>
      <c r="E112">
        <v>7</v>
      </c>
      <c r="F112">
        <v>16</v>
      </c>
      <c r="G112">
        <v>94.8</v>
      </c>
      <c r="H112">
        <v>6.3</v>
      </c>
      <c r="I112">
        <v>6.0718556090336899E-3</v>
      </c>
      <c r="J112">
        <f t="shared" si="3"/>
        <v>2.0419237276638087E-2</v>
      </c>
      <c r="K112">
        <f t="shared" si="4"/>
        <v>-1.4347381667604398E-2</v>
      </c>
      <c r="L112">
        <v>1426</v>
      </c>
      <c r="M112">
        <v>56.26</v>
      </c>
      <c r="N112">
        <v>72.959999999999994</v>
      </c>
      <c r="O112">
        <v>13013</v>
      </c>
      <c r="P112">
        <v>38.22</v>
      </c>
      <c r="Q112">
        <v>189196</v>
      </c>
      <c r="R112">
        <v>356.04399999999998</v>
      </c>
      <c r="S112">
        <f t="shared" si="5"/>
        <v>132.67601683029454</v>
      </c>
      <c r="T112">
        <v>18.134399999999999</v>
      </c>
    </row>
    <row r="113" spans="1:20" x14ac:dyDescent="0.15">
      <c r="A113" t="s">
        <v>91</v>
      </c>
      <c r="B113" t="s">
        <v>92</v>
      </c>
      <c r="C113">
        <v>331023</v>
      </c>
      <c r="D113">
        <v>2005</v>
      </c>
      <c r="E113">
        <v>9</v>
      </c>
      <c r="F113">
        <v>13</v>
      </c>
      <c r="G113">
        <v>240.1</v>
      </c>
      <c r="H113">
        <v>13.2</v>
      </c>
      <c r="I113">
        <v>2.0724572353369799E-2</v>
      </c>
      <c r="J113">
        <f t="shared" si="3"/>
        <v>4.7353706640631522E-2</v>
      </c>
      <c r="K113">
        <f t="shared" si="4"/>
        <v>-2.6629134287261724E-2</v>
      </c>
      <c r="L113">
        <v>1426</v>
      </c>
      <c r="M113">
        <v>55.88</v>
      </c>
      <c r="N113">
        <v>62.51</v>
      </c>
      <c r="O113">
        <v>11208</v>
      </c>
      <c r="P113">
        <v>60.42</v>
      </c>
      <c r="Q113">
        <v>151212</v>
      </c>
      <c r="R113">
        <v>356.04399999999998</v>
      </c>
      <c r="S113">
        <f t="shared" si="5"/>
        <v>106.03927068723702</v>
      </c>
      <c r="T113">
        <v>18.134399999999999</v>
      </c>
    </row>
    <row r="114" spans="1:20" x14ac:dyDescent="0.15">
      <c r="A114" t="s">
        <v>91</v>
      </c>
      <c r="B114" t="s">
        <v>92</v>
      </c>
      <c r="C114">
        <v>331023</v>
      </c>
      <c r="D114">
        <v>2005</v>
      </c>
      <c r="E114">
        <v>8</v>
      </c>
      <c r="F114">
        <v>8</v>
      </c>
      <c r="G114">
        <v>156.69999999999999</v>
      </c>
      <c r="H114">
        <v>8.1</v>
      </c>
      <c r="I114">
        <v>6.2829700910746796E-3</v>
      </c>
      <c r="J114">
        <f t="shared" si="3"/>
        <v>2.9834566230742855E-2</v>
      </c>
      <c r="K114">
        <f t="shared" si="4"/>
        <v>-2.3551596139668174E-2</v>
      </c>
      <c r="L114">
        <v>1426</v>
      </c>
      <c r="M114">
        <v>55.88</v>
      </c>
      <c r="N114">
        <v>62.51</v>
      </c>
      <c r="O114">
        <v>11208</v>
      </c>
      <c r="P114">
        <v>60.42</v>
      </c>
      <c r="Q114">
        <v>151212</v>
      </c>
      <c r="R114">
        <v>356.04399999999998</v>
      </c>
      <c r="S114">
        <f t="shared" si="5"/>
        <v>106.03927068723702</v>
      </c>
      <c r="T114">
        <v>18.134399999999999</v>
      </c>
    </row>
    <row r="115" spans="1:20" x14ac:dyDescent="0.15">
      <c r="A115" t="s">
        <v>91</v>
      </c>
      <c r="B115" t="s">
        <v>92</v>
      </c>
      <c r="C115">
        <v>331023</v>
      </c>
      <c r="D115">
        <v>2005</v>
      </c>
      <c r="E115">
        <v>7</v>
      </c>
      <c r="F115">
        <v>22</v>
      </c>
      <c r="G115">
        <v>117.3</v>
      </c>
      <c r="H115">
        <v>7.3</v>
      </c>
      <c r="I115">
        <v>1.23376451730419E-2</v>
      </c>
      <c r="J115">
        <f t="shared" si="3"/>
        <v>2.4168300859804537E-2</v>
      </c>
      <c r="K115">
        <f t="shared" si="4"/>
        <v>-1.1830655686762637E-2</v>
      </c>
      <c r="L115">
        <v>1426</v>
      </c>
      <c r="M115">
        <v>55.88</v>
      </c>
      <c r="N115">
        <v>62.51</v>
      </c>
      <c r="O115">
        <v>11208</v>
      </c>
      <c r="P115">
        <v>60.42</v>
      </c>
      <c r="Q115">
        <v>151212</v>
      </c>
      <c r="R115">
        <v>356.04399999999998</v>
      </c>
      <c r="S115">
        <f t="shared" si="5"/>
        <v>106.03927068723702</v>
      </c>
      <c r="T115">
        <v>18.134399999999999</v>
      </c>
    </row>
    <row r="116" spans="1:20" x14ac:dyDescent="0.15">
      <c r="A116" t="s">
        <v>91</v>
      </c>
      <c r="B116" t="s">
        <v>92</v>
      </c>
      <c r="C116">
        <v>331023</v>
      </c>
      <c r="D116">
        <v>2004</v>
      </c>
      <c r="E116">
        <v>8</v>
      </c>
      <c r="F116">
        <v>14</v>
      </c>
      <c r="G116">
        <v>200.9</v>
      </c>
      <c r="H116">
        <v>13.2</v>
      </c>
      <c r="I116">
        <v>2.4074194444444402E-2</v>
      </c>
      <c r="J116">
        <f t="shared" si="3"/>
        <v>4.2293831090159689E-2</v>
      </c>
      <c r="K116">
        <f t="shared" si="4"/>
        <v>-1.8219636645715288E-2</v>
      </c>
      <c r="L116">
        <v>1426</v>
      </c>
      <c r="M116">
        <v>55.66</v>
      </c>
      <c r="N116">
        <v>57.28</v>
      </c>
      <c r="O116">
        <v>10303</v>
      </c>
      <c r="P116">
        <v>52.25</v>
      </c>
      <c r="Q116">
        <v>981551</v>
      </c>
      <c r="R116">
        <v>356.04399999999998</v>
      </c>
      <c r="S116">
        <f t="shared" si="5"/>
        <v>688.32468443197752</v>
      </c>
      <c r="T116">
        <v>18.134399999999999</v>
      </c>
    </row>
    <row r="117" spans="1:20" x14ac:dyDescent="0.15">
      <c r="A117" t="s">
        <v>93</v>
      </c>
      <c r="B117" t="s">
        <v>94</v>
      </c>
      <c r="C117">
        <v>331024</v>
      </c>
      <c r="D117">
        <v>2007</v>
      </c>
      <c r="E117">
        <v>10</v>
      </c>
      <c r="F117">
        <v>9</v>
      </c>
      <c r="G117">
        <v>217.8</v>
      </c>
      <c r="H117">
        <v>4.9000000000000004</v>
      </c>
      <c r="I117">
        <v>4.1044981343283597E-2</v>
      </c>
      <c r="J117">
        <f t="shared" si="3"/>
        <v>3.2894812553873651E-2</v>
      </c>
      <c r="K117">
        <f t="shared" si="4"/>
        <v>8.1501687894099464E-3</v>
      </c>
      <c r="L117">
        <v>1992</v>
      </c>
      <c r="M117">
        <v>48.44</v>
      </c>
      <c r="N117">
        <v>70.39</v>
      </c>
      <c r="O117">
        <v>14596</v>
      </c>
      <c r="P117">
        <v>52.3</v>
      </c>
      <c r="Q117">
        <v>174494</v>
      </c>
      <c r="R117">
        <v>418.89299999999997</v>
      </c>
      <c r="S117">
        <f t="shared" si="5"/>
        <v>87.597389558232933</v>
      </c>
      <c r="T117">
        <v>15.4838</v>
      </c>
    </row>
    <row r="118" spans="1:20" x14ac:dyDescent="0.15">
      <c r="A118" t="s">
        <v>93</v>
      </c>
      <c r="B118" t="s">
        <v>94</v>
      </c>
      <c r="C118">
        <v>331024</v>
      </c>
      <c r="D118">
        <v>2007</v>
      </c>
      <c r="E118">
        <v>9</v>
      </c>
      <c r="F118">
        <v>21</v>
      </c>
      <c r="G118">
        <v>168.1</v>
      </c>
      <c r="H118">
        <v>5.9</v>
      </c>
      <c r="I118">
        <v>3.4204151119403003E-2</v>
      </c>
      <c r="J118">
        <f t="shared" si="3"/>
        <v>2.8541203815997642E-2</v>
      </c>
      <c r="K118">
        <f t="shared" si="4"/>
        <v>5.6629473034053614E-3</v>
      </c>
      <c r="L118">
        <v>1992</v>
      </c>
      <c r="M118">
        <v>48.44</v>
      </c>
      <c r="N118">
        <v>70.39</v>
      </c>
      <c r="O118">
        <v>14596</v>
      </c>
      <c r="P118">
        <v>52.3</v>
      </c>
      <c r="Q118">
        <v>174494</v>
      </c>
      <c r="R118">
        <v>418.89299999999997</v>
      </c>
      <c r="S118">
        <f t="shared" si="5"/>
        <v>87.597389558232933</v>
      </c>
      <c r="T118">
        <v>15.4838</v>
      </c>
    </row>
    <row r="119" spans="1:20" x14ac:dyDescent="0.15">
      <c r="A119" t="s">
        <v>93</v>
      </c>
      <c r="B119" t="s">
        <v>94</v>
      </c>
      <c r="C119">
        <v>331024</v>
      </c>
      <c r="D119">
        <v>2007</v>
      </c>
      <c r="E119">
        <v>8</v>
      </c>
      <c r="F119">
        <v>20</v>
      </c>
      <c r="G119">
        <v>50.3</v>
      </c>
      <c r="H119">
        <v>4</v>
      </c>
      <c r="I119">
        <v>8.7065111940298496E-3</v>
      </c>
      <c r="J119">
        <f t="shared" si="3"/>
        <v>1.3073697407055298E-2</v>
      </c>
      <c r="K119">
        <f t="shared" si="4"/>
        <v>-4.3671862130254483E-3</v>
      </c>
      <c r="L119">
        <v>1992</v>
      </c>
      <c r="M119">
        <v>48.44</v>
      </c>
      <c r="N119">
        <v>70.39</v>
      </c>
      <c r="O119">
        <v>14596</v>
      </c>
      <c r="P119">
        <v>52.3</v>
      </c>
      <c r="Q119">
        <v>174494</v>
      </c>
      <c r="R119">
        <v>418.89299999999997</v>
      </c>
      <c r="S119">
        <f t="shared" si="5"/>
        <v>87.597389558232933</v>
      </c>
      <c r="T119">
        <v>15.4838</v>
      </c>
    </row>
    <row r="120" spans="1:20" x14ac:dyDescent="0.15">
      <c r="A120" t="s">
        <v>93</v>
      </c>
      <c r="B120" t="s">
        <v>94</v>
      </c>
      <c r="C120">
        <v>331024</v>
      </c>
      <c r="D120">
        <v>2006</v>
      </c>
      <c r="E120">
        <v>7</v>
      </c>
      <c r="F120">
        <v>16</v>
      </c>
      <c r="G120">
        <v>94.8</v>
      </c>
      <c r="H120">
        <v>6.3</v>
      </c>
      <c r="I120">
        <v>7.7295928255093002E-3</v>
      </c>
      <c r="J120">
        <f t="shared" si="3"/>
        <v>2.0419237276638087E-2</v>
      </c>
      <c r="K120">
        <f t="shared" si="4"/>
        <v>-1.2689644451128787E-2</v>
      </c>
      <c r="L120">
        <v>1992</v>
      </c>
      <c r="M120">
        <v>48.01</v>
      </c>
      <c r="N120">
        <v>60.12</v>
      </c>
      <c r="O120">
        <v>12604</v>
      </c>
      <c r="P120">
        <v>35.28</v>
      </c>
      <c r="Q120">
        <v>171555</v>
      </c>
      <c r="R120">
        <v>418.89299999999997</v>
      </c>
      <c r="S120">
        <f t="shared" si="5"/>
        <v>86.121987951807228</v>
      </c>
      <c r="T120">
        <v>15.4838</v>
      </c>
    </row>
    <row r="121" spans="1:20" x14ac:dyDescent="0.15">
      <c r="A121" t="s">
        <v>93</v>
      </c>
      <c r="B121" t="s">
        <v>94</v>
      </c>
      <c r="C121">
        <v>331024</v>
      </c>
      <c r="D121">
        <v>2005</v>
      </c>
      <c r="E121">
        <v>9</v>
      </c>
      <c r="F121">
        <v>13</v>
      </c>
      <c r="G121">
        <v>240.1</v>
      </c>
      <c r="H121">
        <v>13.2</v>
      </c>
      <c r="I121">
        <v>3.7855078864353298E-2</v>
      </c>
      <c r="J121">
        <f t="shared" si="3"/>
        <v>4.7353706640631522E-2</v>
      </c>
      <c r="K121">
        <f t="shared" si="4"/>
        <v>-9.4986277762782248E-3</v>
      </c>
      <c r="L121">
        <v>1992</v>
      </c>
      <c r="M121">
        <v>47.39</v>
      </c>
      <c r="N121">
        <v>51.26</v>
      </c>
      <c r="O121">
        <v>10881</v>
      </c>
      <c r="P121">
        <v>54.04</v>
      </c>
      <c r="Q121">
        <v>142570</v>
      </c>
      <c r="R121">
        <v>418.89299999999997</v>
      </c>
      <c r="S121">
        <f t="shared" si="5"/>
        <v>71.571285140562253</v>
      </c>
      <c r="T121">
        <v>15.4838</v>
      </c>
    </row>
    <row r="122" spans="1:20" x14ac:dyDescent="0.15">
      <c r="A122" t="s">
        <v>93</v>
      </c>
      <c r="B122" t="s">
        <v>94</v>
      </c>
      <c r="C122">
        <v>331024</v>
      </c>
      <c r="D122">
        <v>2005</v>
      </c>
      <c r="E122">
        <v>8</v>
      </c>
      <c r="F122">
        <v>8</v>
      </c>
      <c r="G122">
        <v>156.69999999999999</v>
      </c>
      <c r="H122">
        <v>8.1</v>
      </c>
      <c r="I122">
        <v>3.3048084722848099E-2</v>
      </c>
      <c r="J122">
        <f t="shared" si="3"/>
        <v>2.9834566230742855E-2</v>
      </c>
      <c r="K122">
        <f t="shared" si="4"/>
        <v>3.213518492105244E-3</v>
      </c>
      <c r="L122">
        <v>1992</v>
      </c>
      <c r="M122">
        <v>47.39</v>
      </c>
      <c r="N122">
        <v>51.26</v>
      </c>
      <c r="O122">
        <v>10881</v>
      </c>
      <c r="P122">
        <v>54.04</v>
      </c>
      <c r="Q122">
        <v>142570</v>
      </c>
      <c r="R122">
        <v>418.89299999999997</v>
      </c>
      <c r="S122">
        <f t="shared" si="5"/>
        <v>71.571285140562253</v>
      </c>
      <c r="T122">
        <v>15.4838</v>
      </c>
    </row>
    <row r="123" spans="1:20" x14ac:dyDescent="0.15">
      <c r="A123" t="s">
        <v>93</v>
      </c>
      <c r="B123" t="s">
        <v>94</v>
      </c>
      <c r="C123">
        <v>331024</v>
      </c>
      <c r="D123">
        <v>2005</v>
      </c>
      <c r="E123">
        <v>7</v>
      </c>
      <c r="F123">
        <v>22</v>
      </c>
      <c r="G123">
        <v>117.3</v>
      </c>
      <c r="H123">
        <v>7.3</v>
      </c>
      <c r="I123">
        <v>1.50699266336187E-2</v>
      </c>
      <c r="J123">
        <f t="shared" si="3"/>
        <v>2.4168300859804537E-2</v>
      </c>
      <c r="K123">
        <f t="shared" si="4"/>
        <v>-9.0983742261858368E-3</v>
      </c>
      <c r="L123">
        <v>1992</v>
      </c>
      <c r="M123">
        <v>47.39</v>
      </c>
      <c r="N123">
        <v>51.26</v>
      </c>
      <c r="O123">
        <v>10881</v>
      </c>
      <c r="P123">
        <v>54.04</v>
      </c>
      <c r="Q123">
        <v>142570</v>
      </c>
      <c r="R123">
        <v>418.89299999999997</v>
      </c>
      <c r="S123">
        <f t="shared" si="5"/>
        <v>71.571285140562253</v>
      </c>
      <c r="T123">
        <v>15.4838</v>
      </c>
    </row>
    <row r="124" spans="1:20" x14ac:dyDescent="0.15">
      <c r="A124" t="s">
        <v>93</v>
      </c>
      <c r="B124" t="s">
        <v>94</v>
      </c>
      <c r="C124">
        <v>331024</v>
      </c>
      <c r="D124">
        <v>2004</v>
      </c>
      <c r="E124">
        <v>8</v>
      </c>
      <c r="F124">
        <v>14</v>
      </c>
      <c r="G124">
        <v>200.9</v>
      </c>
      <c r="H124">
        <v>13.2</v>
      </c>
      <c r="I124">
        <v>4.9046333118971101E-2</v>
      </c>
      <c r="J124">
        <f t="shared" si="3"/>
        <v>4.2293831090159689E-2</v>
      </c>
      <c r="K124">
        <f t="shared" si="4"/>
        <v>6.7525020288114121E-3</v>
      </c>
      <c r="L124">
        <v>1992</v>
      </c>
      <c r="M124">
        <v>46.82</v>
      </c>
      <c r="N124">
        <v>44.61</v>
      </c>
      <c r="O124">
        <v>9568</v>
      </c>
      <c r="P124">
        <v>61.47</v>
      </c>
      <c r="Q124">
        <v>361513</v>
      </c>
      <c r="R124">
        <v>418.89299999999997</v>
      </c>
      <c r="S124">
        <f t="shared" si="5"/>
        <v>181.48242971887549</v>
      </c>
      <c r="T124">
        <v>15.4838</v>
      </c>
    </row>
    <row r="125" spans="1:20" x14ac:dyDescent="0.15">
      <c r="A125" t="s">
        <v>95</v>
      </c>
      <c r="B125" t="s">
        <v>96</v>
      </c>
      <c r="C125">
        <v>331081</v>
      </c>
      <c r="D125">
        <v>2007</v>
      </c>
      <c r="E125">
        <v>10</v>
      </c>
      <c r="F125">
        <v>9</v>
      </c>
      <c r="G125">
        <v>120.8</v>
      </c>
      <c r="H125">
        <v>10.3</v>
      </c>
      <c r="I125">
        <v>3.9972632667126098E-2</v>
      </c>
      <c r="J125">
        <f t="shared" si="3"/>
        <v>2.8064859786514407E-2</v>
      </c>
      <c r="K125">
        <f t="shared" si="4"/>
        <v>1.1907772880611692E-2</v>
      </c>
      <c r="L125">
        <v>836</v>
      </c>
      <c r="M125">
        <v>116.56</v>
      </c>
      <c r="N125">
        <v>411.94</v>
      </c>
      <c r="O125">
        <v>35473</v>
      </c>
      <c r="P125">
        <v>10</v>
      </c>
      <c r="Q125">
        <v>1152421</v>
      </c>
      <c r="R125">
        <v>59.433100000000003</v>
      </c>
      <c r="S125">
        <f t="shared" si="5"/>
        <v>1378.4940191387559</v>
      </c>
      <c r="T125">
        <v>23.649899999999999</v>
      </c>
    </row>
    <row r="126" spans="1:20" x14ac:dyDescent="0.15">
      <c r="A126" t="s">
        <v>95</v>
      </c>
      <c r="B126" t="s">
        <v>96</v>
      </c>
      <c r="C126">
        <v>331081</v>
      </c>
      <c r="D126">
        <v>2007</v>
      </c>
      <c r="E126">
        <v>9</v>
      </c>
      <c r="F126">
        <v>21</v>
      </c>
      <c r="G126">
        <v>141.30000000000001</v>
      </c>
      <c r="H126">
        <v>10.6</v>
      </c>
      <c r="I126">
        <v>2.9864610613370101E-2</v>
      </c>
      <c r="J126">
        <f t="shared" si="3"/>
        <v>3.1041387195461623E-2</v>
      </c>
      <c r="K126">
        <f t="shared" si="4"/>
        <v>-1.1767765820915217E-3</v>
      </c>
      <c r="L126">
        <v>836</v>
      </c>
      <c r="M126">
        <v>116.56</v>
      </c>
      <c r="N126">
        <v>411.94</v>
      </c>
      <c r="O126">
        <v>35473</v>
      </c>
      <c r="P126">
        <v>10</v>
      </c>
      <c r="Q126">
        <v>1152421</v>
      </c>
      <c r="R126">
        <v>59.433100000000003</v>
      </c>
      <c r="S126">
        <f t="shared" si="5"/>
        <v>1378.4940191387559</v>
      </c>
      <c r="T126">
        <v>23.649899999999999</v>
      </c>
    </row>
    <row r="127" spans="1:20" x14ac:dyDescent="0.15">
      <c r="A127" t="s">
        <v>95</v>
      </c>
      <c r="B127" t="s">
        <v>96</v>
      </c>
      <c r="C127">
        <v>331081</v>
      </c>
      <c r="D127">
        <v>2006</v>
      </c>
      <c r="E127">
        <v>7</v>
      </c>
      <c r="F127">
        <v>16</v>
      </c>
      <c r="G127">
        <v>58.2</v>
      </c>
      <c r="H127">
        <v>13.6</v>
      </c>
      <c r="I127">
        <v>2.2792136752136798E-2</v>
      </c>
      <c r="J127">
        <f t="shared" si="3"/>
        <v>2.3689345547675527E-2</v>
      </c>
      <c r="K127">
        <f t="shared" si="4"/>
        <v>-8.9720879553872868E-4</v>
      </c>
      <c r="L127">
        <v>836</v>
      </c>
      <c r="M127">
        <v>115.7</v>
      </c>
      <c r="N127">
        <v>351.31</v>
      </c>
      <c r="O127">
        <v>30445</v>
      </c>
      <c r="P127">
        <v>58.7</v>
      </c>
      <c r="Q127">
        <v>520120</v>
      </c>
      <c r="R127">
        <v>59.433100000000003</v>
      </c>
      <c r="S127">
        <f t="shared" si="5"/>
        <v>622.15311004784689</v>
      </c>
      <c r="T127">
        <v>23.649899999999999</v>
      </c>
    </row>
    <row r="128" spans="1:20" x14ac:dyDescent="0.15">
      <c r="A128" t="s">
        <v>95</v>
      </c>
      <c r="B128" t="s">
        <v>96</v>
      </c>
      <c r="C128">
        <v>331081</v>
      </c>
      <c r="D128">
        <v>2005</v>
      </c>
      <c r="E128">
        <v>9</v>
      </c>
      <c r="F128">
        <v>13</v>
      </c>
      <c r="G128">
        <v>260.5</v>
      </c>
      <c r="H128">
        <v>18.5</v>
      </c>
      <c r="I128">
        <v>3.9759791955617199E-2</v>
      </c>
      <c r="J128">
        <f t="shared" si="3"/>
        <v>5.9113816253465054E-2</v>
      </c>
      <c r="K128">
        <f t="shared" si="4"/>
        <v>-1.9354024297847855E-2</v>
      </c>
      <c r="L128">
        <v>836</v>
      </c>
      <c r="M128">
        <v>115.09</v>
      </c>
      <c r="N128">
        <v>305.12</v>
      </c>
      <c r="O128">
        <v>26543</v>
      </c>
      <c r="P128">
        <v>10.7</v>
      </c>
      <c r="Q128">
        <v>836007</v>
      </c>
      <c r="R128">
        <v>59.433100000000003</v>
      </c>
      <c r="S128">
        <f t="shared" si="5"/>
        <v>1000.0083732057416</v>
      </c>
      <c r="T128">
        <v>23.649899999999999</v>
      </c>
    </row>
    <row r="129" spans="1:20" x14ac:dyDescent="0.15">
      <c r="A129" t="s">
        <v>95</v>
      </c>
      <c r="B129" t="s">
        <v>96</v>
      </c>
      <c r="C129">
        <v>331081</v>
      </c>
      <c r="D129">
        <v>2005</v>
      </c>
      <c r="E129">
        <v>8</v>
      </c>
      <c r="F129">
        <v>8</v>
      </c>
      <c r="G129">
        <v>124.6</v>
      </c>
      <c r="H129">
        <v>14.2</v>
      </c>
      <c r="I129">
        <v>3.6738510090152603E-2</v>
      </c>
      <c r="J129">
        <f t="shared" si="3"/>
        <v>3.3557590861539754E-2</v>
      </c>
      <c r="K129">
        <f t="shared" si="4"/>
        <v>3.1809192286128482E-3</v>
      </c>
      <c r="L129">
        <v>836</v>
      </c>
      <c r="M129">
        <v>115.09</v>
      </c>
      <c r="N129">
        <v>305.12</v>
      </c>
      <c r="O129">
        <v>26543</v>
      </c>
      <c r="P129">
        <v>10.7</v>
      </c>
      <c r="Q129">
        <v>836007</v>
      </c>
      <c r="R129">
        <v>59.433100000000003</v>
      </c>
      <c r="S129">
        <f t="shared" si="5"/>
        <v>1000.0083732057416</v>
      </c>
      <c r="T129">
        <v>23.649899999999999</v>
      </c>
    </row>
    <row r="130" spans="1:20" x14ac:dyDescent="0.15">
      <c r="A130" t="s">
        <v>95</v>
      </c>
      <c r="B130" t="s">
        <v>96</v>
      </c>
      <c r="C130">
        <v>331081</v>
      </c>
      <c r="D130">
        <v>2005</v>
      </c>
      <c r="E130">
        <v>7</v>
      </c>
      <c r="F130">
        <v>22</v>
      </c>
      <c r="G130">
        <v>145.80000000000001</v>
      </c>
      <c r="H130">
        <v>12.6</v>
      </c>
      <c r="I130">
        <v>2.5774516296810001E-2</v>
      </c>
      <c r="J130">
        <f t="shared" si="3"/>
        <v>3.4237172950474404E-2</v>
      </c>
      <c r="K130">
        <f t="shared" si="4"/>
        <v>-8.4626566536644028E-3</v>
      </c>
      <c r="L130">
        <v>836</v>
      </c>
      <c r="M130">
        <v>115.09</v>
      </c>
      <c r="N130">
        <v>305.12</v>
      </c>
      <c r="O130">
        <v>26543</v>
      </c>
      <c r="P130">
        <v>10.7</v>
      </c>
      <c r="Q130">
        <v>836007</v>
      </c>
      <c r="R130">
        <v>59.433100000000003</v>
      </c>
      <c r="S130">
        <f t="shared" si="5"/>
        <v>1000.0083732057416</v>
      </c>
      <c r="T130">
        <v>23.649899999999999</v>
      </c>
    </row>
    <row r="131" spans="1:20" x14ac:dyDescent="0.15">
      <c r="A131" t="s">
        <v>95</v>
      </c>
      <c r="B131" t="s">
        <v>96</v>
      </c>
      <c r="C131">
        <v>331081</v>
      </c>
      <c r="D131">
        <v>2004</v>
      </c>
      <c r="E131">
        <v>8</v>
      </c>
      <c r="F131">
        <v>14</v>
      </c>
      <c r="G131">
        <v>171.2</v>
      </c>
      <c r="H131">
        <v>20.7</v>
      </c>
      <c r="I131">
        <v>5.4511038430090003E-2</v>
      </c>
      <c r="J131">
        <f t="shared" ref="J131:J139" si="6">0.00461160961+1.08944021*10^(-4)*$G131+5.74725563*10^(-4)*$H131-2.51030078*10^(-8)*$G131^2+2.3640048*10^(-6)*$G131*$H131+1.69485245*10^(-5)*$H131^2</f>
        <v>5.0063818091803367E-2</v>
      </c>
      <c r="K131">
        <f t="shared" ref="K131:K139" si="7">I131-J131</f>
        <v>4.4472203382866365E-3</v>
      </c>
      <c r="L131">
        <v>836</v>
      </c>
      <c r="M131">
        <v>114.82</v>
      </c>
      <c r="N131">
        <v>291.77999999999997</v>
      </c>
      <c r="O131">
        <v>25448</v>
      </c>
      <c r="P131">
        <v>10.79</v>
      </c>
      <c r="Q131">
        <v>238248</v>
      </c>
      <c r="R131">
        <v>59.433100000000003</v>
      </c>
      <c r="S131">
        <f t="shared" ref="S131:S139" si="8">Q131/L131</f>
        <v>284.98564593301438</v>
      </c>
      <c r="T131">
        <v>23.649899999999999</v>
      </c>
    </row>
    <row r="132" spans="1:20" x14ac:dyDescent="0.15">
      <c r="A132" t="s">
        <v>97</v>
      </c>
      <c r="B132" t="s">
        <v>98</v>
      </c>
      <c r="C132">
        <v>331082</v>
      </c>
      <c r="D132">
        <v>2007</v>
      </c>
      <c r="E132">
        <v>10</v>
      </c>
      <c r="F132">
        <v>9</v>
      </c>
      <c r="G132">
        <v>217.8</v>
      </c>
      <c r="H132">
        <v>4.9000000000000004</v>
      </c>
      <c r="I132">
        <v>4.5338290952099403E-2</v>
      </c>
      <c r="J132">
        <f t="shared" si="6"/>
        <v>3.2894812553873651E-2</v>
      </c>
      <c r="K132">
        <f t="shared" si="7"/>
        <v>1.2443478398225752E-2</v>
      </c>
      <c r="L132">
        <v>2171</v>
      </c>
      <c r="M132">
        <v>113.82</v>
      </c>
      <c r="N132">
        <v>227.14</v>
      </c>
      <c r="O132">
        <v>20041</v>
      </c>
      <c r="P132">
        <v>26.95</v>
      </c>
      <c r="Q132">
        <v>582398</v>
      </c>
      <c r="R132">
        <v>209.363</v>
      </c>
      <c r="S132">
        <f t="shared" si="8"/>
        <v>268.26255181943804</v>
      </c>
      <c r="T132">
        <v>18.514299999999999</v>
      </c>
    </row>
    <row r="133" spans="1:20" x14ac:dyDescent="0.15">
      <c r="A133" t="s">
        <v>97</v>
      </c>
      <c r="B133" t="s">
        <v>98</v>
      </c>
      <c r="C133">
        <v>331082</v>
      </c>
      <c r="D133">
        <v>2007</v>
      </c>
      <c r="E133">
        <v>9</v>
      </c>
      <c r="F133">
        <v>21</v>
      </c>
      <c r="G133">
        <v>168.1</v>
      </c>
      <c r="H133">
        <v>5.9</v>
      </c>
      <c r="I133">
        <v>4.5338290952099403E-2</v>
      </c>
      <c r="J133">
        <f t="shared" si="6"/>
        <v>2.8541203815997642E-2</v>
      </c>
      <c r="K133">
        <f t="shared" si="7"/>
        <v>1.6797087136101761E-2</v>
      </c>
      <c r="L133">
        <v>2171</v>
      </c>
      <c r="M133">
        <v>113.82</v>
      </c>
      <c r="N133">
        <v>227.14</v>
      </c>
      <c r="O133">
        <v>20041</v>
      </c>
      <c r="P133">
        <v>26.95</v>
      </c>
      <c r="Q133">
        <v>582398</v>
      </c>
      <c r="R133">
        <v>209.363</v>
      </c>
      <c r="S133">
        <f t="shared" si="8"/>
        <v>268.26255181943804</v>
      </c>
      <c r="T133">
        <v>18.514299999999999</v>
      </c>
    </row>
    <row r="134" spans="1:20" x14ac:dyDescent="0.15">
      <c r="A134" t="s">
        <v>97</v>
      </c>
      <c r="B134" t="s">
        <v>98</v>
      </c>
      <c r="C134">
        <v>331082</v>
      </c>
      <c r="D134">
        <v>2007</v>
      </c>
      <c r="E134">
        <v>8</v>
      </c>
      <c r="F134">
        <v>20</v>
      </c>
      <c r="G134">
        <v>50.3</v>
      </c>
      <c r="H134">
        <v>4</v>
      </c>
      <c r="I134">
        <v>2.2274899467770601E-2</v>
      </c>
      <c r="J134">
        <f t="shared" si="6"/>
        <v>1.3073697407055298E-2</v>
      </c>
      <c r="K134">
        <f t="shared" si="7"/>
        <v>9.2012020607153029E-3</v>
      </c>
      <c r="L134">
        <v>2171</v>
      </c>
      <c r="M134">
        <v>113.82</v>
      </c>
      <c r="N134">
        <v>227.14</v>
      </c>
      <c r="O134">
        <v>20041</v>
      </c>
      <c r="P134">
        <v>26.95</v>
      </c>
      <c r="Q134">
        <v>582398</v>
      </c>
      <c r="R134">
        <v>209.363</v>
      </c>
      <c r="S134">
        <f t="shared" si="8"/>
        <v>268.26255181943804</v>
      </c>
      <c r="T134">
        <v>18.514299999999999</v>
      </c>
    </row>
    <row r="135" spans="1:20" x14ac:dyDescent="0.15">
      <c r="A135" t="s">
        <v>97</v>
      </c>
      <c r="B135" t="s">
        <v>98</v>
      </c>
      <c r="C135">
        <v>331082</v>
      </c>
      <c r="D135">
        <v>2006</v>
      </c>
      <c r="E135">
        <v>7</v>
      </c>
      <c r="F135">
        <v>16</v>
      </c>
      <c r="G135">
        <v>94.8</v>
      </c>
      <c r="H135">
        <v>6.3</v>
      </c>
      <c r="I135">
        <v>1.3823737199434199E-2</v>
      </c>
      <c r="J135">
        <f t="shared" si="6"/>
        <v>2.0419237276638087E-2</v>
      </c>
      <c r="K135">
        <f t="shared" si="7"/>
        <v>-6.595500077203888E-3</v>
      </c>
      <c r="L135">
        <v>2171</v>
      </c>
      <c r="M135">
        <v>112.86</v>
      </c>
      <c r="N135">
        <v>192.42</v>
      </c>
      <c r="O135">
        <v>17121</v>
      </c>
      <c r="P135">
        <v>53.57</v>
      </c>
      <c r="Q135">
        <v>503285</v>
      </c>
      <c r="R135">
        <v>209.363</v>
      </c>
      <c r="S135">
        <f t="shared" si="8"/>
        <v>231.82174113311837</v>
      </c>
      <c r="T135">
        <v>18.514299999999999</v>
      </c>
    </row>
    <row r="136" spans="1:20" x14ac:dyDescent="0.15">
      <c r="A136" t="s">
        <v>97</v>
      </c>
      <c r="B136" t="s">
        <v>98</v>
      </c>
      <c r="C136">
        <v>331082</v>
      </c>
      <c r="D136">
        <v>2005</v>
      </c>
      <c r="E136">
        <v>9</v>
      </c>
      <c r="F136">
        <v>13</v>
      </c>
      <c r="G136">
        <v>240.1</v>
      </c>
      <c r="H136">
        <v>13.2</v>
      </c>
      <c r="I136">
        <v>5.3481134163208897E-2</v>
      </c>
      <c r="J136">
        <f t="shared" si="6"/>
        <v>4.7353706640631522E-2</v>
      </c>
      <c r="K136">
        <f t="shared" si="7"/>
        <v>6.127427522577375E-3</v>
      </c>
      <c r="L136">
        <v>2171</v>
      </c>
      <c r="M136">
        <v>111.92</v>
      </c>
      <c r="N136">
        <v>164.82</v>
      </c>
      <c r="O136">
        <v>14776</v>
      </c>
      <c r="P136">
        <v>26.84</v>
      </c>
      <c r="Q136">
        <v>630447</v>
      </c>
      <c r="R136">
        <v>209.363</v>
      </c>
      <c r="S136">
        <f t="shared" si="8"/>
        <v>290.39474896361122</v>
      </c>
      <c r="T136">
        <v>18.514299999999999</v>
      </c>
    </row>
    <row r="137" spans="1:20" x14ac:dyDescent="0.15">
      <c r="A137" t="s">
        <v>97</v>
      </c>
      <c r="B137" t="s">
        <v>98</v>
      </c>
      <c r="C137">
        <v>331082</v>
      </c>
      <c r="D137">
        <v>2005</v>
      </c>
      <c r="E137">
        <v>8</v>
      </c>
      <c r="F137">
        <v>8</v>
      </c>
      <c r="G137">
        <v>156.69999999999999</v>
      </c>
      <c r="H137">
        <v>8.1</v>
      </c>
      <c r="I137">
        <v>5.7353905947441199E-2</v>
      </c>
      <c r="J137">
        <f t="shared" si="6"/>
        <v>2.9834566230742855E-2</v>
      </c>
      <c r="K137">
        <f t="shared" si="7"/>
        <v>2.7519339716698343E-2</v>
      </c>
      <c r="L137">
        <v>2171</v>
      </c>
      <c r="M137">
        <v>111.92</v>
      </c>
      <c r="N137">
        <v>164.82</v>
      </c>
      <c r="O137">
        <v>14776</v>
      </c>
      <c r="P137">
        <v>26.84</v>
      </c>
      <c r="Q137">
        <v>630447</v>
      </c>
      <c r="R137">
        <v>209.363</v>
      </c>
      <c r="S137">
        <f t="shared" si="8"/>
        <v>290.39474896361122</v>
      </c>
      <c r="T137">
        <v>18.514299999999999</v>
      </c>
    </row>
    <row r="138" spans="1:20" x14ac:dyDescent="0.15">
      <c r="A138" t="s">
        <v>97</v>
      </c>
      <c r="B138" t="s">
        <v>98</v>
      </c>
      <c r="C138">
        <v>331082</v>
      </c>
      <c r="D138">
        <v>2005</v>
      </c>
      <c r="E138">
        <v>7</v>
      </c>
      <c r="F138">
        <v>22</v>
      </c>
      <c r="G138">
        <v>117.3</v>
      </c>
      <c r="H138">
        <v>7.3</v>
      </c>
      <c r="I138">
        <v>1.9917112033195E-2</v>
      </c>
      <c r="J138">
        <f t="shared" si="6"/>
        <v>2.4168300859804537E-2</v>
      </c>
      <c r="K138">
        <f t="shared" si="7"/>
        <v>-4.2511888266095373E-3</v>
      </c>
      <c r="L138">
        <v>2171</v>
      </c>
      <c r="M138">
        <v>111.92</v>
      </c>
      <c r="N138">
        <v>164.82</v>
      </c>
      <c r="O138">
        <v>14776</v>
      </c>
      <c r="P138">
        <v>26.84</v>
      </c>
      <c r="Q138">
        <v>630447</v>
      </c>
      <c r="R138">
        <v>209.363</v>
      </c>
      <c r="S138">
        <f t="shared" si="8"/>
        <v>290.39474896361122</v>
      </c>
      <c r="T138">
        <v>18.514299999999999</v>
      </c>
    </row>
    <row r="139" spans="1:20" x14ac:dyDescent="0.15">
      <c r="A139" t="s">
        <v>97</v>
      </c>
      <c r="B139" t="s">
        <v>98</v>
      </c>
      <c r="C139">
        <v>331082</v>
      </c>
      <c r="D139">
        <v>2004</v>
      </c>
      <c r="E139">
        <v>8</v>
      </c>
      <c r="F139">
        <v>14</v>
      </c>
      <c r="G139">
        <v>200.9</v>
      </c>
      <c r="H139">
        <v>13.2</v>
      </c>
      <c r="I139">
        <v>6.7510886075949406E-2</v>
      </c>
      <c r="J139">
        <f t="shared" si="6"/>
        <v>4.2293831090159689E-2</v>
      </c>
      <c r="K139">
        <f t="shared" si="7"/>
        <v>2.5217054985789716E-2</v>
      </c>
      <c r="L139">
        <v>2171</v>
      </c>
      <c r="M139">
        <v>111.18</v>
      </c>
      <c r="N139">
        <v>150.53</v>
      </c>
      <c r="O139">
        <v>13576</v>
      </c>
      <c r="P139">
        <v>26.07</v>
      </c>
      <c r="Q139">
        <v>170168</v>
      </c>
      <c r="R139">
        <v>209.363</v>
      </c>
      <c r="S139">
        <f t="shared" si="8"/>
        <v>78.38231229847996</v>
      </c>
      <c r="T139">
        <v>18.514299999999999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E39" sqref="E39"/>
    </sheetView>
  </sheetViews>
  <sheetFormatPr defaultRowHeight="13.5" x14ac:dyDescent="0.15"/>
  <cols>
    <col min="6" max="6" width="15.625" customWidth="1"/>
  </cols>
  <sheetData>
    <row r="1" spans="1:9" x14ac:dyDescent="0.15">
      <c r="A1" t="s">
        <v>153</v>
      </c>
    </row>
    <row r="2" spans="1:9" ht="14.25" thickBot="1" x14ac:dyDescent="0.2"/>
    <row r="3" spans="1:9" x14ac:dyDescent="0.15">
      <c r="A3" s="7" t="s">
        <v>154</v>
      </c>
      <c r="B3" s="7"/>
    </row>
    <row r="4" spans="1:9" x14ac:dyDescent="0.15">
      <c r="A4" s="4" t="s">
        <v>155</v>
      </c>
      <c r="B4" s="4">
        <v>0.5957914201293949</v>
      </c>
    </row>
    <row r="5" spans="1:9" x14ac:dyDescent="0.15">
      <c r="A5" s="4" t="s">
        <v>156</v>
      </c>
      <c r="B5" s="4">
        <v>0.35496741629980111</v>
      </c>
    </row>
    <row r="6" spans="1:9" x14ac:dyDescent="0.15">
      <c r="A6" s="4" t="s">
        <v>157</v>
      </c>
      <c r="B6" s="4">
        <v>0.34685379889476714</v>
      </c>
    </row>
    <row r="7" spans="1:9" x14ac:dyDescent="0.15">
      <c r="A7" s="4" t="s">
        <v>158</v>
      </c>
      <c r="B7" s="4">
        <v>1.740488469558802E-2</v>
      </c>
    </row>
    <row r="8" spans="1:9" ht="14.25" thickBot="1" x14ac:dyDescent="0.2">
      <c r="A8" s="5" t="s">
        <v>159</v>
      </c>
      <c r="B8" s="5">
        <v>162</v>
      </c>
    </row>
    <row r="10" spans="1:9" ht="14.25" thickBot="1" x14ac:dyDescent="0.2">
      <c r="A10" t="s">
        <v>160</v>
      </c>
    </row>
    <row r="11" spans="1:9" x14ac:dyDescent="0.15">
      <c r="A11" s="6"/>
      <c r="B11" s="6" t="s">
        <v>165</v>
      </c>
      <c r="C11" s="6" t="s">
        <v>166</v>
      </c>
      <c r="D11" s="6" t="s">
        <v>167</v>
      </c>
      <c r="E11" s="6" t="s">
        <v>168</v>
      </c>
      <c r="F11" s="6" t="s">
        <v>169</v>
      </c>
    </row>
    <row r="12" spans="1:9" x14ac:dyDescent="0.15">
      <c r="A12" s="4" t="s">
        <v>161</v>
      </c>
      <c r="B12" s="4">
        <v>2</v>
      </c>
      <c r="C12" s="4">
        <v>2.6506126195277556E-2</v>
      </c>
      <c r="D12" s="4">
        <v>1.3253063097638778E-2</v>
      </c>
      <c r="E12" s="4">
        <v>43.749587709123176</v>
      </c>
      <c r="F12" s="4">
        <v>7.2734666649585766E-16</v>
      </c>
    </row>
    <row r="13" spans="1:9" x14ac:dyDescent="0.15">
      <c r="A13" s="4" t="s">
        <v>162</v>
      </c>
      <c r="B13" s="4">
        <v>159</v>
      </c>
      <c r="C13" s="4">
        <v>4.8165871791407529E-2</v>
      </c>
      <c r="D13" s="4">
        <v>3.0293001126671404E-4</v>
      </c>
      <c r="E13" s="4"/>
      <c r="F13" s="4"/>
    </row>
    <row r="14" spans="1:9" ht="14.25" thickBot="1" x14ac:dyDescent="0.2">
      <c r="A14" s="5" t="s">
        <v>163</v>
      </c>
      <c r="B14" s="5">
        <v>161</v>
      </c>
      <c r="C14" s="5">
        <v>7.4671997986685085E-2</v>
      </c>
      <c r="D14" s="5"/>
      <c r="E14" s="5"/>
      <c r="F14" s="5"/>
    </row>
    <row r="15" spans="1:9" ht="14.25" thickBot="1" x14ac:dyDescent="0.2"/>
    <row r="16" spans="1:9" x14ac:dyDescent="0.15">
      <c r="A16" s="6"/>
      <c r="B16" s="6" t="s">
        <v>170</v>
      </c>
      <c r="C16" s="6" t="s">
        <v>158</v>
      </c>
      <c r="D16" s="6" t="s">
        <v>171</v>
      </c>
      <c r="E16" s="6" t="s">
        <v>172</v>
      </c>
      <c r="F16" s="6" t="s">
        <v>173</v>
      </c>
      <c r="G16" s="6" t="s">
        <v>174</v>
      </c>
      <c r="H16" s="6" t="s">
        <v>178</v>
      </c>
      <c r="I16" s="6" t="s">
        <v>179</v>
      </c>
    </row>
    <row r="17" spans="1:9" x14ac:dyDescent="0.15">
      <c r="A17" s="4" t="s">
        <v>164</v>
      </c>
      <c r="B17" s="4">
        <v>-6.8369486744815754E-3</v>
      </c>
      <c r="C17" s="4">
        <v>3.7941347166390998E-3</v>
      </c>
      <c r="D17" s="4">
        <v>-1.8019783653169397</v>
      </c>
      <c r="E17" s="4">
        <v>7.3443192984762762E-2</v>
      </c>
      <c r="F17" s="4">
        <v>-1.4330350370573421E-2</v>
      </c>
      <c r="G17" s="4">
        <v>6.5645302161027128E-4</v>
      </c>
      <c r="H17" s="4">
        <v>-1.3114319911268092E-2</v>
      </c>
      <c r="I17" s="4">
        <v>-5.5957743769505935E-4</v>
      </c>
    </row>
    <row r="18" spans="1:9" x14ac:dyDescent="0.15">
      <c r="A18" s="4" t="s">
        <v>175</v>
      </c>
      <c r="B18" s="4">
        <v>1.6550503315317477E-4</v>
      </c>
      <c r="C18" s="4">
        <v>2.4259624100284018E-5</v>
      </c>
      <c r="D18" s="4">
        <v>6.8222422766739044</v>
      </c>
      <c r="E18" s="4">
        <v>1.7767058776116718E-10</v>
      </c>
      <c r="F18" s="4">
        <v>1.175923674319511E-4</v>
      </c>
      <c r="G18" s="4">
        <v>2.1341769887439844E-4</v>
      </c>
      <c r="H18" s="4">
        <v>1.253676427029818E-4</v>
      </c>
      <c r="I18" s="4">
        <v>2.0564242360336774E-4</v>
      </c>
    </row>
    <row r="19" spans="1:9" ht="14.25" thickBot="1" x14ac:dyDescent="0.2">
      <c r="A19" s="5" t="s">
        <v>180</v>
      </c>
      <c r="B19" s="5">
        <v>1.4110517381371304E-3</v>
      </c>
      <c r="C19" s="5">
        <v>2.1001358292698237E-4</v>
      </c>
      <c r="D19" s="5">
        <v>6.7188594112397269</v>
      </c>
      <c r="E19" s="5">
        <v>3.0935818933304381E-10</v>
      </c>
      <c r="F19" s="5">
        <v>9.9627570722661063E-4</v>
      </c>
      <c r="G19" s="5">
        <v>1.8258277690476501E-3</v>
      </c>
      <c r="H19" s="5">
        <v>1.0635856297201583E-3</v>
      </c>
      <c r="I19" s="5">
        <v>1.7585178465541024E-3</v>
      </c>
    </row>
    <row r="23" spans="1:9" x14ac:dyDescent="0.15">
      <c r="A23" t="s">
        <v>176</v>
      </c>
    </row>
    <row r="24" spans="1:9" ht="14.25" thickBot="1" x14ac:dyDescent="0.2"/>
    <row r="25" spans="1:9" x14ac:dyDescent="0.15">
      <c r="A25" s="6" t="s">
        <v>159</v>
      </c>
      <c r="B25" s="6" t="s">
        <v>177</v>
      </c>
      <c r="C25" s="6" t="s">
        <v>162</v>
      </c>
    </row>
    <row r="26" spans="1:9" x14ac:dyDescent="0.15">
      <c r="A26" s="4">
        <v>1</v>
      </c>
      <c r="B26" s="4">
        <v>2.2764473340785119E-2</v>
      </c>
      <c r="C26" s="4">
        <v>-2.2462211942480034E-2</v>
      </c>
    </row>
    <row r="27" spans="1:9" x14ac:dyDescent="0.15">
      <c r="A27" s="4">
        <v>2</v>
      </c>
      <c r="B27" s="4">
        <v>2.2764473340785119E-2</v>
      </c>
      <c r="C27" s="4">
        <v>-1.8480160261186179E-2</v>
      </c>
    </row>
    <row r="28" spans="1:9" x14ac:dyDescent="0.15">
      <c r="A28" s="4">
        <v>3</v>
      </c>
      <c r="B28" s="4">
        <v>2.2764473340785119E-2</v>
      </c>
      <c r="C28" s="4">
        <v>-2.038149980250905E-2</v>
      </c>
    </row>
    <row r="29" spans="1:9" x14ac:dyDescent="0.15">
      <c r="A29" s="4">
        <v>4</v>
      </c>
      <c r="B29" s="4">
        <v>3.0454494843538543E-2</v>
      </c>
      <c r="C29" s="4">
        <v>-2.3552953962889644E-2</v>
      </c>
    </row>
    <row r="30" spans="1:9" x14ac:dyDescent="0.15">
      <c r="A30" s="4">
        <v>5</v>
      </c>
      <c r="B30" s="4">
        <v>2.7995284179692468E-2</v>
      </c>
      <c r="C30" s="4">
        <v>-2.1748772548763288E-2</v>
      </c>
    </row>
    <row r="31" spans="1:9" x14ac:dyDescent="0.15">
      <c r="A31" s="4">
        <v>6</v>
      </c>
      <c r="B31" s="4">
        <v>2.3824740578853351E-2</v>
      </c>
      <c r="C31" s="4">
        <v>-2.2778097147554681E-2</v>
      </c>
    </row>
    <row r="32" spans="1:9" x14ac:dyDescent="0.15">
      <c r="A32" s="4">
        <v>7</v>
      </c>
      <c r="B32" s="4">
        <v>2.9776775998877555E-2</v>
      </c>
      <c r="C32" s="4">
        <v>1.8147672202616746E-2</v>
      </c>
    </row>
    <row r="33" spans="1:3" x14ac:dyDescent="0.15">
      <c r="A33" s="4">
        <v>8</v>
      </c>
      <c r="B33" s="4">
        <v>3.0454494843538543E-2</v>
      </c>
      <c r="C33" s="4">
        <v>-1.8941444483302143E-2</v>
      </c>
    </row>
    <row r="34" spans="1:3" x14ac:dyDescent="0.15">
      <c r="A34" s="4">
        <v>9</v>
      </c>
      <c r="B34" s="4">
        <v>2.7902493402532418E-2</v>
      </c>
      <c r="C34" s="4">
        <v>2.7182868666645842E-3</v>
      </c>
    </row>
    <row r="35" spans="1:3" x14ac:dyDescent="0.15">
      <c r="A35" s="4">
        <v>10</v>
      </c>
      <c r="B35" s="4">
        <v>2.8878423394273503E-2</v>
      </c>
      <c r="C35" s="4">
        <v>-2.8874970063153833E-2</v>
      </c>
    </row>
    <row r="36" spans="1:3" x14ac:dyDescent="0.15">
      <c r="A36" s="4">
        <v>11</v>
      </c>
      <c r="B36" s="4">
        <v>3.2145686877527273E-2</v>
      </c>
      <c r="C36" s="4">
        <v>-2.2707061265886782E-2</v>
      </c>
    </row>
    <row r="37" spans="1:3" x14ac:dyDescent="0.15">
      <c r="A37" s="4">
        <v>12</v>
      </c>
      <c r="B37" s="4">
        <v>2.1427958293958663E-2</v>
      </c>
      <c r="C37" s="4">
        <v>2.2242894979850835E-2</v>
      </c>
    </row>
    <row r="38" spans="1:3" x14ac:dyDescent="0.15">
      <c r="A38" s="4">
        <v>13</v>
      </c>
      <c r="B38" s="4">
        <v>2.9776775998877555E-2</v>
      </c>
      <c r="C38" s="4">
        <v>1.4683789216368544E-2</v>
      </c>
    </row>
    <row r="39" spans="1:3" x14ac:dyDescent="0.15">
      <c r="A39" s="4">
        <v>14</v>
      </c>
      <c r="B39" s="4">
        <v>2.1427958293958663E-2</v>
      </c>
      <c r="C39" s="4">
        <v>1.6427973565704735E-2</v>
      </c>
    </row>
    <row r="40" spans="1:3" x14ac:dyDescent="0.15">
      <c r="A40" s="4">
        <v>15</v>
      </c>
      <c r="B40" s="4">
        <v>2.0383087680534345E-2</v>
      </c>
      <c r="C40" s="4">
        <v>-1.9863834830990273E-2</v>
      </c>
    </row>
    <row r="41" spans="1:3" x14ac:dyDescent="0.15">
      <c r="A41" s="4">
        <v>16</v>
      </c>
      <c r="B41" s="4">
        <v>2.2827936745624416E-2</v>
      </c>
      <c r="C41" s="4">
        <v>1.5668632547853882E-2</v>
      </c>
    </row>
    <row r="42" spans="1:3" x14ac:dyDescent="0.15">
      <c r="A42" s="4">
        <v>17</v>
      </c>
      <c r="B42" s="4">
        <v>1.4318972371612799E-2</v>
      </c>
      <c r="C42" s="4">
        <v>-9.0449733990100589E-3</v>
      </c>
    </row>
    <row r="43" spans="1:3" x14ac:dyDescent="0.15">
      <c r="A43" s="4">
        <v>18</v>
      </c>
      <c r="B43" s="4">
        <v>2.470873158470141E-2</v>
      </c>
      <c r="C43" s="4">
        <v>-2.4675966574906526E-2</v>
      </c>
    </row>
    <row r="44" spans="1:3" x14ac:dyDescent="0.15">
      <c r="A44" s="4">
        <v>19</v>
      </c>
      <c r="B44" s="4">
        <v>2.3824740578853351E-2</v>
      </c>
      <c r="C44" s="4">
        <v>2.1936032127991549E-2</v>
      </c>
    </row>
    <row r="45" spans="1:3" x14ac:dyDescent="0.15">
      <c r="A45" s="4">
        <v>20</v>
      </c>
      <c r="B45" s="4">
        <v>2.2827936745624416E-2</v>
      </c>
      <c r="C45" s="4">
        <v>-2.7172328743574163E-3</v>
      </c>
    </row>
    <row r="46" spans="1:3" x14ac:dyDescent="0.15">
      <c r="A46" s="4">
        <v>21</v>
      </c>
      <c r="B46" s="4">
        <v>1.1861163202896409E-2</v>
      </c>
      <c r="C46" s="4">
        <v>-8.1530344105109186E-3</v>
      </c>
    </row>
    <row r="47" spans="1:3" x14ac:dyDescent="0.15">
      <c r="A47" s="4">
        <v>22</v>
      </c>
      <c r="B47" s="4">
        <v>5.5272479461111034E-3</v>
      </c>
      <c r="C47" s="4">
        <v>-4.4652957337217233E-3</v>
      </c>
    </row>
    <row r="48" spans="1:3" x14ac:dyDescent="0.15">
      <c r="A48" s="4">
        <v>23</v>
      </c>
      <c r="B48" s="4">
        <v>1.1861163202896409E-2</v>
      </c>
      <c r="C48" s="4">
        <v>-5.7149313472667487E-3</v>
      </c>
    </row>
    <row r="49" spans="1:3" x14ac:dyDescent="0.15">
      <c r="A49" s="4">
        <v>24</v>
      </c>
      <c r="B49" s="4">
        <v>9.5602767728255097E-3</v>
      </c>
      <c r="C49" s="4">
        <v>-8.2189487149123795E-3</v>
      </c>
    </row>
    <row r="50" spans="1:3" x14ac:dyDescent="0.15">
      <c r="A50" s="4">
        <v>25</v>
      </c>
      <c r="B50" s="4">
        <v>3.7664734984768647E-2</v>
      </c>
      <c r="C50" s="4">
        <v>-2.6849373087930048E-2</v>
      </c>
    </row>
    <row r="51" spans="1:3" x14ac:dyDescent="0.15">
      <c r="A51" s="4">
        <v>26</v>
      </c>
      <c r="B51" s="4">
        <v>1.6444919682755813E-2</v>
      </c>
      <c r="C51" s="4">
        <v>-2.5062534985453126E-3</v>
      </c>
    </row>
    <row r="52" spans="1:3" x14ac:dyDescent="0.15">
      <c r="A52" s="4">
        <v>27</v>
      </c>
      <c r="B52" s="4">
        <v>1.4229039055658213E-2</v>
      </c>
      <c r="C52" s="4">
        <v>-1.0831361248640673E-2</v>
      </c>
    </row>
    <row r="53" spans="1:3" x14ac:dyDescent="0.15">
      <c r="A53" s="4">
        <v>28</v>
      </c>
      <c r="B53" s="4">
        <v>3.2932078446017483E-2</v>
      </c>
      <c r="C53" s="4">
        <v>3.3465559937820917E-2</v>
      </c>
    </row>
    <row r="54" spans="1:3" x14ac:dyDescent="0.15">
      <c r="A54" s="4">
        <v>29</v>
      </c>
      <c r="B54" s="4">
        <v>3.3800737209059024E-2</v>
      </c>
      <c r="C54" s="4">
        <v>-1.3053518885702137E-4</v>
      </c>
    </row>
    <row r="55" spans="1:3" x14ac:dyDescent="0.15">
      <c r="A55" s="4">
        <v>30</v>
      </c>
      <c r="B55" s="4">
        <v>5.3100565362820248E-2</v>
      </c>
      <c r="C55" s="4">
        <v>1.2473532997835449E-2</v>
      </c>
    </row>
    <row r="56" spans="1:3" x14ac:dyDescent="0.15">
      <c r="A56" s="4">
        <v>31</v>
      </c>
      <c r="B56" s="4">
        <v>5.3775545599059268E-2</v>
      </c>
      <c r="C56" s="4">
        <v>-3.2078274401689671E-3</v>
      </c>
    </row>
    <row r="57" spans="1:3" x14ac:dyDescent="0.15">
      <c r="A57" s="4">
        <v>32</v>
      </c>
      <c r="B57" s="4">
        <v>3.7446775451410161E-2</v>
      </c>
      <c r="C57" s="4">
        <v>-1.7783869906010961E-2</v>
      </c>
    </row>
    <row r="58" spans="1:3" x14ac:dyDescent="0.15">
      <c r="A58" s="4">
        <v>33</v>
      </c>
      <c r="B58" s="4">
        <v>1.9190416415943573E-2</v>
      </c>
      <c r="C58" s="4">
        <v>4.9413312988644265E-3</v>
      </c>
    </row>
    <row r="59" spans="1:3" x14ac:dyDescent="0.15">
      <c r="A59" s="4">
        <v>34</v>
      </c>
      <c r="B59" s="4">
        <v>4.2999345505470035E-2</v>
      </c>
      <c r="C59" s="4">
        <v>1.5599099389729462E-2</v>
      </c>
    </row>
    <row r="60" spans="1:3" x14ac:dyDescent="0.15">
      <c r="A60" s="4">
        <v>35</v>
      </c>
      <c r="B60" s="4">
        <v>3.2932078446017483E-2</v>
      </c>
      <c r="C60" s="4">
        <v>1.7153544775382619E-2</v>
      </c>
    </row>
    <row r="61" spans="1:3" x14ac:dyDescent="0.15">
      <c r="A61" s="4">
        <v>36</v>
      </c>
      <c r="B61" s="4">
        <v>3.3800737209059024E-2</v>
      </c>
      <c r="C61" s="4">
        <v>1.4008266775004774E-2</v>
      </c>
    </row>
    <row r="62" spans="1:3" x14ac:dyDescent="0.15">
      <c r="A62" s="4">
        <v>37</v>
      </c>
      <c r="B62" s="4">
        <v>5.3100565362820248E-2</v>
      </c>
      <c r="C62" s="4">
        <v>9.1974807536846503E-3</v>
      </c>
    </row>
    <row r="63" spans="1:3" x14ac:dyDescent="0.15">
      <c r="A63" s="4">
        <v>38</v>
      </c>
      <c r="B63" s="4">
        <v>5.3775545599059268E-2</v>
      </c>
      <c r="C63" s="4">
        <v>-2.117020457964177E-2</v>
      </c>
    </row>
    <row r="64" spans="1:3" x14ac:dyDescent="0.15">
      <c r="A64" s="4">
        <v>39</v>
      </c>
      <c r="B64" s="4">
        <v>3.7446775451410161E-2</v>
      </c>
      <c r="C64" s="4">
        <v>1.1421168529519542E-2</v>
      </c>
    </row>
    <row r="65" spans="1:3" x14ac:dyDescent="0.15">
      <c r="A65" s="4">
        <v>40</v>
      </c>
      <c r="B65" s="4">
        <v>4.6167736819911057E-2</v>
      </c>
      <c r="C65" s="4">
        <v>2.3757126112150945E-2</v>
      </c>
    </row>
    <row r="66" spans="1:3" x14ac:dyDescent="0.15">
      <c r="A66" s="4">
        <v>41</v>
      </c>
      <c r="B66" s="4">
        <v>4.2999345505470035E-2</v>
      </c>
      <c r="C66" s="4">
        <v>9.6053527926217644E-3</v>
      </c>
    </row>
    <row r="67" spans="1:3" x14ac:dyDescent="0.15">
      <c r="A67" s="4">
        <v>42</v>
      </c>
      <c r="B67" s="4">
        <v>2.4952244856070761E-2</v>
      </c>
      <c r="C67" s="4">
        <v>-9.0282199006340609E-3</v>
      </c>
    </row>
    <row r="68" spans="1:3" x14ac:dyDescent="0.15">
      <c r="A68" s="4">
        <v>43</v>
      </c>
      <c r="B68" s="4">
        <v>2.3491843695392062E-2</v>
      </c>
      <c r="C68" s="4">
        <v>1.168527645718264E-2</v>
      </c>
    </row>
    <row r="69" spans="1:3" x14ac:dyDescent="0.15">
      <c r="A69" s="4">
        <v>44</v>
      </c>
      <c r="B69" s="4">
        <v>1.926635460238393E-2</v>
      </c>
      <c r="C69" s="4">
        <v>-3.9469306863000302E-3</v>
      </c>
    </row>
    <row r="70" spans="1:3" x14ac:dyDescent="0.15">
      <c r="A70" s="4">
        <v>45</v>
      </c>
      <c r="B70" s="4">
        <v>1.8400984151627015E-2</v>
      </c>
      <c r="C70" s="4">
        <v>3.5289500588992842E-3</v>
      </c>
    </row>
    <row r="71" spans="1:3" x14ac:dyDescent="0.15">
      <c r="A71" s="4">
        <v>46</v>
      </c>
      <c r="B71" s="4">
        <v>2.4952244856070761E-2</v>
      </c>
      <c r="C71" s="4">
        <v>1.3216869263851835E-2</v>
      </c>
    </row>
    <row r="72" spans="1:3" x14ac:dyDescent="0.15">
      <c r="A72" s="4">
        <v>47</v>
      </c>
      <c r="B72" s="4">
        <v>2.6035208370944397E-2</v>
      </c>
      <c r="C72" s="4">
        <v>1.6724515420158105E-2</v>
      </c>
    </row>
    <row r="73" spans="1:3" x14ac:dyDescent="0.15">
      <c r="A73" s="4">
        <v>48</v>
      </c>
      <c r="B73" s="4">
        <v>1.926635460238393E-2</v>
      </c>
      <c r="C73" s="4">
        <v>1.5998987221167171E-2</v>
      </c>
    </row>
    <row r="74" spans="1:3" x14ac:dyDescent="0.15">
      <c r="A74" s="4">
        <v>49</v>
      </c>
      <c r="B74" s="4">
        <v>1.8400984151627015E-2</v>
      </c>
      <c r="C74" s="4">
        <v>3.850672749315838E-4</v>
      </c>
    </row>
    <row r="75" spans="1:3" x14ac:dyDescent="0.15">
      <c r="A75" s="4">
        <v>50</v>
      </c>
      <c r="B75" s="4">
        <v>1.6244793295058828E-2</v>
      </c>
      <c r="C75" s="4">
        <v>1.4987017201594972E-2</v>
      </c>
    </row>
    <row r="76" spans="1:3" x14ac:dyDescent="0.15">
      <c r="A76" s="4">
        <v>51</v>
      </c>
      <c r="B76" s="4">
        <v>1.9311445068590356E-2</v>
      </c>
      <c r="C76" s="4">
        <v>2.9013036614963846E-2</v>
      </c>
    </row>
    <row r="77" spans="1:3" x14ac:dyDescent="0.15">
      <c r="A77" s="4">
        <v>52</v>
      </c>
      <c r="B77" s="4">
        <v>1.7204237165321982E-2</v>
      </c>
      <c r="C77" s="4">
        <v>-1.0960766041372833E-3</v>
      </c>
    </row>
    <row r="78" spans="1:3" x14ac:dyDescent="0.15">
      <c r="A78" s="4">
        <v>53</v>
      </c>
      <c r="B78" s="4">
        <v>2.5591568711878059E-2</v>
      </c>
      <c r="C78" s="4">
        <v>5.9591208640838035E-2</v>
      </c>
    </row>
    <row r="79" spans="1:3" x14ac:dyDescent="0.15">
      <c r="A79" s="4">
        <v>54</v>
      </c>
      <c r="B79" s="4">
        <v>2.2878137959433022E-2</v>
      </c>
      <c r="C79" s="4">
        <v>5.4653491726871478E-2</v>
      </c>
    </row>
    <row r="80" spans="1:3" x14ac:dyDescent="0.15">
      <c r="A80" s="4">
        <v>55</v>
      </c>
      <c r="B80" s="4">
        <v>2.0999596406752741E-2</v>
      </c>
      <c r="C80" s="4">
        <v>-5.0037258463738431E-3</v>
      </c>
    </row>
    <row r="81" spans="1:3" x14ac:dyDescent="0.15">
      <c r="A81" s="4">
        <v>56</v>
      </c>
      <c r="B81" s="4">
        <v>1.1288526682375644E-2</v>
      </c>
      <c r="C81" s="4">
        <v>3.3647241273425457E-2</v>
      </c>
    </row>
    <row r="82" spans="1:3" x14ac:dyDescent="0.15">
      <c r="A82" s="4">
        <v>57</v>
      </c>
      <c r="B82" s="4">
        <v>2.3421565960416526E-2</v>
      </c>
      <c r="C82" s="4">
        <v>-1.6401018037339607E-2</v>
      </c>
    </row>
    <row r="83" spans="1:3" x14ac:dyDescent="0.15">
      <c r="A83" s="4">
        <v>58</v>
      </c>
      <c r="B83" s="4">
        <v>3.914107256306263E-2</v>
      </c>
      <c r="C83" s="4">
        <v>-1.5246780939068429E-2</v>
      </c>
    </row>
    <row r="84" spans="1:3" x14ac:dyDescent="0.15">
      <c r="A84" s="4">
        <v>59</v>
      </c>
      <c r="B84" s="4">
        <v>3.7236061099267054E-2</v>
      </c>
      <c r="C84" s="4">
        <v>-2.1581264464299955E-2</v>
      </c>
    </row>
    <row r="85" spans="1:3" x14ac:dyDescent="0.15">
      <c r="A85" s="4">
        <v>60</v>
      </c>
      <c r="B85" s="4">
        <v>3.7236061099267054E-2</v>
      </c>
      <c r="C85" s="4">
        <v>-3.4087678572702715E-2</v>
      </c>
    </row>
    <row r="86" spans="1:3" x14ac:dyDescent="0.15">
      <c r="A86" s="4">
        <v>61</v>
      </c>
      <c r="B86" s="4">
        <v>7.1290563680079001E-3</v>
      </c>
      <c r="C86" s="4">
        <v>-6.8001938976053741E-3</v>
      </c>
    </row>
    <row r="87" spans="1:3" x14ac:dyDescent="0.15">
      <c r="A87" s="4">
        <v>62</v>
      </c>
      <c r="B87" s="4">
        <v>1.7355747068960925E-2</v>
      </c>
      <c r="C87" s="4">
        <v>7.3997458780462738E-3</v>
      </c>
    </row>
    <row r="88" spans="1:3" x14ac:dyDescent="0.15">
      <c r="A88" s="4">
        <v>63</v>
      </c>
      <c r="B88" s="4">
        <v>3.7664734984768647E-2</v>
      </c>
      <c r="C88" s="4">
        <v>-3.1154663110028888E-2</v>
      </c>
    </row>
    <row r="89" spans="1:3" x14ac:dyDescent="0.15">
      <c r="A89" s="4">
        <v>64</v>
      </c>
      <c r="B89" s="4">
        <v>1.0590850169331222E-2</v>
      </c>
      <c r="C89" s="4">
        <v>-2.8139665013922916E-3</v>
      </c>
    </row>
    <row r="90" spans="1:3" x14ac:dyDescent="0.15">
      <c r="A90" s="4">
        <v>65</v>
      </c>
      <c r="B90" s="4">
        <v>1.6444919682755813E-2</v>
      </c>
      <c r="C90" s="4">
        <v>4.4641575241194685E-2</v>
      </c>
    </row>
    <row r="91" spans="1:3" x14ac:dyDescent="0.15">
      <c r="A91" s="4">
        <v>66</v>
      </c>
      <c r="B91" s="4">
        <v>1.8001702020283568E-2</v>
      </c>
      <c r="C91" s="4">
        <v>3.1076932910549235E-2</v>
      </c>
    </row>
    <row r="92" spans="1:3" x14ac:dyDescent="0.15">
      <c r="A92" s="4">
        <v>67</v>
      </c>
      <c r="B92" s="4">
        <v>1.4229039055658213E-2</v>
      </c>
      <c r="C92" s="4">
        <v>5.1392190642583872E-3</v>
      </c>
    </row>
    <row r="93" spans="1:3" x14ac:dyDescent="0.15">
      <c r="A93" s="4">
        <v>68</v>
      </c>
      <c r="B93" s="4">
        <v>2.3421565960416526E-2</v>
      </c>
      <c r="C93" s="4">
        <v>-1.2067279733773926E-2</v>
      </c>
    </row>
    <row r="94" spans="1:3" x14ac:dyDescent="0.15">
      <c r="A94" s="4">
        <v>69</v>
      </c>
      <c r="B94" s="4">
        <v>2.5355419474507587E-2</v>
      </c>
      <c r="C94" s="4">
        <v>-9.7916739494158592E-4</v>
      </c>
    </row>
    <row r="95" spans="1:3" x14ac:dyDescent="0.15">
      <c r="A95" s="4">
        <v>70</v>
      </c>
      <c r="B95" s="4">
        <v>1.2746491322036755E-2</v>
      </c>
      <c r="C95" s="4">
        <v>-8.2987431531058656E-3</v>
      </c>
    </row>
    <row r="96" spans="1:3" x14ac:dyDescent="0.15">
      <c r="A96" s="4">
        <v>71</v>
      </c>
      <c r="B96" s="4">
        <v>2.4714208801545345E-2</v>
      </c>
      <c r="C96" s="4">
        <v>1.7883031961371351E-2</v>
      </c>
    </row>
    <row r="97" spans="1:3" x14ac:dyDescent="0.15">
      <c r="A97" s="4">
        <v>72</v>
      </c>
      <c r="B97" s="4">
        <v>1.6803920008090625E-2</v>
      </c>
      <c r="C97" s="4">
        <v>-1.1764089253507295E-2</v>
      </c>
    </row>
    <row r="98" spans="1:3" x14ac:dyDescent="0.15">
      <c r="A98" s="4">
        <v>73</v>
      </c>
      <c r="B98" s="4">
        <v>2.0644973890536569E-2</v>
      </c>
      <c r="C98" s="4">
        <v>2.0994372352291731E-2</v>
      </c>
    </row>
    <row r="99" spans="1:3" x14ac:dyDescent="0.15">
      <c r="A99" s="4">
        <v>74</v>
      </c>
      <c r="B99" s="4">
        <v>2.4346992650944626E-2</v>
      </c>
      <c r="C99" s="4">
        <v>2.6418702253701871E-2</v>
      </c>
    </row>
    <row r="100" spans="1:3" x14ac:dyDescent="0.15">
      <c r="A100" s="4">
        <v>75</v>
      </c>
      <c r="B100" s="4">
        <v>1.1793559694505459E-2</v>
      </c>
      <c r="C100" s="4">
        <v>2.2991061171861244E-2</v>
      </c>
    </row>
    <row r="101" spans="1:3" x14ac:dyDescent="0.15">
      <c r="A101" s="4">
        <v>76</v>
      </c>
      <c r="B101" s="4">
        <v>2.0057554831071932E-2</v>
      </c>
      <c r="C101" s="4">
        <v>-1.4710396486864962E-2</v>
      </c>
    </row>
    <row r="102" spans="1:3" x14ac:dyDescent="0.15">
      <c r="A102" s="4">
        <v>77</v>
      </c>
      <c r="B102" s="4">
        <v>1.3909285510444121E-2</v>
      </c>
      <c r="C102" s="4">
        <v>-4.0326873061511913E-3</v>
      </c>
    </row>
    <row r="103" spans="1:3" x14ac:dyDescent="0.15">
      <c r="A103" s="4">
        <v>78</v>
      </c>
      <c r="B103" s="4">
        <v>2.2764473340785119E-2</v>
      </c>
      <c r="C103" s="4">
        <v>2.0077043915380823E-3</v>
      </c>
    </row>
    <row r="104" spans="1:3" x14ac:dyDescent="0.15">
      <c r="A104" s="4">
        <v>79</v>
      </c>
      <c r="B104" s="4">
        <v>1.7811980362411817E-2</v>
      </c>
      <c r="C104" s="4">
        <v>-4.1059903424517166E-3</v>
      </c>
    </row>
    <row r="105" spans="1:3" x14ac:dyDescent="0.15">
      <c r="A105" s="4">
        <v>80</v>
      </c>
      <c r="B105" s="4">
        <v>1.7811980362411817E-2</v>
      </c>
      <c r="C105" s="4">
        <v>-4.1059903424517166E-3</v>
      </c>
    </row>
    <row r="106" spans="1:3" x14ac:dyDescent="0.15">
      <c r="A106" s="4">
        <v>81</v>
      </c>
      <c r="B106" s="4">
        <v>9.6563558622701825E-3</v>
      </c>
      <c r="C106" s="4">
        <v>3.677044137729818E-3</v>
      </c>
    </row>
    <row r="107" spans="1:3" x14ac:dyDescent="0.15">
      <c r="A107" s="4">
        <v>82</v>
      </c>
      <c r="B107" s="4">
        <v>8.1570743907125234E-3</v>
      </c>
      <c r="C107" s="4">
        <v>4.7626786310440775E-3</v>
      </c>
    </row>
    <row r="108" spans="1:3" x14ac:dyDescent="0.15">
      <c r="A108" s="4">
        <v>83</v>
      </c>
      <c r="B108" s="4">
        <v>6.2145197293302932E-3</v>
      </c>
      <c r="C108" s="4">
        <v>-5.4942625988203533E-3</v>
      </c>
    </row>
    <row r="109" spans="1:3" x14ac:dyDescent="0.15">
      <c r="A109" s="4">
        <v>84</v>
      </c>
      <c r="B109" s="4">
        <v>2.827968343187922E-2</v>
      </c>
      <c r="C109" s="4">
        <v>-2.7375816956940847E-2</v>
      </c>
    </row>
    <row r="110" spans="1:3" x14ac:dyDescent="0.15">
      <c r="A110" s="4">
        <v>85</v>
      </c>
      <c r="B110" s="4">
        <v>1.7288143560569978E-2</v>
      </c>
      <c r="C110" s="4">
        <v>-1.671868915001129E-2</v>
      </c>
    </row>
    <row r="111" spans="1:3" x14ac:dyDescent="0.15">
      <c r="A111" s="4">
        <v>86</v>
      </c>
      <c r="B111" s="4">
        <v>2.3713329246602154E-2</v>
      </c>
      <c r="C111" s="4">
        <v>-8.5457049079778538E-3</v>
      </c>
    </row>
    <row r="112" spans="1:3" x14ac:dyDescent="0.15">
      <c r="A112" s="4">
        <v>87</v>
      </c>
      <c r="B112" s="4">
        <v>2.1575942179745997E-2</v>
      </c>
      <c r="C112" s="4">
        <v>-6.8618458627159665E-4</v>
      </c>
    </row>
    <row r="113" spans="1:3" x14ac:dyDescent="0.15">
      <c r="A113" s="4">
        <v>88</v>
      </c>
      <c r="B113" s="4">
        <v>2.827968343187922E-2</v>
      </c>
      <c r="C113" s="4">
        <v>6.0835063176569795E-3</v>
      </c>
    </row>
    <row r="114" spans="1:3" x14ac:dyDescent="0.15">
      <c r="A114" s="4">
        <v>89</v>
      </c>
      <c r="B114" s="4">
        <v>1.4390101897855362E-2</v>
      </c>
      <c r="C114" s="4">
        <v>-1.0609625357966682E-2</v>
      </c>
    </row>
    <row r="115" spans="1:3" x14ac:dyDescent="0.15">
      <c r="A115" s="4">
        <v>90</v>
      </c>
      <c r="B115" s="4">
        <v>1.523673294073764E-2</v>
      </c>
      <c r="C115" s="4">
        <v>-1.191596161998292E-2</v>
      </c>
    </row>
    <row r="116" spans="1:3" x14ac:dyDescent="0.15">
      <c r="A116" s="4">
        <v>91</v>
      </c>
      <c r="B116" s="4">
        <v>1.7241230659045995E-2</v>
      </c>
      <c r="C116" s="4">
        <v>-1.6732079346396828E-2</v>
      </c>
    </row>
    <row r="117" spans="1:3" x14ac:dyDescent="0.15">
      <c r="A117" s="4">
        <v>92</v>
      </c>
      <c r="B117" s="4">
        <v>1.7577534707575403E-2</v>
      </c>
      <c r="C117" s="4">
        <v>-1.6128611152283524E-2</v>
      </c>
    </row>
    <row r="118" spans="1:3" x14ac:dyDescent="0.15">
      <c r="A118" s="4">
        <v>93</v>
      </c>
      <c r="B118" s="4">
        <v>1.6444919682755813E-2</v>
      </c>
      <c r="C118" s="4">
        <v>-9.0537433011653023E-3</v>
      </c>
    </row>
    <row r="119" spans="1:3" x14ac:dyDescent="0.15">
      <c r="A119" s="4">
        <v>94</v>
      </c>
      <c r="B119" s="4">
        <v>2.3713329246602154E-2</v>
      </c>
      <c r="C119" s="4">
        <v>-1.2614576234466525E-3</v>
      </c>
    </row>
    <row r="120" spans="1:3" x14ac:dyDescent="0.15">
      <c r="A120" s="4">
        <v>95</v>
      </c>
      <c r="B120" s="4">
        <v>2.1575942179745997E-2</v>
      </c>
      <c r="C120" s="4">
        <v>-1.6631990104831126E-2</v>
      </c>
    </row>
    <row r="121" spans="1:3" x14ac:dyDescent="0.15">
      <c r="A121" s="4">
        <v>96</v>
      </c>
      <c r="B121" s="4">
        <v>2.827968343187922E-2</v>
      </c>
      <c r="C121" s="4">
        <v>-2.6782563338038988E-2</v>
      </c>
    </row>
    <row r="122" spans="1:3" x14ac:dyDescent="0.15">
      <c r="A122" s="4">
        <v>97</v>
      </c>
      <c r="B122" s="4">
        <v>1.4390101897855362E-2</v>
      </c>
      <c r="C122" s="4">
        <v>-1.1983930098047851E-2</v>
      </c>
    </row>
    <row r="123" spans="1:3" x14ac:dyDescent="0.15">
      <c r="A123" s="4">
        <v>98</v>
      </c>
      <c r="B123" s="4">
        <v>2.3713329246602154E-2</v>
      </c>
      <c r="C123" s="4">
        <v>5.3900191163871458E-3</v>
      </c>
    </row>
    <row r="124" spans="1:3" x14ac:dyDescent="0.15">
      <c r="A124" s="4">
        <v>99</v>
      </c>
      <c r="B124" s="4">
        <v>2.1575942179745997E-2</v>
      </c>
      <c r="C124" s="4">
        <v>-5.9412258096391973E-3</v>
      </c>
    </row>
    <row r="125" spans="1:3" x14ac:dyDescent="0.15">
      <c r="A125" s="4">
        <v>100</v>
      </c>
      <c r="B125" s="4">
        <v>2.827968343187922E-2</v>
      </c>
      <c r="C125" s="4">
        <v>5.4635559029002773E-3</v>
      </c>
    </row>
    <row r="126" spans="1:3" x14ac:dyDescent="0.15">
      <c r="A126" s="4">
        <v>101</v>
      </c>
      <c r="B126" s="4">
        <v>1.4390101897855362E-2</v>
      </c>
      <c r="C126" s="4">
        <v>-1.3380938018607352E-2</v>
      </c>
    </row>
    <row r="127" spans="1:3" x14ac:dyDescent="0.15">
      <c r="A127" s="4">
        <v>102</v>
      </c>
      <c r="B127" s="4">
        <v>8.5375527323439428E-3</v>
      </c>
      <c r="C127" s="4">
        <v>1.6423192451225657E-2</v>
      </c>
    </row>
    <row r="128" spans="1:3" x14ac:dyDescent="0.15">
      <c r="A128" s="4">
        <v>103</v>
      </c>
      <c r="B128" s="4">
        <v>6.3008626455958797E-3</v>
      </c>
      <c r="C128" s="4">
        <v>-5.3422559124169985E-4</v>
      </c>
    </row>
    <row r="129" spans="1:3" x14ac:dyDescent="0.15">
      <c r="A129" s="4">
        <v>104</v>
      </c>
      <c r="B129" s="4">
        <v>1.7241230659045995E-2</v>
      </c>
      <c r="C129" s="4">
        <v>-9.3218456502791938E-3</v>
      </c>
    </row>
    <row r="130" spans="1:3" x14ac:dyDescent="0.15">
      <c r="A130" s="4">
        <v>105</v>
      </c>
      <c r="B130" s="4">
        <v>1.7577534707575403E-2</v>
      </c>
      <c r="C130" s="4">
        <v>-1.1764407776008073E-2</v>
      </c>
    </row>
    <row r="131" spans="1:3" x14ac:dyDescent="0.15">
      <c r="A131" s="4">
        <v>106</v>
      </c>
      <c r="B131" s="4">
        <v>4.0549202458156908E-2</v>
      </c>
      <c r="C131" s="4">
        <v>4.3069888998677891E-3</v>
      </c>
    </row>
    <row r="132" spans="1:3" x14ac:dyDescent="0.15">
      <c r="A132" s="4">
        <v>107</v>
      </c>
      <c r="B132" s="4">
        <v>2.9441442594398674E-2</v>
      </c>
      <c r="C132" s="4">
        <v>-1.8796013452682073E-2</v>
      </c>
    </row>
    <row r="133" spans="1:3" x14ac:dyDescent="0.15">
      <c r="A133" s="4">
        <v>108</v>
      </c>
      <c r="B133" s="4">
        <v>4.762952956482816E-2</v>
      </c>
      <c r="C133" s="4">
        <v>-2.6338671281395061E-2</v>
      </c>
    </row>
    <row r="134" spans="1:3" x14ac:dyDescent="0.15">
      <c r="A134" s="4">
        <v>109</v>
      </c>
      <c r="B134" s="4">
        <v>4.3648405534456418E-2</v>
      </c>
      <c r="C134" s="4">
        <v>1.6247727278043585E-2</v>
      </c>
    </row>
    <row r="135" spans="1:3" x14ac:dyDescent="0.15">
      <c r="A135" s="4">
        <v>110</v>
      </c>
      <c r="B135" s="4">
        <v>4.606477901849277E-2</v>
      </c>
      <c r="C135" s="4">
        <v>1.3831353794007233E-2</v>
      </c>
    </row>
    <row r="136" spans="1:3" x14ac:dyDescent="0.15">
      <c r="A136" s="4">
        <v>111</v>
      </c>
      <c r="B136" s="4">
        <v>6.046882765042115E-2</v>
      </c>
      <c r="C136" s="4">
        <v>-8.3311280667115045E-4</v>
      </c>
    </row>
    <row r="137" spans="1:3" x14ac:dyDescent="0.15">
      <c r="A137" s="4">
        <v>112</v>
      </c>
      <c r="B137" s="4">
        <v>5.8395022841187784E-2</v>
      </c>
      <c r="C137" s="4">
        <v>-2.7287405350247818E-3</v>
      </c>
    </row>
    <row r="138" spans="1:3" x14ac:dyDescent="0.15">
      <c r="A138" s="4">
        <v>113</v>
      </c>
      <c r="B138" s="4">
        <v>5.9652861093151911E-2</v>
      </c>
      <c r="C138" s="4">
        <v>4.0906300918021089E-2</v>
      </c>
    </row>
    <row r="139" spans="1:3" x14ac:dyDescent="0.15">
      <c r="A139" s="4">
        <v>114</v>
      </c>
      <c r="B139" s="4">
        <v>2.6090391568680399E-2</v>
      </c>
      <c r="C139" s="4">
        <v>-1.0141348506479398E-2</v>
      </c>
    </row>
    <row r="140" spans="1:3" x14ac:dyDescent="0.15">
      <c r="A140" s="4">
        <v>115</v>
      </c>
      <c r="B140" s="4">
        <v>3.6124201063151833E-2</v>
      </c>
      <c r="C140" s="4">
        <v>4.6644909534064652E-3</v>
      </c>
    </row>
    <row r="141" spans="1:3" x14ac:dyDescent="0.15">
      <c r="A141" s="4">
        <v>116</v>
      </c>
      <c r="B141" s="4">
        <v>2.9309652653576171E-2</v>
      </c>
      <c r="C141" s="4">
        <v>6.1724880915450323E-3</v>
      </c>
    </row>
    <row r="142" spans="1:3" x14ac:dyDescent="0.15">
      <c r="A142" s="4">
        <v>117</v>
      </c>
      <c r="B142" s="4">
        <v>1.7742554418703316E-2</v>
      </c>
      <c r="C142" s="4">
        <v>-1.1846298522476897E-2</v>
      </c>
    </row>
    <row r="143" spans="1:3" x14ac:dyDescent="0.15">
      <c r="A143" s="4">
        <v>118</v>
      </c>
      <c r="B143" s="4">
        <v>5.1526692729005799E-2</v>
      </c>
      <c r="C143" s="4">
        <v>2.6291586452703006E-2</v>
      </c>
    </row>
    <row r="144" spans="1:3" x14ac:dyDescent="0.15">
      <c r="A144" s="4">
        <v>119</v>
      </c>
      <c r="B144" s="4">
        <v>3.0527209099531664E-2</v>
      </c>
      <c r="C144" s="4">
        <v>2.3624686207327539E-2</v>
      </c>
    </row>
    <row r="145" spans="1:3" x14ac:dyDescent="0.15">
      <c r="A145" s="4">
        <v>120</v>
      </c>
      <c r="B145" s="4">
        <v>2.2877469402786874E-2</v>
      </c>
      <c r="C145" s="4">
        <v>2.4615748407080727E-2</v>
      </c>
    </row>
    <row r="146" spans="1:3" x14ac:dyDescent="0.15">
      <c r="A146" s="4">
        <v>121</v>
      </c>
      <c r="B146" s="4">
        <v>4.5038895429401357E-2</v>
      </c>
      <c r="C146" s="4">
        <v>2.3795100746506842E-2</v>
      </c>
    </row>
    <row r="147" spans="1:3" x14ac:dyDescent="0.15">
      <c r="A147" s="4">
        <v>122</v>
      </c>
      <c r="B147" s="4">
        <v>1.6644927217669303E-2</v>
      </c>
      <c r="C147" s="4">
        <v>2.1472282616521697E-2</v>
      </c>
    </row>
    <row r="148" spans="1:3" x14ac:dyDescent="0.15">
      <c r="A148" s="4">
        <v>123</v>
      </c>
      <c r="B148" s="4">
        <v>1.479826841111086E-2</v>
      </c>
      <c r="C148" s="4">
        <v>-1.2136817136867602E-3</v>
      </c>
    </row>
    <row r="149" spans="1:3" x14ac:dyDescent="0.15">
      <c r="A149" s="4">
        <v>124</v>
      </c>
      <c r="B149" s="4">
        <v>2.3631978225155247E-2</v>
      </c>
      <c r="C149" s="4">
        <v>-1.4661024745724257E-2</v>
      </c>
    </row>
    <row r="150" spans="1:3" x14ac:dyDescent="0.15">
      <c r="A150" s="4">
        <v>125</v>
      </c>
      <c r="B150" s="4">
        <v>3.6124201063151833E-2</v>
      </c>
      <c r="C150" s="4">
        <v>-2.6152121530134683E-2</v>
      </c>
    </row>
    <row r="151" spans="1:3" x14ac:dyDescent="0.15">
      <c r="A151" s="4">
        <v>126</v>
      </c>
      <c r="B151" s="4">
        <v>2.9309652653576171E-2</v>
      </c>
      <c r="C151" s="4">
        <v>-1.1505842365360171E-2</v>
      </c>
    </row>
    <row r="152" spans="1:3" x14ac:dyDescent="0.15">
      <c r="A152" s="4">
        <v>127</v>
      </c>
      <c r="B152" s="4">
        <v>7.1321614456716365E-3</v>
      </c>
      <c r="C152" s="4">
        <v>-2.3163766955804268E-3</v>
      </c>
    </row>
    <row r="153" spans="1:3" x14ac:dyDescent="0.15">
      <c r="A153" s="4">
        <v>128</v>
      </c>
      <c r="B153" s="4">
        <v>1.7742554418703316E-2</v>
      </c>
      <c r="C153" s="4">
        <v>-1.1670698809669627E-2</v>
      </c>
    </row>
    <row r="154" spans="1:3" x14ac:dyDescent="0.15">
      <c r="A154" s="4">
        <v>129</v>
      </c>
      <c r="B154" s="4">
        <v>5.1526692729005799E-2</v>
      </c>
      <c r="C154" s="4">
        <v>-3.0802120375636E-2</v>
      </c>
    </row>
    <row r="155" spans="1:3" x14ac:dyDescent="0.15">
      <c r="A155" s="4">
        <v>130</v>
      </c>
      <c r="B155" s="4">
        <v>3.0527209099531664E-2</v>
      </c>
      <c r="C155" s="4">
        <v>-2.4244239008456986E-2</v>
      </c>
    </row>
    <row r="156" spans="1:3" x14ac:dyDescent="0.15">
      <c r="A156" s="4">
        <v>131</v>
      </c>
      <c r="B156" s="4">
        <v>2.2877469402786874E-2</v>
      </c>
      <c r="C156" s="4">
        <v>-1.0539824229744975E-2</v>
      </c>
    </row>
    <row r="157" spans="1:3" x14ac:dyDescent="0.15">
      <c r="A157" s="4">
        <v>132</v>
      </c>
      <c r="B157" s="4">
        <v>4.5038895429401357E-2</v>
      </c>
      <c r="C157" s="4">
        <v>-2.0964700984956956E-2</v>
      </c>
    </row>
    <row r="158" spans="1:3" x14ac:dyDescent="0.15">
      <c r="A158" s="4">
        <v>133</v>
      </c>
      <c r="B158" s="4">
        <v>1.6644927217669303E-2</v>
      </c>
      <c r="C158" s="4">
        <v>-7.6639977979204039E-3</v>
      </c>
    </row>
    <row r="159" spans="1:3" x14ac:dyDescent="0.15">
      <c r="A159" s="4">
        <v>134</v>
      </c>
      <c r="B159" s="4">
        <v>3.6124201063151833E-2</v>
      </c>
      <c r="C159" s="4">
        <v>4.9207802801317646E-3</v>
      </c>
    </row>
    <row r="160" spans="1:3" x14ac:dyDescent="0.15">
      <c r="A160" s="4">
        <v>135</v>
      </c>
      <c r="B160" s="4">
        <v>2.9309652653576171E-2</v>
      </c>
      <c r="C160" s="4">
        <v>4.8944984658268326E-3</v>
      </c>
    </row>
    <row r="161" spans="1:3" x14ac:dyDescent="0.15">
      <c r="A161" s="4">
        <v>136</v>
      </c>
      <c r="B161" s="4">
        <v>7.1321614456716365E-3</v>
      </c>
      <c r="C161" s="4">
        <v>1.5743497483582131E-3</v>
      </c>
    </row>
    <row r="162" spans="1:3" x14ac:dyDescent="0.15">
      <c r="A162" s="4">
        <v>137</v>
      </c>
      <c r="B162" s="4">
        <v>1.7742554418703316E-2</v>
      </c>
      <c r="C162" s="4">
        <v>-1.0012961593194016E-2</v>
      </c>
    </row>
    <row r="163" spans="1:3" x14ac:dyDescent="0.15">
      <c r="A163" s="4">
        <v>138</v>
      </c>
      <c r="B163" s="4">
        <v>5.1526692729005799E-2</v>
      </c>
      <c r="C163" s="4">
        <v>-1.3671613864652502E-2</v>
      </c>
    </row>
    <row r="164" spans="1:3" x14ac:dyDescent="0.15">
      <c r="A164" s="4">
        <v>139</v>
      </c>
      <c r="B164" s="4">
        <v>3.0527209099531664E-2</v>
      </c>
      <c r="C164" s="4">
        <v>2.5208756233164355E-3</v>
      </c>
    </row>
    <row r="165" spans="1:3" x14ac:dyDescent="0.15">
      <c r="A165" s="4">
        <v>140</v>
      </c>
      <c r="B165" s="4">
        <v>2.2877469402786874E-2</v>
      </c>
      <c r="C165" s="4">
        <v>-7.8075427691681742E-3</v>
      </c>
    </row>
    <row r="166" spans="1:3" x14ac:dyDescent="0.15">
      <c r="A166" s="4">
        <v>141</v>
      </c>
      <c r="B166" s="4">
        <v>4.5038895429401357E-2</v>
      </c>
      <c r="C166" s="4">
        <v>4.0074376895697442E-3</v>
      </c>
    </row>
    <row r="167" spans="1:3" x14ac:dyDescent="0.15">
      <c r="A167" s="4">
        <v>142</v>
      </c>
      <c r="B167" s="4">
        <v>1.6644927217669303E-2</v>
      </c>
      <c r="C167" s="4">
        <v>9.1597995064685959E-3</v>
      </c>
    </row>
    <row r="168" spans="1:3" x14ac:dyDescent="0.15">
      <c r="A168" s="4">
        <v>143</v>
      </c>
      <c r="B168" s="4">
        <v>2.768989223323438E-2</v>
      </c>
      <c r="C168" s="4">
        <v>1.2282740433891718E-2</v>
      </c>
    </row>
    <row r="169" spans="1:3" x14ac:dyDescent="0.15">
      <c r="A169" s="4">
        <v>144</v>
      </c>
      <c r="B169" s="4">
        <v>3.15060609343156E-2</v>
      </c>
      <c r="C169" s="4">
        <v>-1.6414503209454985E-3</v>
      </c>
    </row>
    <row r="170" spans="1:3" x14ac:dyDescent="0.15">
      <c r="A170" s="4">
        <v>145</v>
      </c>
      <c r="B170" s="4">
        <v>2.1985747893698171E-2</v>
      </c>
      <c r="C170" s="4">
        <v>8.0638885843862737E-4</v>
      </c>
    </row>
    <row r="171" spans="1:3" x14ac:dyDescent="0.15">
      <c r="A171" s="4">
        <v>146</v>
      </c>
      <c r="B171" s="4">
        <v>6.2381569617457361E-2</v>
      </c>
      <c r="C171" s="4">
        <v>-2.2621777661840162E-2</v>
      </c>
    </row>
    <row r="172" spans="1:3" x14ac:dyDescent="0.15">
      <c r="A172" s="4">
        <v>147</v>
      </c>
      <c r="B172" s="4">
        <v>3.382191313795125E-2</v>
      </c>
      <c r="C172" s="4">
        <v>2.916596952201353E-3</v>
      </c>
    </row>
    <row r="173" spans="1:3" x14ac:dyDescent="0.15">
      <c r="A173" s="4">
        <v>148</v>
      </c>
      <c r="B173" s="4">
        <v>3.5072937059779152E-2</v>
      </c>
      <c r="C173" s="4">
        <v>-9.2984207629691513E-3</v>
      </c>
    </row>
    <row r="174" spans="1:3" x14ac:dyDescent="0.15">
      <c r="A174" s="4">
        <v>149</v>
      </c>
      <c r="B174" s="4">
        <v>5.0706283980780545E-2</v>
      </c>
      <c r="C174" s="4">
        <v>3.8047544493094582E-3</v>
      </c>
    </row>
    <row r="175" spans="1:3" x14ac:dyDescent="0.15">
      <c r="A175" s="4">
        <v>150</v>
      </c>
      <c r="B175" s="4">
        <v>2.9509897894056652E-2</v>
      </c>
      <c r="C175" s="4">
        <v>1.6568449136440951E-2</v>
      </c>
    </row>
    <row r="176" spans="1:3" x14ac:dyDescent="0.15">
      <c r="A176" s="4">
        <v>151</v>
      </c>
      <c r="B176" s="4">
        <v>1.0258805077136959E-2</v>
      </c>
      <c r="C176" s="4">
        <v>1.1143121086586941E-2</v>
      </c>
    </row>
    <row r="177" spans="1:3" x14ac:dyDescent="0.15">
      <c r="A177" s="4">
        <v>152</v>
      </c>
      <c r="B177" s="4">
        <v>3.6124201063151833E-2</v>
      </c>
      <c r="C177" s="4">
        <v>9.21408988894757E-3</v>
      </c>
    </row>
    <row r="178" spans="1:3" x14ac:dyDescent="0.15">
      <c r="A178" s="4">
        <v>153</v>
      </c>
      <c r="B178" s="4">
        <v>2.9309652653576171E-2</v>
      </c>
      <c r="C178" s="4">
        <v>1.6028638298523232E-2</v>
      </c>
    </row>
    <row r="179" spans="1:3" x14ac:dyDescent="0.15">
      <c r="A179" s="4">
        <v>154</v>
      </c>
      <c r="B179" s="4">
        <v>7.1321614456716365E-3</v>
      </c>
      <c r="C179" s="4">
        <v>1.5142738022098964E-2</v>
      </c>
    </row>
    <row r="180" spans="1:3" x14ac:dyDescent="0.15">
      <c r="A180" s="4">
        <v>155</v>
      </c>
      <c r="B180" s="4">
        <v>1.7742554418703316E-2</v>
      </c>
      <c r="C180" s="4">
        <v>-3.9188172192691165E-3</v>
      </c>
    </row>
    <row r="181" spans="1:3" x14ac:dyDescent="0.15">
      <c r="A181" s="4">
        <v>156</v>
      </c>
      <c r="B181" s="4">
        <v>5.1526692729005799E-2</v>
      </c>
      <c r="C181" s="4">
        <v>1.9544414342030983E-3</v>
      </c>
    </row>
    <row r="182" spans="1:3" x14ac:dyDescent="0.15">
      <c r="A182" s="4">
        <v>157</v>
      </c>
      <c r="B182" s="4">
        <v>3.0527209099531664E-2</v>
      </c>
      <c r="C182" s="4">
        <v>2.6826696847909535E-2</v>
      </c>
    </row>
    <row r="183" spans="1:3" x14ac:dyDescent="0.15">
      <c r="A183" s="4">
        <v>158</v>
      </c>
      <c r="B183" s="4">
        <v>2.2877469402786874E-2</v>
      </c>
      <c r="C183" s="4">
        <v>-2.9603573695918747E-3</v>
      </c>
    </row>
    <row r="184" spans="1:3" x14ac:dyDescent="0.15">
      <c r="A184" s="4">
        <v>159</v>
      </c>
      <c r="B184" s="4">
        <v>4.5038895429401357E-2</v>
      </c>
      <c r="C184" s="4">
        <v>2.2471990646548048E-2</v>
      </c>
    </row>
    <row r="185" spans="1:3" x14ac:dyDescent="0.15">
      <c r="A185" s="4">
        <v>160</v>
      </c>
      <c r="B185" s="4">
        <v>1.6644927217669303E-2</v>
      </c>
      <c r="C185" s="4">
        <v>5.954131481214972E-4</v>
      </c>
    </row>
    <row r="186" spans="1:3" x14ac:dyDescent="0.15">
      <c r="A186" s="4">
        <v>161</v>
      </c>
      <c r="B186" s="4">
        <v>7.7685634584360782E-3</v>
      </c>
      <c r="C186" s="4">
        <v>-6.5389505784772982E-3</v>
      </c>
    </row>
    <row r="187" spans="1:3" ht="14.25" thickBot="1" x14ac:dyDescent="0.2">
      <c r="A187" s="5">
        <v>162</v>
      </c>
      <c r="B187" s="5">
        <v>5.9778851699345582E-3</v>
      </c>
      <c r="C187" s="5">
        <v>-5.7546573112370863E-3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37" workbookViewId="0">
      <selection activeCell="F18" sqref="F18"/>
    </sheetView>
  </sheetViews>
  <sheetFormatPr defaultRowHeight="13.5" x14ac:dyDescent="0.15"/>
  <cols>
    <col min="2" max="2" width="17.25" customWidth="1"/>
    <col min="3" max="3" width="23.25" customWidth="1"/>
  </cols>
  <sheetData>
    <row r="1" spans="1:3" x14ac:dyDescent="0.15">
      <c r="B1" t="s">
        <v>147</v>
      </c>
      <c r="C1" t="s">
        <v>146</v>
      </c>
    </row>
    <row r="2" spans="1:3" x14ac:dyDescent="0.15">
      <c r="A2" t="s">
        <v>101</v>
      </c>
      <c r="B2">
        <v>384726</v>
      </c>
      <c r="C2">
        <v>194.67</v>
      </c>
    </row>
    <row r="3" spans="1:3" x14ac:dyDescent="0.15">
      <c r="A3" t="s">
        <v>47</v>
      </c>
      <c r="B3">
        <v>379962</v>
      </c>
      <c r="C3">
        <v>38.68</v>
      </c>
    </row>
    <row r="4" spans="1:3" x14ac:dyDescent="0.15">
      <c r="A4" t="s">
        <v>49</v>
      </c>
      <c r="B4">
        <v>398338</v>
      </c>
      <c r="C4">
        <v>36.21</v>
      </c>
    </row>
    <row r="5" spans="1:3" x14ac:dyDescent="0.15">
      <c r="A5" t="s">
        <v>45</v>
      </c>
      <c r="B5">
        <v>249781</v>
      </c>
      <c r="C5">
        <v>51.21</v>
      </c>
    </row>
    <row r="6" spans="1:3" x14ac:dyDescent="0.15">
      <c r="A6" t="s">
        <v>41</v>
      </c>
      <c r="B6">
        <v>226291</v>
      </c>
      <c r="C6">
        <v>35.28</v>
      </c>
    </row>
    <row r="7" spans="1:3" x14ac:dyDescent="0.15">
      <c r="A7" t="s">
        <v>43</v>
      </c>
      <c r="B7">
        <v>251685</v>
      </c>
      <c r="C7">
        <v>44.72</v>
      </c>
    </row>
    <row r="8" spans="1:3" x14ac:dyDescent="0.15">
      <c r="A8" t="s">
        <v>102</v>
      </c>
      <c r="B8">
        <v>323456</v>
      </c>
      <c r="C8">
        <v>97.05</v>
      </c>
    </row>
    <row r="9" spans="1:3" x14ac:dyDescent="0.15">
      <c r="A9" t="s">
        <v>54</v>
      </c>
      <c r="B9">
        <v>491806</v>
      </c>
      <c r="C9">
        <v>63.57</v>
      </c>
    </row>
    <row r="10" spans="1:3" x14ac:dyDescent="0.15">
      <c r="A10" t="s">
        <v>56</v>
      </c>
      <c r="B10">
        <v>419103</v>
      </c>
      <c r="C10">
        <v>81.19</v>
      </c>
    </row>
    <row r="11" spans="1:3" x14ac:dyDescent="0.15">
      <c r="A11" t="s">
        <v>58</v>
      </c>
      <c r="B11">
        <v>394408</v>
      </c>
      <c r="C11">
        <v>23.8</v>
      </c>
    </row>
    <row r="12" spans="1:3" x14ac:dyDescent="0.15">
      <c r="A12" t="s">
        <v>50</v>
      </c>
      <c r="B12">
        <v>829336</v>
      </c>
      <c r="C12">
        <v>31.18</v>
      </c>
    </row>
    <row r="13" spans="1:3" x14ac:dyDescent="0.15">
      <c r="A13" t="s">
        <v>52</v>
      </c>
      <c r="B13">
        <v>248161</v>
      </c>
      <c r="C13">
        <v>32.15</v>
      </c>
    </row>
    <row r="14" spans="1:3" x14ac:dyDescent="0.15">
      <c r="A14" t="s">
        <v>103</v>
      </c>
      <c r="B14">
        <v>178339</v>
      </c>
      <c r="C14">
        <v>24.38</v>
      </c>
    </row>
    <row r="15" spans="1:3" x14ac:dyDescent="0.15">
      <c r="A15" t="s">
        <v>104</v>
      </c>
      <c r="B15">
        <v>397238</v>
      </c>
      <c r="C15">
        <v>41.38</v>
      </c>
    </row>
    <row r="16" spans="1:3" x14ac:dyDescent="0.15">
      <c r="A16" t="s">
        <v>105</v>
      </c>
      <c r="B16">
        <v>293891</v>
      </c>
      <c r="C16">
        <v>1.29</v>
      </c>
    </row>
    <row r="17" spans="1:3" x14ac:dyDescent="0.15">
      <c r="A17" t="s">
        <v>106</v>
      </c>
      <c r="B17">
        <v>149921</v>
      </c>
      <c r="C17">
        <v>40.229999999999997</v>
      </c>
    </row>
    <row r="18" spans="1:3" x14ac:dyDescent="0.15">
      <c r="A18" t="s">
        <v>107</v>
      </c>
      <c r="B18">
        <v>171629</v>
      </c>
      <c r="C18">
        <v>31.65</v>
      </c>
    </row>
    <row r="19" spans="1:3" x14ac:dyDescent="0.15">
      <c r="A19" t="s">
        <v>108</v>
      </c>
      <c r="B19">
        <v>286178</v>
      </c>
      <c r="C19">
        <v>34.58</v>
      </c>
    </row>
    <row r="20" spans="1:3" x14ac:dyDescent="0.15">
      <c r="A20" t="s">
        <v>109</v>
      </c>
      <c r="B20">
        <v>483168</v>
      </c>
      <c r="C20">
        <v>41.38</v>
      </c>
    </row>
    <row r="21" spans="1:3" x14ac:dyDescent="0.15">
      <c r="A21" t="s">
        <v>110</v>
      </c>
      <c r="B21">
        <v>68808</v>
      </c>
      <c r="C21">
        <v>22.03</v>
      </c>
    </row>
    <row r="22" spans="1:3" x14ac:dyDescent="0.15">
      <c r="A22" t="s">
        <v>111</v>
      </c>
      <c r="B22">
        <v>44627</v>
      </c>
      <c r="C22">
        <v>20.2</v>
      </c>
    </row>
    <row r="23" spans="1:3" x14ac:dyDescent="0.15">
      <c r="A23" t="s">
        <v>112</v>
      </c>
      <c r="B23">
        <v>323135</v>
      </c>
      <c r="C23">
        <v>88.7</v>
      </c>
    </row>
    <row r="24" spans="1:3" x14ac:dyDescent="0.15">
      <c r="A24" t="s">
        <v>66</v>
      </c>
      <c r="B24">
        <v>263256</v>
      </c>
      <c r="C24">
        <v>49.87</v>
      </c>
    </row>
    <row r="25" spans="1:3" x14ac:dyDescent="0.15">
      <c r="A25" t="s">
        <v>64</v>
      </c>
      <c r="B25">
        <v>263258</v>
      </c>
      <c r="C25">
        <v>55.27</v>
      </c>
    </row>
    <row r="26" spans="1:3" x14ac:dyDescent="0.15">
      <c r="A26" t="s">
        <v>68</v>
      </c>
      <c r="B26">
        <v>318941</v>
      </c>
      <c r="C26">
        <v>46.97</v>
      </c>
    </row>
    <row r="27" spans="1:3" x14ac:dyDescent="0.15">
      <c r="A27" t="s">
        <v>60</v>
      </c>
      <c r="B27">
        <v>256904</v>
      </c>
      <c r="C27">
        <v>45.38</v>
      </c>
    </row>
    <row r="28" spans="1:3" x14ac:dyDescent="0.15">
      <c r="A28" t="s">
        <v>62</v>
      </c>
      <c r="B28">
        <v>164825</v>
      </c>
      <c r="C28">
        <v>53.87</v>
      </c>
    </row>
    <row r="29" spans="1:3" x14ac:dyDescent="0.15">
      <c r="A29" t="s">
        <v>113</v>
      </c>
      <c r="B29">
        <v>578206</v>
      </c>
      <c r="C29">
        <v>79.14</v>
      </c>
    </row>
    <row r="30" spans="1:3" x14ac:dyDescent="0.15">
      <c r="A30" t="s">
        <v>70</v>
      </c>
      <c r="B30">
        <v>346887</v>
      </c>
      <c r="C30">
        <v>19.39</v>
      </c>
    </row>
    <row r="31" spans="1:3" x14ac:dyDescent="0.15">
      <c r="A31" t="s">
        <v>71</v>
      </c>
      <c r="B31">
        <v>369713</v>
      </c>
      <c r="C31">
        <v>92.84</v>
      </c>
    </row>
    <row r="32" spans="1:3" x14ac:dyDescent="0.15">
      <c r="A32" t="s">
        <v>73</v>
      </c>
      <c r="B32">
        <v>295777</v>
      </c>
      <c r="C32">
        <v>41.51</v>
      </c>
    </row>
    <row r="33" spans="1:3" x14ac:dyDescent="0.15">
      <c r="A33" t="s">
        <v>114</v>
      </c>
      <c r="B33">
        <v>88934</v>
      </c>
      <c r="C33">
        <v>15</v>
      </c>
    </row>
    <row r="34" spans="1:3" x14ac:dyDescent="0.15">
      <c r="A34" t="s">
        <v>79</v>
      </c>
      <c r="B34">
        <v>758491</v>
      </c>
      <c r="C34">
        <v>83.25</v>
      </c>
    </row>
    <row r="35" spans="1:3" x14ac:dyDescent="0.15">
      <c r="A35" t="s">
        <v>81</v>
      </c>
      <c r="B35">
        <v>503286</v>
      </c>
      <c r="C35">
        <v>85.76</v>
      </c>
    </row>
    <row r="36" spans="1:3" x14ac:dyDescent="0.15">
      <c r="A36" t="s">
        <v>83</v>
      </c>
      <c r="B36">
        <v>322364</v>
      </c>
      <c r="C36">
        <v>58.14</v>
      </c>
    </row>
    <row r="37" spans="1:3" x14ac:dyDescent="0.15">
      <c r="A37" t="s">
        <v>75</v>
      </c>
      <c r="B37">
        <v>291236</v>
      </c>
      <c r="C37">
        <v>49.82</v>
      </c>
    </row>
    <row r="38" spans="1:3" x14ac:dyDescent="0.15">
      <c r="A38" t="s">
        <v>77</v>
      </c>
      <c r="B38">
        <v>129059</v>
      </c>
      <c r="C38">
        <v>24.92</v>
      </c>
    </row>
    <row r="39" spans="1:3" x14ac:dyDescent="0.15">
      <c r="A39" t="s">
        <v>115</v>
      </c>
      <c r="B39">
        <v>512459</v>
      </c>
      <c r="C39">
        <v>48.72</v>
      </c>
    </row>
    <row r="40" spans="1:3" x14ac:dyDescent="0.15">
      <c r="A40" t="s">
        <v>116</v>
      </c>
      <c r="B40">
        <v>268363</v>
      </c>
      <c r="C40">
        <v>41.19</v>
      </c>
    </row>
    <row r="41" spans="1:3" x14ac:dyDescent="0.15">
      <c r="A41" t="s">
        <v>117</v>
      </c>
      <c r="B41">
        <v>436171</v>
      </c>
      <c r="C41">
        <v>46.08</v>
      </c>
    </row>
    <row r="42" spans="1:3" x14ac:dyDescent="0.15">
      <c r="A42" t="s">
        <v>118</v>
      </c>
      <c r="B42">
        <v>260954</v>
      </c>
      <c r="C42">
        <v>28.99</v>
      </c>
    </row>
    <row r="43" spans="1:3" x14ac:dyDescent="0.15">
      <c r="A43" t="s">
        <v>119</v>
      </c>
      <c r="B43">
        <v>296785</v>
      </c>
      <c r="C43">
        <v>16.25</v>
      </c>
    </row>
    <row r="44" spans="1:3" x14ac:dyDescent="0.15">
      <c r="A44" t="s">
        <v>120</v>
      </c>
      <c r="B44">
        <v>147768</v>
      </c>
      <c r="C44">
        <v>27.43</v>
      </c>
    </row>
    <row r="45" spans="1:3" x14ac:dyDescent="0.15">
      <c r="A45" t="s">
        <v>121</v>
      </c>
      <c r="B45">
        <v>124823</v>
      </c>
      <c r="C45">
        <v>23.72</v>
      </c>
    </row>
    <row r="46" spans="1:3" x14ac:dyDescent="0.15">
      <c r="A46" t="s">
        <v>122</v>
      </c>
      <c r="B46">
        <v>177803</v>
      </c>
      <c r="C46">
        <v>17.14</v>
      </c>
    </row>
    <row r="47" spans="1:3" x14ac:dyDescent="0.15">
      <c r="A47" t="s">
        <v>123</v>
      </c>
      <c r="B47">
        <v>494409</v>
      </c>
      <c r="C47">
        <v>59.6</v>
      </c>
    </row>
    <row r="48" spans="1:3" x14ac:dyDescent="0.15">
      <c r="A48" t="s">
        <v>124</v>
      </c>
      <c r="B48">
        <v>323356</v>
      </c>
      <c r="C48">
        <v>59.62</v>
      </c>
    </row>
    <row r="49" spans="1:3" x14ac:dyDescent="0.15">
      <c r="A49" t="s">
        <v>125</v>
      </c>
      <c r="B49">
        <v>140386</v>
      </c>
      <c r="C49">
        <v>21.94</v>
      </c>
    </row>
    <row r="50" spans="1:3" x14ac:dyDescent="0.15">
      <c r="A50" t="s">
        <v>126</v>
      </c>
      <c r="B50">
        <v>145631</v>
      </c>
      <c r="C50">
        <v>32.26</v>
      </c>
    </row>
    <row r="51" spans="1:3" x14ac:dyDescent="0.15">
      <c r="A51" t="s">
        <v>127</v>
      </c>
      <c r="B51">
        <v>289288</v>
      </c>
      <c r="C51">
        <v>46.74</v>
      </c>
    </row>
    <row r="52" spans="1:3" x14ac:dyDescent="0.15">
      <c r="A52" t="s">
        <v>128</v>
      </c>
      <c r="B52">
        <v>886844</v>
      </c>
      <c r="C52">
        <v>20.39</v>
      </c>
    </row>
    <row r="53" spans="1:3" x14ac:dyDescent="0.15">
      <c r="A53" t="s">
        <v>85</v>
      </c>
      <c r="B53">
        <v>493079</v>
      </c>
      <c r="C53">
        <v>4.32</v>
      </c>
    </row>
    <row r="54" spans="1:3" x14ac:dyDescent="0.15">
      <c r="A54" t="s">
        <v>86</v>
      </c>
      <c r="B54">
        <v>260404</v>
      </c>
      <c r="C54">
        <v>0.24</v>
      </c>
    </row>
    <row r="55" spans="1:3" x14ac:dyDescent="0.15">
      <c r="A55" t="s">
        <v>129</v>
      </c>
      <c r="B55">
        <v>695773</v>
      </c>
      <c r="C55">
        <v>59.29</v>
      </c>
    </row>
    <row r="56" spans="1:3" x14ac:dyDescent="0.15">
      <c r="A56" t="s">
        <v>95</v>
      </c>
      <c r="B56">
        <v>1152421</v>
      </c>
      <c r="C56">
        <v>10</v>
      </c>
    </row>
    <row r="57" spans="1:3" x14ac:dyDescent="0.15">
      <c r="A57" t="s">
        <v>97</v>
      </c>
      <c r="B57">
        <v>582398</v>
      </c>
      <c r="C57">
        <v>26.95</v>
      </c>
    </row>
    <row r="58" spans="1:3" x14ac:dyDescent="0.15">
      <c r="A58" t="s">
        <v>87</v>
      </c>
      <c r="B58">
        <v>304706</v>
      </c>
      <c r="C58">
        <v>38.72</v>
      </c>
    </row>
    <row r="59" spans="1:3" x14ac:dyDescent="0.15">
      <c r="A59" t="s">
        <v>89</v>
      </c>
      <c r="B59">
        <v>315426</v>
      </c>
      <c r="C59">
        <v>33.93</v>
      </c>
    </row>
    <row r="60" spans="1:3" x14ac:dyDescent="0.15">
      <c r="A60" t="s">
        <v>91</v>
      </c>
      <c r="B60">
        <v>184506</v>
      </c>
      <c r="C60">
        <v>58.97</v>
      </c>
    </row>
    <row r="61" spans="1:3" x14ac:dyDescent="0.15">
      <c r="A61" t="s">
        <v>93</v>
      </c>
      <c r="B61">
        <v>174494</v>
      </c>
      <c r="C61">
        <v>52.3</v>
      </c>
    </row>
    <row r="62" spans="1:3" x14ac:dyDescent="0.15">
      <c r="A62" t="s">
        <v>130</v>
      </c>
      <c r="B62">
        <v>139568</v>
      </c>
      <c r="C62">
        <v>26.68</v>
      </c>
    </row>
    <row r="63" spans="1:3" x14ac:dyDescent="0.15">
      <c r="A63" t="s">
        <v>131</v>
      </c>
      <c r="B63">
        <v>204500</v>
      </c>
      <c r="C63">
        <v>30.02</v>
      </c>
    </row>
    <row r="64" spans="1:3" x14ac:dyDescent="0.15">
      <c r="A64" t="s">
        <v>132</v>
      </c>
      <c r="B64">
        <v>65836</v>
      </c>
      <c r="C64">
        <v>19.43</v>
      </c>
    </row>
    <row r="65" spans="1:3" x14ac:dyDescent="0.15">
      <c r="A65" t="s">
        <v>133</v>
      </c>
      <c r="B65">
        <v>55747</v>
      </c>
      <c r="C65">
        <v>8.07</v>
      </c>
    </row>
    <row r="66" spans="1:3" x14ac:dyDescent="0.15">
      <c r="A66" t="s">
        <v>134</v>
      </c>
      <c r="B66">
        <v>92990</v>
      </c>
      <c r="C66">
        <v>15.67</v>
      </c>
    </row>
    <row r="67" spans="1:3" x14ac:dyDescent="0.15">
      <c r="A67" t="s">
        <v>135</v>
      </c>
      <c r="B67">
        <v>149701</v>
      </c>
      <c r="C67">
        <v>23.26</v>
      </c>
    </row>
    <row r="68" spans="1:3" x14ac:dyDescent="0.15">
      <c r="A68" t="s">
        <v>136</v>
      </c>
      <c r="B68">
        <v>81023</v>
      </c>
      <c r="C68">
        <v>28.41</v>
      </c>
    </row>
    <row r="69" spans="1:3" x14ac:dyDescent="0.15">
      <c r="A69" t="s">
        <v>137</v>
      </c>
      <c r="B69">
        <v>91729</v>
      </c>
      <c r="C69">
        <v>19.87</v>
      </c>
    </row>
    <row r="70" spans="1:3" x14ac:dyDescent="0.15">
      <c r="A70" t="s">
        <v>138</v>
      </c>
      <c r="B70">
        <v>57763</v>
      </c>
      <c r="C70">
        <v>17.600000000000001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1" sqref="D1:E1"/>
    </sheetView>
  </sheetViews>
  <sheetFormatPr defaultRowHeight="13.5" x14ac:dyDescent="0.15"/>
  <cols>
    <col min="2" max="2" width="17.125" customWidth="1"/>
    <col min="3" max="3" width="16.375" customWidth="1"/>
    <col min="4" max="5" width="15.25" customWidth="1"/>
  </cols>
  <sheetData>
    <row r="1" spans="1:5" x14ac:dyDescent="0.15">
      <c r="B1" t="s">
        <v>139</v>
      </c>
      <c r="C1" t="s">
        <v>140</v>
      </c>
      <c r="D1" t="s">
        <v>141</v>
      </c>
      <c r="E1" t="s">
        <v>142</v>
      </c>
    </row>
    <row r="2" spans="1:5" x14ac:dyDescent="0.15">
      <c r="A2" t="s">
        <v>101</v>
      </c>
      <c r="B2">
        <v>3068</v>
      </c>
      <c r="C2">
        <v>419.5</v>
      </c>
      <c r="D2">
        <v>3257.88</v>
      </c>
      <c r="E2">
        <v>78157</v>
      </c>
    </row>
    <row r="3" spans="1:5" x14ac:dyDescent="0.15">
      <c r="A3" t="s">
        <v>47</v>
      </c>
      <c r="B3">
        <v>1808</v>
      </c>
      <c r="C3">
        <v>64.010000000000005</v>
      </c>
      <c r="D3">
        <v>288.67</v>
      </c>
      <c r="E3">
        <v>45248</v>
      </c>
    </row>
    <row r="4" spans="1:5" x14ac:dyDescent="0.15">
      <c r="A4" t="s">
        <v>49</v>
      </c>
      <c r="B4">
        <v>3124</v>
      </c>
      <c r="C4">
        <v>52.64</v>
      </c>
      <c r="D4">
        <v>195.39</v>
      </c>
      <c r="E4">
        <v>37129</v>
      </c>
    </row>
    <row r="5" spans="1:5" x14ac:dyDescent="0.15">
      <c r="A5" t="s">
        <v>45</v>
      </c>
      <c r="B5">
        <v>2364</v>
      </c>
      <c r="C5">
        <v>51.04</v>
      </c>
      <c r="D5">
        <v>137.69999999999999</v>
      </c>
      <c r="E5">
        <v>26997</v>
      </c>
    </row>
    <row r="6" spans="1:5" x14ac:dyDescent="0.15">
      <c r="A6" t="s">
        <v>41</v>
      </c>
      <c r="B6">
        <v>1780</v>
      </c>
      <c r="C6">
        <v>39.82</v>
      </c>
      <c r="D6">
        <v>141.24</v>
      </c>
      <c r="E6">
        <v>35527</v>
      </c>
    </row>
    <row r="7" spans="1:5" x14ac:dyDescent="0.15">
      <c r="A7" t="s">
        <v>43</v>
      </c>
      <c r="B7">
        <v>4452</v>
      </c>
      <c r="C7">
        <v>45.33</v>
      </c>
      <c r="D7">
        <v>79.27</v>
      </c>
      <c r="E7">
        <v>17499</v>
      </c>
    </row>
    <row r="8" spans="1:5" x14ac:dyDescent="0.15">
      <c r="A8" t="s">
        <v>102</v>
      </c>
      <c r="B8">
        <v>2462</v>
      </c>
      <c r="C8">
        <v>218.19</v>
      </c>
      <c r="D8">
        <v>1926.5</v>
      </c>
    </row>
    <row r="9" spans="1:5" x14ac:dyDescent="0.15">
      <c r="A9" t="s">
        <v>54</v>
      </c>
      <c r="B9">
        <v>1501</v>
      </c>
      <c r="C9">
        <v>82.92</v>
      </c>
      <c r="D9">
        <v>402.84</v>
      </c>
      <c r="E9">
        <v>50823</v>
      </c>
    </row>
    <row r="10" spans="1:5" x14ac:dyDescent="0.15">
      <c r="A10" t="s">
        <v>56</v>
      </c>
      <c r="B10">
        <v>1361</v>
      </c>
      <c r="C10">
        <v>102.72</v>
      </c>
      <c r="D10">
        <v>531.51</v>
      </c>
      <c r="E10">
        <v>51905</v>
      </c>
    </row>
    <row r="11" spans="1:5" x14ac:dyDescent="0.15">
      <c r="A11" t="s">
        <v>58</v>
      </c>
      <c r="B11">
        <v>1268</v>
      </c>
      <c r="C11">
        <v>48.03</v>
      </c>
      <c r="D11">
        <v>168.89</v>
      </c>
      <c r="E11">
        <v>35200</v>
      </c>
    </row>
    <row r="12" spans="1:5" x14ac:dyDescent="0.15">
      <c r="A12" t="s">
        <v>50</v>
      </c>
      <c r="B12">
        <v>1382</v>
      </c>
      <c r="C12">
        <v>53.18</v>
      </c>
      <c r="D12">
        <v>192.85</v>
      </c>
      <c r="E12">
        <v>36346</v>
      </c>
    </row>
    <row r="13" spans="1:5" x14ac:dyDescent="0.15">
      <c r="A13" t="s">
        <v>52</v>
      </c>
      <c r="B13">
        <v>1843</v>
      </c>
      <c r="C13">
        <v>59.52</v>
      </c>
      <c r="D13">
        <v>194.41</v>
      </c>
      <c r="E13">
        <v>32811</v>
      </c>
    </row>
    <row r="14" spans="1:5" x14ac:dyDescent="0.15">
      <c r="A14" t="s">
        <v>103</v>
      </c>
      <c r="B14">
        <v>1187</v>
      </c>
      <c r="C14">
        <v>142.36000000000001</v>
      </c>
      <c r="D14">
        <v>916.3</v>
      </c>
      <c r="E14">
        <v>64774</v>
      </c>
    </row>
    <row r="15" spans="1:5" x14ac:dyDescent="0.15">
      <c r="A15" t="s">
        <v>104</v>
      </c>
      <c r="B15">
        <v>1271</v>
      </c>
      <c r="C15">
        <v>116.05</v>
      </c>
      <c r="D15">
        <v>326.91000000000003</v>
      </c>
      <c r="E15">
        <v>28363</v>
      </c>
    </row>
    <row r="16" spans="1:5" x14ac:dyDescent="0.15">
      <c r="A16" t="s">
        <v>105</v>
      </c>
      <c r="B16">
        <v>1174</v>
      </c>
      <c r="C16">
        <v>119.59</v>
      </c>
      <c r="D16">
        <v>360.92</v>
      </c>
      <c r="E16">
        <v>30355</v>
      </c>
    </row>
    <row r="17" spans="1:5" x14ac:dyDescent="0.15">
      <c r="A17" t="s">
        <v>106</v>
      </c>
      <c r="B17">
        <v>100</v>
      </c>
      <c r="C17">
        <v>12.59</v>
      </c>
      <c r="D17">
        <v>26.33</v>
      </c>
      <c r="E17">
        <v>21032</v>
      </c>
    </row>
    <row r="18" spans="1:5" x14ac:dyDescent="0.15">
      <c r="A18" t="s">
        <v>107</v>
      </c>
      <c r="B18">
        <v>2674</v>
      </c>
      <c r="C18">
        <v>91.33</v>
      </c>
      <c r="D18">
        <v>154.49</v>
      </c>
      <c r="E18">
        <v>17029</v>
      </c>
    </row>
    <row r="19" spans="1:5" x14ac:dyDescent="0.15">
      <c r="A19" t="s">
        <v>108</v>
      </c>
      <c r="B19">
        <v>1051</v>
      </c>
      <c r="C19">
        <v>85.4</v>
      </c>
      <c r="D19">
        <v>139.63</v>
      </c>
      <c r="E19">
        <v>16381</v>
      </c>
    </row>
    <row r="20" spans="1:5" x14ac:dyDescent="0.15">
      <c r="A20" t="s">
        <v>109</v>
      </c>
      <c r="B20">
        <v>1272</v>
      </c>
      <c r="C20">
        <v>125.08</v>
      </c>
      <c r="D20">
        <v>177.84</v>
      </c>
      <c r="E20">
        <v>14291</v>
      </c>
    </row>
    <row r="21" spans="1:5" x14ac:dyDescent="0.15">
      <c r="A21" t="s">
        <v>110</v>
      </c>
      <c r="B21">
        <v>1293</v>
      </c>
      <c r="C21">
        <v>36.93</v>
      </c>
      <c r="D21">
        <v>27</v>
      </c>
      <c r="E21">
        <v>7338</v>
      </c>
    </row>
    <row r="22" spans="1:5" x14ac:dyDescent="0.15">
      <c r="A22" t="s">
        <v>111</v>
      </c>
      <c r="B22">
        <v>1762</v>
      </c>
      <c r="C22">
        <v>35.24</v>
      </c>
      <c r="D22">
        <v>26.97</v>
      </c>
      <c r="E22">
        <v>7680</v>
      </c>
    </row>
    <row r="23" spans="1:5" x14ac:dyDescent="0.15">
      <c r="A23" t="s">
        <v>112</v>
      </c>
      <c r="B23">
        <v>968</v>
      </c>
      <c r="C23">
        <v>81.98</v>
      </c>
      <c r="D23">
        <v>404.49</v>
      </c>
      <c r="E23">
        <v>49515</v>
      </c>
    </row>
    <row r="24" spans="1:5" x14ac:dyDescent="0.15">
      <c r="A24" t="s">
        <v>66</v>
      </c>
      <c r="B24">
        <v>537</v>
      </c>
      <c r="C24">
        <v>48.37</v>
      </c>
      <c r="D24">
        <v>240.59</v>
      </c>
      <c r="E24">
        <v>49753</v>
      </c>
    </row>
    <row r="25" spans="1:5" x14ac:dyDescent="0.15">
      <c r="A25" t="s">
        <v>64</v>
      </c>
      <c r="B25">
        <v>668</v>
      </c>
      <c r="C25">
        <v>64.87</v>
      </c>
      <c r="D25">
        <v>304.89</v>
      </c>
      <c r="E25">
        <v>47094</v>
      </c>
    </row>
    <row r="26" spans="1:5" x14ac:dyDescent="0.15">
      <c r="A26" t="s">
        <v>68</v>
      </c>
      <c r="B26">
        <v>727</v>
      </c>
      <c r="C26">
        <v>66.7</v>
      </c>
      <c r="D26">
        <v>272.86</v>
      </c>
      <c r="E26">
        <v>40964</v>
      </c>
    </row>
    <row r="27" spans="1:5" x14ac:dyDescent="0.15">
      <c r="A27" t="s">
        <v>60</v>
      </c>
      <c r="B27">
        <v>507</v>
      </c>
      <c r="C27">
        <v>38.130000000000003</v>
      </c>
      <c r="D27">
        <v>181.44</v>
      </c>
      <c r="E27">
        <v>47623</v>
      </c>
    </row>
    <row r="28" spans="1:5" x14ac:dyDescent="0.15">
      <c r="A28" t="s">
        <v>62</v>
      </c>
      <c r="B28">
        <v>508</v>
      </c>
      <c r="C28">
        <v>36.76</v>
      </c>
      <c r="D28">
        <v>180.07</v>
      </c>
      <c r="E28">
        <v>49753</v>
      </c>
    </row>
    <row r="29" spans="1:5" x14ac:dyDescent="0.15">
      <c r="A29" t="s">
        <v>113</v>
      </c>
      <c r="B29">
        <v>1566</v>
      </c>
      <c r="C29">
        <v>108.41</v>
      </c>
      <c r="D29">
        <v>413.58</v>
      </c>
      <c r="E29">
        <v>38183</v>
      </c>
    </row>
    <row r="30" spans="1:5" x14ac:dyDescent="0.15">
      <c r="A30" t="s">
        <v>70</v>
      </c>
      <c r="B30">
        <v>936</v>
      </c>
      <c r="C30">
        <v>42.53</v>
      </c>
      <c r="D30">
        <v>165</v>
      </c>
      <c r="E30">
        <v>38875</v>
      </c>
    </row>
    <row r="31" spans="1:5" x14ac:dyDescent="0.15">
      <c r="A31" t="s">
        <v>71</v>
      </c>
      <c r="B31">
        <v>1430</v>
      </c>
      <c r="C31">
        <v>61.6</v>
      </c>
      <c r="D31">
        <v>192.78</v>
      </c>
      <c r="E31">
        <v>31284</v>
      </c>
    </row>
    <row r="32" spans="1:5" x14ac:dyDescent="0.15">
      <c r="A32" t="s">
        <v>73</v>
      </c>
      <c r="B32">
        <v>1886</v>
      </c>
      <c r="C32">
        <v>45.25</v>
      </c>
      <c r="D32">
        <v>122</v>
      </c>
      <c r="E32">
        <v>26834</v>
      </c>
    </row>
    <row r="33" spans="1:5" x14ac:dyDescent="0.15">
      <c r="A33" t="s">
        <v>114</v>
      </c>
      <c r="B33">
        <v>362</v>
      </c>
      <c r="C33">
        <v>64.989999999999995</v>
      </c>
      <c r="D33">
        <v>345.06</v>
      </c>
      <c r="E33">
        <v>53136</v>
      </c>
    </row>
    <row r="34" spans="1:5" x14ac:dyDescent="0.15">
      <c r="A34" t="s">
        <v>79</v>
      </c>
      <c r="B34">
        <v>2311</v>
      </c>
      <c r="C34">
        <v>106</v>
      </c>
      <c r="D34">
        <v>440.09</v>
      </c>
      <c r="E34">
        <v>41573</v>
      </c>
    </row>
    <row r="35" spans="1:5" x14ac:dyDescent="0.15">
      <c r="A35" t="s">
        <v>81</v>
      </c>
      <c r="B35">
        <v>1403</v>
      </c>
      <c r="C35">
        <v>77.28</v>
      </c>
      <c r="D35">
        <v>309.08</v>
      </c>
      <c r="E35">
        <v>39995</v>
      </c>
    </row>
    <row r="36" spans="1:5" x14ac:dyDescent="0.15">
      <c r="A36" t="s">
        <v>83</v>
      </c>
      <c r="B36">
        <v>1790</v>
      </c>
      <c r="C36">
        <v>73.37</v>
      </c>
      <c r="D36">
        <v>192.3</v>
      </c>
      <c r="E36">
        <v>26206</v>
      </c>
    </row>
    <row r="37" spans="1:5" x14ac:dyDescent="0.15">
      <c r="A37" t="s">
        <v>75</v>
      </c>
      <c r="B37">
        <v>1177</v>
      </c>
      <c r="C37">
        <v>71.05</v>
      </c>
      <c r="D37">
        <v>541.54999999999995</v>
      </c>
      <c r="E37">
        <v>76372</v>
      </c>
    </row>
    <row r="38" spans="1:5" x14ac:dyDescent="0.15">
      <c r="A38" t="s">
        <v>77</v>
      </c>
      <c r="B38">
        <v>1213</v>
      </c>
      <c r="C38">
        <v>43.55</v>
      </c>
      <c r="D38">
        <v>152.34</v>
      </c>
      <c r="E38">
        <v>35011</v>
      </c>
    </row>
    <row r="39" spans="1:5" x14ac:dyDescent="0.15">
      <c r="A39" t="s">
        <v>115</v>
      </c>
      <c r="B39">
        <v>2044</v>
      </c>
      <c r="C39">
        <v>92.25</v>
      </c>
      <c r="D39">
        <v>283.19</v>
      </c>
      <c r="E39">
        <v>30705</v>
      </c>
    </row>
    <row r="40" spans="1:5" x14ac:dyDescent="0.15">
      <c r="A40" t="s">
        <v>116</v>
      </c>
      <c r="B40">
        <v>1313</v>
      </c>
      <c r="C40">
        <v>65.819999999999993</v>
      </c>
      <c r="D40">
        <v>127.39</v>
      </c>
      <c r="E40">
        <v>19308</v>
      </c>
    </row>
    <row r="41" spans="1:5" x14ac:dyDescent="0.15">
      <c r="A41" t="s">
        <v>117</v>
      </c>
      <c r="B41">
        <v>1739</v>
      </c>
      <c r="C41">
        <v>80.760000000000005</v>
      </c>
      <c r="D41">
        <v>209.72</v>
      </c>
      <c r="E41">
        <v>26059</v>
      </c>
    </row>
    <row r="42" spans="1:5" x14ac:dyDescent="0.15">
      <c r="A42" t="s">
        <v>118</v>
      </c>
      <c r="B42">
        <v>1105</v>
      </c>
      <c r="C42">
        <v>71.63</v>
      </c>
      <c r="D42">
        <v>422.11</v>
      </c>
      <c r="E42">
        <v>59326</v>
      </c>
    </row>
    <row r="43" spans="1:5" x14ac:dyDescent="0.15">
      <c r="A43" t="s">
        <v>119</v>
      </c>
      <c r="B43">
        <v>1049</v>
      </c>
      <c r="C43">
        <v>56.03</v>
      </c>
      <c r="D43">
        <v>211.72</v>
      </c>
      <c r="E43">
        <v>37969</v>
      </c>
    </row>
    <row r="44" spans="1:5" x14ac:dyDescent="0.15">
      <c r="A44" t="s">
        <v>120</v>
      </c>
      <c r="B44">
        <v>1577</v>
      </c>
      <c r="C44">
        <v>33.33</v>
      </c>
      <c r="D44">
        <v>84.31</v>
      </c>
      <c r="E44">
        <v>25402</v>
      </c>
    </row>
    <row r="45" spans="1:5" x14ac:dyDescent="0.15">
      <c r="A45" t="s">
        <v>121</v>
      </c>
      <c r="B45">
        <v>915.34</v>
      </c>
      <c r="C45">
        <v>38.520000000000003</v>
      </c>
      <c r="D45">
        <v>93.58</v>
      </c>
      <c r="E45">
        <v>24351</v>
      </c>
    </row>
    <row r="46" spans="1:5" x14ac:dyDescent="0.15">
      <c r="A46" t="s">
        <v>122</v>
      </c>
      <c r="B46">
        <v>1198.8800000000001</v>
      </c>
      <c r="C46">
        <v>20.84</v>
      </c>
      <c r="D46">
        <v>33.65</v>
      </c>
      <c r="E46">
        <v>16194</v>
      </c>
    </row>
    <row r="47" spans="1:5" x14ac:dyDescent="0.15">
      <c r="A47" t="s">
        <v>123</v>
      </c>
      <c r="B47">
        <v>2354.4</v>
      </c>
      <c r="C47">
        <v>81.459999999999994</v>
      </c>
      <c r="D47">
        <v>196.86</v>
      </c>
      <c r="E47">
        <v>24853</v>
      </c>
    </row>
    <row r="48" spans="1:5" x14ac:dyDescent="0.15">
      <c r="A48" t="s">
        <v>124</v>
      </c>
      <c r="B48">
        <v>2019.4</v>
      </c>
      <c r="C48">
        <v>58.67</v>
      </c>
      <c r="D48">
        <v>106.88</v>
      </c>
      <c r="E48">
        <v>18263</v>
      </c>
    </row>
    <row r="49" spans="1:5" x14ac:dyDescent="0.15">
      <c r="A49" t="s">
        <v>125</v>
      </c>
      <c r="B49">
        <v>1096.3</v>
      </c>
      <c r="C49">
        <v>32.58</v>
      </c>
      <c r="D49">
        <v>49.83</v>
      </c>
      <c r="E49">
        <v>15320</v>
      </c>
    </row>
    <row r="50" spans="1:5" x14ac:dyDescent="0.15">
      <c r="A50" t="s">
        <v>126</v>
      </c>
      <c r="B50">
        <v>2227.8000000000002</v>
      </c>
      <c r="C50">
        <v>34.86</v>
      </c>
      <c r="D50">
        <v>45.32</v>
      </c>
      <c r="E50">
        <v>13040</v>
      </c>
    </row>
    <row r="51" spans="1:5" x14ac:dyDescent="0.15">
      <c r="A51" t="s">
        <v>127</v>
      </c>
      <c r="B51">
        <v>1143.2</v>
      </c>
      <c r="C51">
        <v>40.17</v>
      </c>
      <c r="D51">
        <v>74.11</v>
      </c>
      <c r="E51">
        <v>18473</v>
      </c>
    </row>
    <row r="52" spans="1:5" x14ac:dyDescent="0.15">
      <c r="A52" t="s">
        <v>128</v>
      </c>
      <c r="B52">
        <v>1028</v>
      </c>
      <c r="C52">
        <v>69.45</v>
      </c>
      <c r="D52">
        <v>294.33</v>
      </c>
      <c r="E52">
        <v>42442</v>
      </c>
    </row>
    <row r="53" spans="1:5" x14ac:dyDescent="0.15">
      <c r="A53" t="s">
        <v>85</v>
      </c>
      <c r="B53">
        <v>326</v>
      </c>
      <c r="C53">
        <v>19.239999999999998</v>
      </c>
      <c r="D53">
        <v>66.599999999999994</v>
      </c>
      <c r="E53">
        <v>34518</v>
      </c>
    </row>
    <row r="54" spans="1:5" x14ac:dyDescent="0.15">
      <c r="A54" t="s">
        <v>86</v>
      </c>
      <c r="B54">
        <v>86</v>
      </c>
      <c r="C54">
        <v>8</v>
      </c>
      <c r="D54">
        <v>47.3</v>
      </c>
      <c r="E54">
        <v>58988</v>
      </c>
    </row>
    <row r="55" spans="1:5" x14ac:dyDescent="0.15">
      <c r="A55" t="s">
        <v>129</v>
      </c>
      <c r="B55">
        <v>1536</v>
      </c>
      <c r="C55">
        <v>151.56</v>
      </c>
      <c r="D55">
        <v>633.65</v>
      </c>
      <c r="E55">
        <v>41997</v>
      </c>
    </row>
    <row r="56" spans="1:5" x14ac:dyDescent="0.15">
      <c r="A56" t="s">
        <v>95</v>
      </c>
      <c r="B56">
        <v>836</v>
      </c>
      <c r="C56">
        <v>116.56</v>
      </c>
      <c r="D56">
        <v>411.94</v>
      </c>
      <c r="E56">
        <v>35473</v>
      </c>
    </row>
    <row r="57" spans="1:5" x14ac:dyDescent="0.15">
      <c r="A57" t="s">
        <v>97</v>
      </c>
      <c r="B57">
        <v>2171</v>
      </c>
      <c r="C57">
        <v>113.82</v>
      </c>
      <c r="D57">
        <v>227.14</v>
      </c>
      <c r="E57">
        <v>20041</v>
      </c>
    </row>
    <row r="58" spans="1:5" x14ac:dyDescent="0.15">
      <c r="A58" t="s">
        <v>87</v>
      </c>
      <c r="B58">
        <v>378</v>
      </c>
      <c r="C58">
        <v>40.659999999999997</v>
      </c>
      <c r="D58">
        <v>222.51</v>
      </c>
      <c r="E58">
        <v>55017</v>
      </c>
    </row>
    <row r="59" spans="1:5" x14ac:dyDescent="0.15">
      <c r="A59" t="s">
        <v>89</v>
      </c>
      <c r="B59">
        <v>1072</v>
      </c>
      <c r="C59">
        <v>41.86</v>
      </c>
      <c r="D59">
        <v>69.27</v>
      </c>
      <c r="E59">
        <v>16637</v>
      </c>
    </row>
    <row r="60" spans="1:5" x14ac:dyDescent="0.15">
      <c r="A60" t="s">
        <v>91</v>
      </c>
      <c r="B60">
        <v>1426</v>
      </c>
      <c r="C60">
        <v>56.5</v>
      </c>
      <c r="D60">
        <v>85</v>
      </c>
      <c r="E60">
        <v>15076</v>
      </c>
    </row>
    <row r="61" spans="1:5" x14ac:dyDescent="0.15">
      <c r="A61" t="s">
        <v>93</v>
      </c>
      <c r="B61">
        <v>1992</v>
      </c>
      <c r="C61">
        <v>48.44</v>
      </c>
      <c r="D61">
        <v>70.39</v>
      </c>
      <c r="E61">
        <v>14596</v>
      </c>
    </row>
    <row r="62" spans="1:5" x14ac:dyDescent="0.15">
      <c r="A62" t="s">
        <v>130</v>
      </c>
      <c r="B62">
        <v>1502</v>
      </c>
      <c r="C62">
        <v>38</v>
      </c>
      <c r="D62">
        <v>116.3</v>
      </c>
      <c r="E62">
        <v>30702</v>
      </c>
    </row>
    <row r="63" spans="1:5" x14ac:dyDescent="0.15">
      <c r="A63" t="s">
        <v>131</v>
      </c>
      <c r="B63">
        <v>3059</v>
      </c>
      <c r="C63">
        <v>28.39</v>
      </c>
      <c r="D63">
        <v>39.6</v>
      </c>
      <c r="E63">
        <v>14006</v>
      </c>
    </row>
    <row r="64" spans="1:5" x14ac:dyDescent="0.15">
      <c r="A64" t="s">
        <v>132</v>
      </c>
      <c r="B64">
        <v>2484</v>
      </c>
      <c r="C64">
        <v>48.72</v>
      </c>
      <c r="D64">
        <v>74.33</v>
      </c>
      <c r="E64">
        <v>15319</v>
      </c>
    </row>
    <row r="65" spans="1:5" x14ac:dyDescent="0.15">
      <c r="A65" t="s">
        <v>133</v>
      </c>
      <c r="B65">
        <v>978</v>
      </c>
      <c r="C65">
        <v>11.14</v>
      </c>
      <c r="D65">
        <v>22.94</v>
      </c>
      <c r="E65">
        <v>20629</v>
      </c>
    </row>
    <row r="66" spans="1:5" x14ac:dyDescent="0.15">
      <c r="A66" t="s">
        <v>134</v>
      </c>
      <c r="B66">
        <v>1898</v>
      </c>
      <c r="C66">
        <v>19.95</v>
      </c>
      <c r="D66">
        <v>20.93</v>
      </c>
      <c r="E66">
        <v>10511</v>
      </c>
    </row>
    <row r="67" spans="1:5" x14ac:dyDescent="0.15">
      <c r="A67" t="s">
        <v>135</v>
      </c>
      <c r="B67">
        <v>1482</v>
      </c>
      <c r="C67">
        <v>44.39</v>
      </c>
      <c r="D67">
        <v>68</v>
      </c>
      <c r="E67">
        <v>15409</v>
      </c>
    </row>
    <row r="68" spans="1:5" x14ac:dyDescent="0.15">
      <c r="A68" t="s">
        <v>136</v>
      </c>
      <c r="B68">
        <v>2539</v>
      </c>
      <c r="C68">
        <v>22.97</v>
      </c>
      <c r="D68">
        <v>38.72</v>
      </c>
      <c r="E68">
        <v>16893</v>
      </c>
    </row>
    <row r="69" spans="1:5" x14ac:dyDescent="0.15">
      <c r="A69" t="s">
        <v>137</v>
      </c>
      <c r="B69">
        <v>1406</v>
      </c>
      <c r="C69">
        <v>23.46</v>
      </c>
      <c r="D69">
        <v>30.76</v>
      </c>
      <c r="E69">
        <v>13147</v>
      </c>
    </row>
    <row r="70" spans="1:5" x14ac:dyDescent="0.15">
      <c r="A70" t="s">
        <v>138</v>
      </c>
      <c r="B70">
        <v>1950</v>
      </c>
      <c r="C70">
        <v>16.97</v>
      </c>
      <c r="D70">
        <v>18.43</v>
      </c>
      <c r="E70">
        <v>10852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sqref="A1:XFD1"/>
    </sheetView>
  </sheetViews>
  <sheetFormatPr defaultRowHeight="13.5" x14ac:dyDescent="0.15"/>
  <cols>
    <col min="2" max="2" width="13.125" customWidth="1"/>
    <col min="3" max="3" width="15" customWidth="1"/>
    <col min="4" max="4" width="16.375" customWidth="1"/>
    <col min="5" max="5" width="17.375" customWidth="1"/>
    <col min="6" max="6" width="21.75" customWidth="1"/>
    <col min="7" max="7" width="20.375" customWidth="1"/>
    <col min="8" max="8" width="16" customWidth="1"/>
  </cols>
  <sheetData>
    <row r="1" spans="1:8" x14ac:dyDescent="0.15">
      <c r="A1" t="s">
        <v>148</v>
      </c>
      <c r="B1" t="s">
        <v>139</v>
      </c>
      <c r="C1" t="s">
        <v>149</v>
      </c>
      <c r="D1" t="s">
        <v>141</v>
      </c>
      <c r="E1" t="s">
        <v>142</v>
      </c>
      <c r="F1" t="s">
        <v>145</v>
      </c>
      <c r="G1" t="s">
        <v>8</v>
      </c>
      <c r="H1" t="s">
        <v>150</v>
      </c>
    </row>
    <row r="2" spans="1:8" x14ac:dyDescent="0.15">
      <c r="A2" t="s">
        <v>101</v>
      </c>
      <c r="B2">
        <v>3068</v>
      </c>
      <c r="C2">
        <v>409.52</v>
      </c>
      <c r="D2">
        <v>2341.92</v>
      </c>
      <c r="E2">
        <v>57746</v>
      </c>
      <c r="F2">
        <v>195.55</v>
      </c>
      <c r="G2">
        <v>1615307</v>
      </c>
      <c r="H2">
        <v>97567</v>
      </c>
    </row>
    <row r="3" spans="1:8" x14ac:dyDescent="0.15">
      <c r="A3" t="s">
        <v>47</v>
      </c>
      <c r="B3">
        <v>1808</v>
      </c>
      <c r="C3">
        <v>63.18</v>
      </c>
      <c r="D3">
        <v>201.18</v>
      </c>
      <c r="E3">
        <v>31944</v>
      </c>
      <c r="F3">
        <v>38.770000000000003</v>
      </c>
      <c r="G3">
        <v>387803</v>
      </c>
      <c r="H3">
        <v>18404.2</v>
      </c>
    </row>
    <row r="4" spans="1:8" x14ac:dyDescent="0.15">
      <c r="A4" t="s">
        <v>49</v>
      </c>
      <c r="B4">
        <v>3124</v>
      </c>
      <c r="C4">
        <v>52.25</v>
      </c>
      <c r="D4">
        <v>135.27000000000001</v>
      </c>
      <c r="E4">
        <v>25978</v>
      </c>
      <c r="F4">
        <v>35.9</v>
      </c>
      <c r="G4">
        <v>344456</v>
      </c>
      <c r="H4">
        <v>21354.1</v>
      </c>
    </row>
    <row r="5" spans="1:8" x14ac:dyDescent="0.15">
      <c r="A5" t="s">
        <v>45</v>
      </c>
      <c r="B5">
        <v>2364</v>
      </c>
      <c r="C5">
        <v>50.71</v>
      </c>
      <c r="D5">
        <v>98.84</v>
      </c>
      <c r="E5">
        <v>19470</v>
      </c>
      <c r="F5">
        <v>48.38</v>
      </c>
      <c r="G5">
        <v>216545</v>
      </c>
      <c r="H5">
        <v>18833.599999999999</v>
      </c>
    </row>
    <row r="6" spans="1:8" x14ac:dyDescent="0.15">
      <c r="A6" t="s">
        <v>41</v>
      </c>
      <c r="B6">
        <v>1780</v>
      </c>
      <c r="C6">
        <v>39.53</v>
      </c>
      <c r="D6">
        <v>103.32</v>
      </c>
      <c r="E6">
        <v>26170</v>
      </c>
      <c r="F6">
        <v>34.96</v>
      </c>
      <c r="G6">
        <v>195311</v>
      </c>
      <c r="H6">
        <v>15468</v>
      </c>
    </row>
    <row r="7" spans="1:8" x14ac:dyDescent="0.15">
      <c r="A7" t="s">
        <v>43</v>
      </c>
      <c r="B7">
        <v>4452</v>
      </c>
      <c r="C7">
        <v>45.25</v>
      </c>
      <c r="D7">
        <v>62.12</v>
      </c>
      <c r="E7">
        <v>13740</v>
      </c>
      <c r="F7">
        <v>44.03</v>
      </c>
      <c r="G7">
        <v>205384</v>
      </c>
      <c r="H7">
        <v>11323</v>
      </c>
    </row>
    <row r="8" spans="1:8" x14ac:dyDescent="0.15">
      <c r="A8" t="s">
        <v>102</v>
      </c>
      <c r="B8">
        <v>2634</v>
      </c>
      <c r="C8">
        <v>213.41</v>
      </c>
      <c r="D8">
        <v>1384.72</v>
      </c>
      <c r="E8">
        <v>65324</v>
      </c>
      <c r="F8">
        <v>100.05</v>
      </c>
      <c r="G8">
        <v>595367</v>
      </c>
      <c r="H8">
        <v>62426.5</v>
      </c>
    </row>
    <row r="9" spans="1:8" x14ac:dyDescent="0.15">
      <c r="A9" t="s">
        <v>54</v>
      </c>
      <c r="B9">
        <v>1527</v>
      </c>
      <c r="C9">
        <v>82.58</v>
      </c>
      <c r="D9">
        <v>298.12</v>
      </c>
      <c r="E9">
        <v>36101</v>
      </c>
      <c r="F9">
        <v>64.900000000000006</v>
      </c>
      <c r="G9">
        <v>451771</v>
      </c>
      <c r="H9">
        <v>39007.9</v>
      </c>
    </row>
    <row r="10" spans="1:8" x14ac:dyDescent="0.15">
      <c r="A10" t="s">
        <v>56</v>
      </c>
      <c r="B10">
        <v>1154</v>
      </c>
      <c r="C10">
        <v>101.54</v>
      </c>
      <c r="D10">
        <v>375.41</v>
      </c>
      <c r="E10">
        <v>37065</v>
      </c>
      <c r="F10">
        <v>80.72</v>
      </c>
      <c r="G10">
        <v>401447</v>
      </c>
      <c r="H10">
        <v>43519.1</v>
      </c>
    </row>
    <row r="11" spans="1:8" x14ac:dyDescent="0.15">
      <c r="A11" t="s">
        <v>58</v>
      </c>
      <c r="B11">
        <v>1249</v>
      </c>
      <c r="C11">
        <v>47.88</v>
      </c>
      <c r="D11">
        <v>124.82</v>
      </c>
      <c r="E11">
        <v>26054</v>
      </c>
      <c r="F11">
        <v>24.05</v>
      </c>
      <c r="G11">
        <v>344365</v>
      </c>
      <c r="H11">
        <v>21428.1</v>
      </c>
    </row>
    <row r="12" spans="1:8" x14ac:dyDescent="0.15">
      <c r="A12" t="s">
        <v>50</v>
      </c>
      <c r="B12">
        <v>1177</v>
      </c>
      <c r="C12">
        <v>52.74</v>
      </c>
      <c r="D12">
        <v>136.38</v>
      </c>
      <c r="E12">
        <v>25952</v>
      </c>
      <c r="F12">
        <v>30.74</v>
      </c>
      <c r="G12">
        <v>743834</v>
      </c>
      <c r="H12">
        <v>20616</v>
      </c>
    </row>
    <row r="13" spans="1:8" x14ac:dyDescent="0.15">
      <c r="A13" t="s">
        <v>52</v>
      </c>
      <c r="B13">
        <v>1931</v>
      </c>
      <c r="C13">
        <v>58.55</v>
      </c>
      <c r="D13">
        <v>129.87</v>
      </c>
      <c r="E13">
        <v>22227</v>
      </c>
      <c r="F13">
        <v>32.08</v>
      </c>
      <c r="G13">
        <v>250337</v>
      </c>
      <c r="H13">
        <v>22961.3</v>
      </c>
    </row>
    <row r="14" spans="1:8" x14ac:dyDescent="0.15">
      <c r="A14" t="s">
        <v>103</v>
      </c>
      <c r="B14">
        <v>1187</v>
      </c>
      <c r="C14">
        <v>139.02000000000001</v>
      </c>
      <c r="D14">
        <v>674.17</v>
      </c>
      <c r="E14">
        <v>48825</v>
      </c>
      <c r="F14">
        <v>26.92</v>
      </c>
      <c r="G14">
        <v>193711</v>
      </c>
      <c r="H14">
        <v>15137.8</v>
      </c>
    </row>
    <row r="15" spans="1:8" x14ac:dyDescent="0.15">
      <c r="A15" t="s">
        <v>104</v>
      </c>
      <c r="B15">
        <v>1271</v>
      </c>
      <c r="C15">
        <v>113.48</v>
      </c>
      <c r="D15">
        <v>242.55</v>
      </c>
      <c r="E15">
        <v>21408</v>
      </c>
      <c r="F15">
        <v>44.81</v>
      </c>
      <c r="G15">
        <v>373352</v>
      </c>
      <c r="H15">
        <v>28920.7</v>
      </c>
    </row>
    <row r="16" spans="1:8" x14ac:dyDescent="0.15">
      <c r="A16" t="s">
        <v>105</v>
      </c>
      <c r="B16">
        <v>1174</v>
      </c>
      <c r="C16">
        <v>116.97</v>
      </c>
      <c r="D16">
        <v>260.19</v>
      </c>
      <c r="E16">
        <v>22315</v>
      </c>
      <c r="F16">
        <v>1.42</v>
      </c>
      <c r="G16">
        <v>279305</v>
      </c>
      <c r="H16">
        <v>23822.9</v>
      </c>
    </row>
    <row r="17" spans="1:8" x14ac:dyDescent="0.15">
      <c r="A17" t="s">
        <v>106</v>
      </c>
      <c r="B17">
        <v>100</v>
      </c>
      <c r="C17">
        <v>12.34</v>
      </c>
      <c r="D17">
        <v>19.38</v>
      </c>
      <c r="E17">
        <v>15720</v>
      </c>
      <c r="F17">
        <v>42.9</v>
      </c>
      <c r="G17">
        <v>148976</v>
      </c>
      <c r="H17">
        <v>935.9</v>
      </c>
    </row>
    <row r="18" spans="1:8" x14ac:dyDescent="0.15">
      <c r="A18" t="s">
        <v>107</v>
      </c>
      <c r="B18">
        <v>2674</v>
      </c>
      <c r="C18">
        <v>89.34</v>
      </c>
      <c r="D18">
        <v>118.99</v>
      </c>
      <c r="E18">
        <v>13373</v>
      </c>
      <c r="F18">
        <v>32.32</v>
      </c>
      <c r="G18">
        <v>153412</v>
      </c>
      <c r="H18">
        <v>19994.099999999999</v>
      </c>
    </row>
    <row r="19" spans="1:8" x14ac:dyDescent="0.15">
      <c r="A19" t="s">
        <v>108</v>
      </c>
      <c r="B19">
        <v>1051</v>
      </c>
      <c r="C19">
        <v>84.82</v>
      </c>
      <c r="D19">
        <v>105.79</v>
      </c>
      <c r="E19">
        <v>12475</v>
      </c>
      <c r="F19">
        <v>37.729999999999997</v>
      </c>
      <c r="G19">
        <v>247698</v>
      </c>
      <c r="H19">
        <v>22101.7</v>
      </c>
    </row>
    <row r="20" spans="1:8" x14ac:dyDescent="0.15">
      <c r="A20" t="s">
        <v>109</v>
      </c>
      <c r="B20">
        <v>1272</v>
      </c>
      <c r="C20">
        <v>123.11</v>
      </c>
      <c r="D20">
        <v>136.06</v>
      </c>
      <c r="E20">
        <v>11060</v>
      </c>
      <c r="F20">
        <v>48.03</v>
      </c>
      <c r="G20">
        <v>461381</v>
      </c>
      <c r="H20">
        <v>28052.9</v>
      </c>
    </row>
    <row r="21" spans="1:8" x14ac:dyDescent="0.15">
      <c r="A21" t="s">
        <v>110</v>
      </c>
      <c r="B21">
        <v>1293</v>
      </c>
      <c r="C21">
        <v>36.47</v>
      </c>
      <c r="D21">
        <v>19.89</v>
      </c>
      <c r="E21">
        <v>5465</v>
      </c>
      <c r="F21">
        <v>21.94</v>
      </c>
      <c r="G21">
        <v>59137</v>
      </c>
      <c r="H21">
        <v>10313.799999999999</v>
      </c>
    </row>
    <row r="22" spans="1:8" x14ac:dyDescent="0.15">
      <c r="A22" t="s">
        <v>111</v>
      </c>
      <c r="B22">
        <v>1762</v>
      </c>
      <c r="C22">
        <v>34.74</v>
      </c>
      <c r="D22">
        <v>19.36</v>
      </c>
      <c r="E22">
        <v>5574</v>
      </c>
      <c r="F22">
        <v>19.95</v>
      </c>
      <c r="G22">
        <v>55866</v>
      </c>
      <c r="H22">
        <v>9544.7000000000007</v>
      </c>
    </row>
    <row r="23" spans="1:8" x14ac:dyDescent="0.15">
      <c r="A23" t="s">
        <v>112</v>
      </c>
      <c r="B23">
        <v>968</v>
      </c>
      <c r="C23">
        <v>80.83</v>
      </c>
      <c r="D23">
        <v>293.76</v>
      </c>
      <c r="E23">
        <v>36440</v>
      </c>
      <c r="F23">
        <v>93.89</v>
      </c>
      <c r="G23">
        <v>364156</v>
      </c>
      <c r="H23">
        <v>52452.3</v>
      </c>
    </row>
    <row r="24" spans="1:8" x14ac:dyDescent="0.15">
      <c r="A24" t="s">
        <v>66</v>
      </c>
      <c r="B24">
        <v>537</v>
      </c>
      <c r="C24">
        <v>48.31</v>
      </c>
      <c r="D24">
        <v>170.46</v>
      </c>
      <c r="E24">
        <v>35252</v>
      </c>
      <c r="F24">
        <v>51.17</v>
      </c>
      <c r="G24">
        <v>222530</v>
      </c>
      <c r="H24">
        <v>34551.300000000003</v>
      </c>
    </row>
    <row r="25" spans="1:8" x14ac:dyDescent="0.15">
      <c r="A25" t="s">
        <v>64</v>
      </c>
      <c r="B25">
        <v>668</v>
      </c>
      <c r="C25">
        <v>64.39</v>
      </c>
      <c r="D25">
        <v>217.96</v>
      </c>
      <c r="E25">
        <v>33874</v>
      </c>
      <c r="F25">
        <v>56.62</v>
      </c>
      <c r="G25">
        <v>249234</v>
      </c>
      <c r="H25">
        <v>31062.1</v>
      </c>
    </row>
    <row r="26" spans="1:8" x14ac:dyDescent="0.15">
      <c r="A26" t="s">
        <v>68</v>
      </c>
      <c r="B26">
        <v>727</v>
      </c>
      <c r="C26">
        <v>66.319999999999993</v>
      </c>
      <c r="D26">
        <v>196.85</v>
      </c>
      <c r="E26">
        <v>29687</v>
      </c>
      <c r="F26">
        <v>50.96</v>
      </c>
      <c r="G26">
        <v>356659</v>
      </c>
      <c r="H26">
        <v>37274</v>
      </c>
    </row>
    <row r="27" spans="1:8" x14ac:dyDescent="0.15">
      <c r="A27" t="s">
        <v>60</v>
      </c>
      <c r="B27">
        <v>507</v>
      </c>
      <c r="C27">
        <v>38.049999999999997</v>
      </c>
      <c r="D27">
        <v>129.07</v>
      </c>
      <c r="E27">
        <v>33894</v>
      </c>
      <c r="F27">
        <v>46.98</v>
      </c>
      <c r="G27">
        <v>344791</v>
      </c>
      <c r="H27">
        <v>30500.5</v>
      </c>
    </row>
    <row r="28" spans="1:8" x14ac:dyDescent="0.15">
      <c r="A28" t="s">
        <v>62</v>
      </c>
      <c r="B28">
        <v>508</v>
      </c>
      <c r="C28">
        <v>36.43</v>
      </c>
      <c r="D28">
        <v>144.47</v>
      </c>
      <c r="E28">
        <v>39523</v>
      </c>
      <c r="F28">
        <v>54.57</v>
      </c>
      <c r="G28">
        <v>179830</v>
      </c>
      <c r="H28">
        <v>25189.9</v>
      </c>
    </row>
    <row r="29" spans="1:8" x14ac:dyDescent="0.15">
      <c r="A29" t="s">
        <v>113</v>
      </c>
      <c r="B29">
        <v>1566</v>
      </c>
      <c r="C29">
        <v>108.01</v>
      </c>
      <c r="D29">
        <v>300.48</v>
      </c>
      <c r="E29">
        <v>27832</v>
      </c>
      <c r="F29">
        <v>81.72</v>
      </c>
      <c r="G29">
        <v>543137</v>
      </c>
      <c r="H29">
        <v>50464.3</v>
      </c>
    </row>
    <row r="30" spans="1:8" x14ac:dyDescent="0.15">
      <c r="A30" t="s">
        <v>70</v>
      </c>
      <c r="B30">
        <v>936</v>
      </c>
      <c r="C30">
        <v>42.47</v>
      </c>
      <c r="D30">
        <v>118.79</v>
      </c>
      <c r="E30">
        <v>27990</v>
      </c>
      <c r="F30">
        <v>19.55</v>
      </c>
      <c r="G30">
        <v>370054</v>
      </c>
      <c r="H30">
        <v>22250.6</v>
      </c>
    </row>
    <row r="31" spans="1:8" x14ac:dyDescent="0.15">
      <c r="A31" t="s">
        <v>71</v>
      </c>
      <c r="B31">
        <v>1430</v>
      </c>
      <c r="C31">
        <v>61.87</v>
      </c>
      <c r="D31">
        <v>136.06</v>
      </c>
      <c r="E31">
        <v>21960</v>
      </c>
      <c r="F31">
        <v>90.93</v>
      </c>
      <c r="G31">
        <v>330418</v>
      </c>
      <c r="H31">
        <v>46384</v>
      </c>
    </row>
    <row r="32" spans="1:8" x14ac:dyDescent="0.15">
      <c r="A32" t="s">
        <v>73</v>
      </c>
      <c r="B32">
        <v>1886</v>
      </c>
      <c r="C32">
        <v>45.23</v>
      </c>
      <c r="D32">
        <v>89.7</v>
      </c>
      <c r="E32">
        <v>19917</v>
      </c>
      <c r="F32">
        <v>40.9</v>
      </c>
      <c r="G32">
        <v>242549</v>
      </c>
      <c r="H32">
        <v>24825.5</v>
      </c>
    </row>
    <row r="33" spans="1:8" x14ac:dyDescent="0.15">
      <c r="A33" t="s">
        <v>114</v>
      </c>
      <c r="B33">
        <v>362</v>
      </c>
      <c r="C33">
        <v>64.84</v>
      </c>
      <c r="D33">
        <v>259.73</v>
      </c>
      <c r="E33">
        <v>40175</v>
      </c>
      <c r="F33">
        <v>14.37</v>
      </c>
      <c r="G33">
        <v>76931</v>
      </c>
      <c r="H33">
        <v>10233.6</v>
      </c>
    </row>
    <row r="34" spans="1:8" x14ac:dyDescent="0.15">
      <c r="A34" t="s">
        <v>79</v>
      </c>
      <c r="B34">
        <v>2311</v>
      </c>
      <c r="C34">
        <v>105.59</v>
      </c>
      <c r="D34">
        <v>324.92</v>
      </c>
      <c r="E34">
        <v>30766</v>
      </c>
      <c r="F34">
        <v>72.58</v>
      </c>
      <c r="G34">
        <v>715393</v>
      </c>
      <c r="H34">
        <v>43307.8</v>
      </c>
    </row>
    <row r="35" spans="1:8" x14ac:dyDescent="0.15">
      <c r="A35" t="s">
        <v>81</v>
      </c>
      <c r="B35">
        <v>1403</v>
      </c>
      <c r="C35">
        <v>77.37</v>
      </c>
      <c r="D35">
        <v>229.16</v>
      </c>
      <c r="E35">
        <v>29607</v>
      </c>
      <c r="F35">
        <v>82.87</v>
      </c>
      <c r="G35">
        <v>477883</v>
      </c>
      <c r="H35">
        <v>40777.800000000003</v>
      </c>
    </row>
    <row r="36" spans="1:8" x14ac:dyDescent="0.15">
      <c r="A36" t="s">
        <v>83</v>
      </c>
      <c r="B36">
        <v>1790</v>
      </c>
      <c r="C36">
        <v>73.38</v>
      </c>
      <c r="D36">
        <v>141.26</v>
      </c>
      <c r="E36">
        <v>19240</v>
      </c>
      <c r="F36">
        <v>56.87</v>
      </c>
      <c r="G36">
        <v>285682</v>
      </c>
      <c r="H36">
        <v>30724.3</v>
      </c>
    </row>
    <row r="37" spans="1:8" x14ac:dyDescent="0.15">
      <c r="A37" t="s">
        <v>75</v>
      </c>
      <c r="B37">
        <v>1177</v>
      </c>
      <c r="C37">
        <v>70.47</v>
      </c>
      <c r="D37">
        <v>386.82</v>
      </c>
      <c r="E37">
        <v>54946</v>
      </c>
      <c r="F37">
        <v>49.34</v>
      </c>
      <c r="G37">
        <v>330895</v>
      </c>
      <c r="H37">
        <v>25952.1</v>
      </c>
    </row>
    <row r="38" spans="1:8" x14ac:dyDescent="0.15">
      <c r="A38" t="s">
        <v>77</v>
      </c>
      <c r="B38">
        <v>1213</v>
      </c>
      <c r="C38">
        <v>43.44</v>
      </c>
      <c r="D38">
        <v>117.18</v>
      </c>
      <c r="E38">
        <v>26986</v>
      </c>
      <c r="F38">
        <v>24.86</v>
      </c>
      <c r="G38">
        <v>134296</v>
      </c>
      <c r="H38">
        <v>16165.2</v>
      </c>
    </row>
    <row r="39" spans="1:8" x14ac:dyDescent="0.15">
      <c r="A39" t="s">
        <v>115</v>
      </c>
      <c r="B39">
        <v>2044</v>
      </c>
      <c r="C39">
        <v>92.16</v>
      </c>
      <c r="D39">
        <v>205.22</v>
      </c>
      <c r="E39">
        <v>22261</v>
      </c>
      <c r="F39">
        <v>50.97</v>
      </c>
      <c r="G39">
        <v>382590</v>
      </c>
      <c r="H39">
        <v>38290.699999999997</v>
      </c>
    </row>
    <row r="40" spans="1:8" x14ac:dyDescent="0.15">
      <c r="A40" t="s">
        <v>116</v>
      </c>
      <c r="B40">
        <v>1310</v>
      </c>
      <c r="C40">
        <v>65.97</v>
      </c>
      <c r="D40">
        <v>88.36</v>
      </c>
      <c r="E40">
        <v>13438</v>
      </c>
      <c r="F40">
        <v>44.43</v>
      </c>
      <c r="G40">
        <v>210911</v>
      </c>
      <c r="H40">
        <v>29099.8</v>
      </c>
    </row>
    <row r="41" spans="1:8" x14ac:dyDescent="0.15">
      <c r="A41" t="s">
        <v>117</v>
      </c>
      <c r="B41">
        <v>1739</v>
      </c>
      <c r="C41">
        <v>79.77</v>
      </c>
      <c r="D41">
        <v>159.84</v>
      </c>
      <c r="E41">
        <v>20095</v>
      </c>
      <c r="F41">
        <v>46.15</v>
      </c>
      <c r="G41">
        <v>380862</v>
      </c>
      <c r="H41">
        <v>24076.799999999999</v>
      </c>
    </row>
    <row r="42" spans="1:8" x14ac:dyDescent="0.15">
      <c r="A42" t="s">
        <v>118</v>
      </c>
      <c r="B42">
        <v>1103</v>
      </c>
      <c r="C42">
        <v>69.739999999999995</v>
      </c>
      <c r="D42">
        <v>303.45</v>
      </c>
      <c r="E42">
        <v>43797</v>
      </c>
      <c r="F42">
        <v>28.84</v>
      </c>
      <c r="G42">
        <v>253214</v>
      </c>
      <c r="H42">
        <v>21716.7</v>
      </c>
    </row>
    <row r="43" spans="1:8" x14ac:dyDescent="0.15">
      <c r="A43" t="s">
        <v>119</v>
      </c>
      <c r="B43">
        <v>1049</v>
      </c>
      <c r="C43">
        <v>54.89</v>
      </c>
      <c r="D43">
        <v>156.32</v>
      </c>
      <c r="E43">
        <v>28620</v>
      </c>
      <c r="F43">
        <v>18.489999999999998</v>
      </c>
      <c r="G43">
        <v>346429</v>
      </c>
      <c r="H43">
        <v>17675.5</v>
      </c>
    </row>
    <row r="44" spans="1:8" x14ac:dyDescent="0.15">
      <c r="A44" t="s">
        <v>120</v>
      </c>
      <c r="B44">
        <v>1577</v>
      </c>
      <c r="C44">
        <v>32.840000000000003</v>
      </c>
      <c r="D44">
        <v>58.44</v>
      </c>
      <c r="E44">
        <v>17796</v>
      </c>
      <c r="F44">
        <v>29.2</v>
      </c>
      <c r="G44">
        <v>133890</v>
      </c>
      <c r="H44">
        <v>16010</v>
      </c>
    </row>
    <row r="45" spans="1:8" x14ac:dyDescent="0.15">
      <c r="A45" t="s">
        <v>121</v>
      </c>
      <c r="B45">
        <v>900</v>
      </c>
      <c r="C45">
        <v>38.200000000000003</v>
      </c>
      <c r="D45">
        <v>67.03</v>
      </c>
      <c r="E45">
        <v>17571</v>
      </c>
      <c r="F45">
        <v>25.09</v>
      </c>
      <c r="G45">
        <v>119400</v>
      </c>
      <c r="H45">
        <v>12057</v>
      </c>
    </row>
    <row r="46" spans="1:8" x14ac:dyDescent="0.15">
      <c r="A46" t="s">
        <v>122</v>
      </c>
      <c r="B46">
        <v>1196</v>
      </c>
      <c r="C46">
        <v>20.55</v>
      </c>
      <c r="D46">
        <v>24.88</v>
      </c>
      <c r="E46">
        <v>12119</v>
      </c>
      <c r="F46">
        <v>19.010000000000002</v>
      </c>
      <c r="G46">
        <v>101434</v>
      </c>
      <c r="H46">
        <v>6835.7</v>
      </c>
    </row>
    <row r="47" spans="1:8" x14ac:dyDescent="0.15">
      <c r="A47" t="s">
        <v>123</v>
      </c>
      <c r="B47">
        <v>2354</v>
      </c>
      <c r="C47">
        <v>80.459999999999994</v>
      </c>
      <c r="D47">
        <v>137.05000000000001</v>
      </c>
      <c r="E47">
        <v>17020</v>
      </c>
      <c r="F47">
        <v>57.42</v>
      </c>
      <c r="G47">
        <v>265313</v>
      </c>
      <c r="H47">
        <v>27990</v>
      </c>
    </row>
    <row r="48" spans="1:8" x14ac:dyDescent="0.15">
      <c r="A48" t="s">
        <v>124</v>
      </c>
      <c r="B48">
        <v>2019</v>
      </c>
      <c r="C48">
        <v>58.08</v>
      </c>
      <c r="D48">
        <v>73.790000000000006</v>
      </c>
      <c r="E48">
        <v>12738</v>
      </c>
      <c r="F48">
        <v>60</v>
      </c>
      <c r="G48">
        <v>195922</v>
      </c>
      <c r="H48">
        <v>24292.400000000001</v>
      </c>
    </row>
    <row r="49" spans="1:8" x14ac:dyDescent="0.15">
      <c r="A49" t="s">
        <v>125</v>
      </c>
      <c r="B49">
        <v>1096</v>
      </c>
      <c r="C49">
        <v>32.479999999999997</v>
      </c>
      <c r="D49">
        <v>34.92</v>
      </c>
      <c r="E49">
        <v>10755</v>
      </c>
      <c r="F49">
        <v>20.25</v>
      </c>
      <c r="G49">
        <v>83621</v>
      </c>
      <c r="H49">
        <v>12343.6</v>
      </c>
    </row>
    <row r="50" spans="1:8" x14ac:dyDescent="0.15">
      <c r="A50" t="s">
        <v>126</v>
      </c>
      <c r="B50">
        <v>2228</v>
      </c>
      <c r="C50">
        <v>34.5</v>
      </c>
      <c r="D50">
        <v>32.08</v>
      </c>
      <c r="E50">
        <v>9328</v>
      </c>
      <c r="F50">
        <v>32.51</v>
      </c>
      <c r="G50">
        <v>77689</v>
      </c>
      <c r="H50">
        <v>13014.4</v>
      </c>
    </row>
    <row r="51" spans="1:8" x14ac:dyDescent="0.15">
      <c r="A51" t="s">
        <v>127</v>
      </c>
      <c r="B51">
        <v>1143</v>
      </c>
      <c r="C51">
        <v>40.049999999999997</v>
      </c>
      <c r="D51">
        <v>50.54</v>
      </c>
      <c r="E51">
        <v>12535</v>
      </c>
      <c r="F51">
        <v>46.67</v>
      </c>
      <c r="G51">
        <v>201272</v>
      </c>
      <c r="H51">
        <v>24125.200000000001</v>
      </c>
    </row>
    <row r="52" spans="1:8" x14ac:dyDescent="0.15">
      <c r="A52" t="s">
        <v>128</v>
      </c>
      <c r="B52">
        <v>1028</v>
      </c>
      <c r="C52">
        <v>69.11</v>
      </c>
      <c r="D52">
        <v>201.36</v>
      </c>
      <c r="E52">
        <v>29150</v>
      </c>
      <c r="F52">
        <v>22.37</v>
      </c>
      <c r="G52">
        <v>194350</v>
      </c>
      <c r="H52">
        <v>14231.5</v>
      </c>
    </row>
    <row r="53" spans="1:8" x14ac:dyDescent="0.15">
      <c r="A53" t="s">
        <v>85</v>
      </c>
      <c r="B53">
        <v>326</v>
      </c>
      <c r="C53">
        <v>19.5</v>
      </c>
      <c r="D53">
        <v>45.06</v>
      </c>
      <c r="E53">
        <v>22975</v>
      </c>
      <c r="F53">
        <v>4.6500000000000004</v>
      </c>
      <c r="G53">
        <v>475736</v>
      </c>
      <c r="H53">
        <v>2419.1</v>
      </c>
    </row>
    <row r="54" spans="1:8" x14ac:dyDescent="0.15">
      <c r="A54" t="s">
        <v>86</v>
      </c>
      <c r="B54">
        <v>86</v>
      </c>
      <c r="C54">
        <v>8.1199999999999992</v>
      </c>
      <c r="D54">
        <v>33.86</v>
      </c>
      <c r="E54">
        <v>41652</v>
      </c>
      <c r="F54">
        <v>0.21</v>
      </c>
      <c r="G54">
        <v>244753</v>
      </c>
      <c r="H54">
        <v>77.8</v>
      </c>
    </row>
    <row r="55" spans="1:8" x14ac:dyDescent="0.15">
      <c r="A55" t="s">
        <v>129</v>
      </c>
      <c r="B55">
        <v>1536</v>
      </c>
      <c r="C55">
        <v>148.75</v>
      </c>
      <c r="D55">
        <v>469.31</v>
      </c>
      <c r="E55">
        <v>31698</v>
      </c>
      <c r="F55">
        <v>60.74</v>
      </c>
      <c r="G55">
        <v>366691</v>
      </c>
      <c r="H55">
        <v>34208.6</v>
      </c>
    </row>
    <row r="56" spans="1:8" x14ac:dyDescent="0.15">
      <c r="A56" t="s">
        <v>95</v>
      </c>
      <c r="B56">
        <v>836</v>
      </c>
      <c r="C56">
        <v>115.09</v>
      </c>
      <c r="D56">
        <v>305.12</v>
      </c>
      <c r="E56">
        <v>26543</v>
      </c>
      <c r="F56">
        <v>10.7</v>
      </c>
      <c r="G56">
        <v>836007</v>
      </c>
      <c r="H56">
        <v>29621.9</v>
      </c>
    </row>
    <row r="57" spans="1:8" x14ac:dyDescent="0.15">
      <c r="A57" t="s">
        <v>97</v>
      </c>
      <c r="B57">
        <v>2171</v>
      </c>
      <c r="C57">
        <v>111.92</v>
      </c>
      <c r="D57">
        <v>164.82</v>
      </c>
      <c r="E57">
        <v>14776</v>
      </c>
      <c r="F57">
        <v>26.84</v>
      </c>
      <c r="G57">
        <v>630447</v>
      </c>
      <c r="H57">
        <v>32830.1</v>
      </c>
    </row>
    <row r="58" spans="1:8" x14ac:dyDescent="0.15">
      <c r="A58" t="s">
        <v>87</v>
      </c>
      <c r="B58">
        <v>378</v>
      </c>
      <c r="C58">
        <v>39.86</v>
      </c>
      <c r="D58">
        <v>148.66999999999999</v>
      </c>
      <c r="E58">
        <v>37466</v>
      </c>
      <c r="F58">
        <v>38.479999999999997</v>
      </c>
      <c r="G58">
        <v>234738</v>
      </c>
      <c r="H58">
        <v>14708.3</v>
      </c>
    </row>
    <row r="59" spans="1:8" x14ac:dyDescent="0.15">
      <c r="A59" t="s">
        <v>89</v>
      </c>
      <c r="B59">
        <v>1072</v>
      </c>
      <c r="C59">
        <v>40.97</v>
      </c>
      <c r="D59">
        <v>49.17</v>
      </c>
      <c r="E59">
        <v>12059</v>
      </c>
      <c r="F59">
        <v>34.799999999999997</v>
      </c>
      <c r="G59">
        <v>246214</v>
      </c>
      <c r="H59">
        <v>15520.5</v>
      </c>
    </row>
    <row r="60" spans="1:8" x14ac:dyDescent="0.15">
      <c r="A60" t="s">
        <v>91</v>
      </c>
      <c r="B60">
        <v>1426</v>
      </c>
      <c r="C60">
        <v>55.88</v>
      </c>
      <c r="D60">
        <v>62.51</v>
      </c>
      <c r="E60">
        <v>11208</v>
      </c>
      <c r="F60">
        <v>60.42</v>
      </c>
      <c r="G60">
        <v>151212</v>
      </c>
      <c r="H60">
        <v>13027.3</v>
      </c>
    </row>
    <row r="61" spans="1:8" x14ac:dyDescent="0.15">
      <c r="A61" t="s">
        <v>93</v>
      </c>
      <c r="B61">
        <v>1992</v>
      </c>
      <c r="C61">
        <v>47.39</v>
      </c>
      <c r="D61">
        <v>51.26</v>
      </c>
      <c r="E61">
        <v>10881</v>
      </c>
      <c r="F61">
        <v>54.04</v>
      </c>
      <c r="G61">
        <v>142570</v>
      </c>
      <c r="H61">
        <v>6918.2</v>
      </c>
    </row>
    <row r="62" spans="1:8" x14ac:dyDescent="0.15">
      <c r="A62" t="s">
        <v>130</v>
      </c>
      <c r="B62">
        <v>1502</v>
      </c>
      <c r="C62">
        <v>37.380000000000003</v>
      </c>
      <c r="D62">
        <v>80.77</v>
      </c>
      <c r="E62">
        <v>21636</v>
      </c>
      <c r="F62">
        <v>26.14</v>
      </c>
      <c r="G62">
        <v>102561</v>
      </c>
      <c r="H62">
        <v>11152.9</v>
      </c>
    </row>
    <row r="63" spans="1:8" x14ac:dyDescent="0.15">
      <c r="A63" t="s">
        <v>131</v>
      </c>
      <c r="B63">
        <v>3059</v>
      </c>
      <c r="C63">
        <v>27.84</v>
      </c>
      <c r="D63">
        <v>29.27</v>
      </c>
      <c r="E63">
        <v>10544</v>
      </c>
      <c r="F63">
        <v>30.26</v>
      </c>
      <c r="G63">
        <v>129371</v>
      </c>
      <c r="H63">
        <v>16990.599999999999</v>
      </c>
    </row>
    <row r="64" spans="1:8" x14ac:dyDescent="0.15">
      <c r="A64" t="s">
        <v>132</v>
      </c>
      <c r="B64">
        <v>2484</v>
      </c>
      <c r="C64">
        <v>47.81</v>
      </c>
      <c r="D64">
        <v>49.45</v>
      </c>
      <c r="E64">
        <v>10374</v>
      </c>
      <c r="F64">
        <v>20.41</v>
      </c>
      <c r="G64">
        <v>70007</v>
      </c>
      <c r="H64">
        <v>10748.3</v>
      </c>
    </row>
    <row r="65" spans="1:8" x14ac:dyDescent="0.15">
      <c r="A65" t="s">
        <v>133</v>
      </c>
      <c r="B65">
        <v>978</v>
      </c>
      <c r="C65">
        <v>11.04</v>
      </c>
      <c r="D65">
        <v>16.25</v>
      </c>
      <c r="E65">
        <v>14772</v>
      </c>
      <c r="F65">
        <v>8.2799999999999994</v>
      </c>
      <c r="G65">
        <v>40467</v>
      </c>
      <c r="H65">
        <v>4175.8</v>
      </c>
    </row>
    <row r="66" spans="1:8" x14ac:dyDescent="0.15">
      <c r="A66" t="s">
        <v>134</v>
      </c>
      <c r="B66">
        <v>1898</v>
      </c>
      <c r="C66">
        <v>19.84</v>
      </c>
      <c r="D66">
        <v>15.03</v>
      </c>
      <c r="E66">
        <v>7580</v>
      </c>
      <c r="F66">
        <v>16.14</v>
      </c>
      <c r="G66">
        <v>98217</v>
      </c>
      <c r="H66">
        <v>10616</v>
      </c>
    </row>
    <row r="67" spans="1:8" x14ac:dyDescent="0.15">
      <c r="A67" t="s">
        <v>135</v>
      </c>
      <c r="B67">
        <v>1482</v>
      </c>
      <c r="C67">
        <v>43.86</v>
      </c>
      <c r="D67">
        <v>47.61</v>
      </c>
      <c r="E67">
        <v>10876</v>
      </c>
      <c r="F67">
        <v>23.56</v>
      </c>
      <c r="G67">
        <v>97230</v>
      </c>
      <c r="H67">
        <v>10941.5</v>
      </c>
    </row>
    <row r="68" spans="1:8" x14ac:dyDescent="0.15">
      <c r="A68" t="s">
        <v>136</v>
      </c>
      <c r="B68">
        <v>2539</v>
      </c>
      <c r="C68">
        <v>22.74</v>
      </c>
      <c r="D68">
        <v>28.27</v>
      </c>
      <c r="E68">
        <v>12462</v>
      </c>
      <c r="F68">
        <v>28.44</v>
      </c>
      <c r="G68">
        <v>71300</v>
      </c>
      <c r="H68">
        <v>10505.1</v>
      </c>
    </row>
    <row r="69" spans="1:8" x14ac:dyDescent="0.15">
      <c r="A69" t="s">
        <v>137</v>
      </c>
      <c r="B69">
        <v>1406</v>
      </c>
      <c r="C69">
        <v>23.14</v>
      </c>
      <c r="D69">
        <v>21.92</v>
      </c>
      <c r="E69">
        <v>9479</v>
      </c>
      <c r="F69">
        <v>22.93</v>
      </c>
      <c r="G69">
        <v>68548</v>
      </c>
      <c r="H69">
        <v>7680.1</v>
      </c>
    </row>
    <row r="70" spans="1:8" x14ac:dyDescent="0.15">
      <c r="A70" t="s">
        <v>138</v>
      </c>
      <c r="B70">
        <v>1950</v>
      </c>
      <c r="C70">
        <v>17.73</v>
      </c>
      <c r="D70">
        <v>14.68</v>
      </c>
      <c r="E70">
        <v>8220</v>
      </c>
      <c r="F70">
        <v>19.260000000000002</v>
      </c>
      <c r="G70">
        <v>44900</v>
      </c>
      <c r="H70">
        <v>6849.4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sqref="A1:A1048576"/>
    </sheetView>
  </sheetViews>
  <sheetFormatPr defaultRowHeight="13.5" x14ac:dyDescent="0.15"/>
  <cols>
    <col min="2" max="2" width="17.375" customWidth="1"/>
    <col min="3" max="3" width="12.375" customWidth="1"/>
    <col min="4" max="4" width="13.75" customWidth="1"/>
    <col min="5" max="5" width="15.375" customWidth="1"/>
    <col min="6" max="6" width="22.625" customWidth="1"/>
    <col min="7" max="7" width="13.875" customWidth="1"/>
    <col min="8" max="8" width="15.25" customWidth="1"/>
  </cols>
  <sheetData>
    <row r="1" spans="1:8" x14ac:dyDescent="0.15">
      <c r="A1" t="s">
        <v>148</v>
      </c>
      <c r="B1" t="s">
        <v>139</v>
      </c>
      <c r="C1" t="s">
        <v>149</v>
      </c>
      <c r="D1" t="s">
        <v>141</v>
      </c>
      <c r="E1" t="s">
        <v>142</v>
      </c>
      <c r="F1" t="s">
        <v>145</v>
      </c>
      <c r="G1" t="s">
        <v>8</v>
      </c>
      <c r="H1" t="s">
        <v>151</v>
      </c>
    </row>
    <row r="2" spans="1:8" x14ac:dyDescent="0.15">
      <c r="A2" t="s">
        <v>101</v>
      </c>
      <c r="B2">
        <v>3068</v>
      </c>
      <c r="C2">
        <v>401.59</v>
      </c>
      <c r="D2">
        <v>1949.41</v>
      </c>
      <c r="E2">
        <v>49055</v>
      </c>
      <c r="F2">
        <v>199.72</v>
      </c>
      <c r="G2">
        <v>1612838</v>
      </c>
      <c r="H2">
        <v>98327</v>
      </c>
    </row>
    <row r="3" spans="1:8" x14ac:dyDescent="0.15">
      <c r="A3" t="s">
        <v>47</v>
      </c>
      <c r="B3">
        <v>1808</v>
      </c>
      <c r="C3">
        <v>62.78</v>
      </c>
      <c r="D3">
        <v>176.71</v>
      </c>
      <c r="E3">
        <v>28233</v>
      </c>
      <c r="F3">
        <v>38.93</v>
      </c>
      <c r="G3">
        <v>194991</v>
      </c>
      <c r="H3">
        <v>18228</v>
      </c>
    </row>
    <row r="4" spans="1:8" x14ac:dyDescent="0.15">
      <c r="A4" t="s">
        <v>49</v>
      </c>
      <c r="B4">
        <v>3124</v>
      </c>
      <c r="C4">
        <v>51.89</v>
      </c>
      <c r="D4">
        <v>134.36000000000001</v>
      </c>
      <c r="E4">
        <v>25994</v>
      </c>
      <c r="F4">
        <v>35.1</v>
      </c>
      <c r="G4">
        <v>172318</v>
      </c>
      <c r="H4">
        <v>21294</v>
      </c>
    </row>
    <row r="5" spans="1:8" x14ac:dyDescent="0.15">
      <c r="A5" t="s">
        <v>45</v>
      </c>
      <c r="B5">
        <v>2364</v>
      </c>
      <c r="C5">
        <v>50.82</v>
      </c>
      <c r="D5">
        <v>102.52</v>
      </c>
      <c r="E5">
        <v>20098</v>
      </c>
      <c r="F5">
        <v>46.64</v>
      </c>
      <c r="G5">
        <v>366984</v>
      </c>
      <c r="H5">
        <v>18904</v>
      </c>
    </row>
    <row r="6" spans="1:8" x14ac:dyDescent="0.15">
      <c r="A6" t="s">
        <v>41</v>
      </c>
      <c r="B6">
        <v>1780</v>
      </c>
      <c r="C6">
        <v>39.44</v>
      </c>
      <c r="D6">
        <v>95.4</v>
      </c>
      <c r="E6">
        <v>24213</v>
      </c>
      <c r="F6">
        <v>34.6</v>
      </c>
      <c r="G6">
        <v>333760</v>
      </c>
      <c r="H6">
        <v>15407</v>
      </c>
    </row>
    <row r="7" spans="1:8" x14ac:dyDescent="0.15">
      <c r="A7" t="s">
        <v>43</v>
      </c>
      <c r="B7">
        <v>4452</v>
      </c>
      <c r="C7">
        <v>45.16</v>
      </c>
      <c r="D7">
        <v>56.61</v>
      </c>
      <c r="E7">
        <v>12537</v>
      </c>
      <c r="F7">
        <v>43.35</v>
      </c>
      <c r="G7">
        <v>194364</v>
      </c>
      <c r="H7">
        <v>11291</v>
      </c>
    </row>
    <row r="8" spans="1:8" x14ac:dyDescent="0.15">
      <c r="A8" t="s">
        <v>102</v>
      </c>
      <c r="B8">
        <v>2560</v>
      </c>
      <c r="C8">
        <v>210.45</v>
      </c>
      <c r="D8">
        <v>1260.03</v>
      </c>
      <c r="E8">
        <v>60381</v>
      </c>
      <c r="F8">
        <v>103.95</v>
      </c>
      <c r="G8">
        <v>620305</v>
      </c>
      <c r="H8">
        <v>64336.9</v>
      </c>
    </row>
    <row r="9" spans="1:8" x14ac:dyDescent="0.15">
      <c r="A9" t="s">
        <v>54</v>
      </c>
      <c r="B9">
        <v>1346</v>
      </c>
      <c r="C9">
        <v>82.59</v>
      </c>
      <c r="D9">
        <v>252.71</v>
      </c>
      <c r="E9">
        <v>30628</v>
      </c>
      <c r="F9">
        <v>64.290000000000006</v>
      </c>
      <c r="G9">
        <v>426706</v>
      </c>
      <c r="H9">
        <v>39007.300000000003</v>
      </c>
    </row>
    <row r="10" spans="1:8" x14ac:dyDescent="0.15">
      <c r="A10" t="s">
        <v>56</v>
      </c>
      <c r="B10">
        <v>1154</v>
      </c>
      <c r="C10">
        <v>101.03</v>
      </c>
      <c r="D10">
        <v>295.67</v>
      </c>
      <c r="E10">
        <v>29312</v>
      </c>
      <c r="F10">
        <v>82.73</v>
      </c>
      <c r="G10">
        <v>383267</v>
      </c>
      <c r="H10">
        <v>43518.9</v>
      </c>
    </row>
    <row r="11" spans="1:8" x14ac:dyDescent="0.15">
      <c r="A11" t="s">
        <v>58</v>
      </c>
      <c r="B11">
        <v>1253</v>
      </c>
      <c r="C11">
        <v>47.94</v>
      </c>
      <c r="D11">
        <v>111.03</v>
      </c>
      <c r="E11">
        <v>23108</v>
      </c>
      <c r="F11">
        <v>24.25</v>
      </c>
      <c r="G11">
        <v>329031</v>
      </c>
      <c r="H11">
        <v>21426.400000000001</v>
      </c>
    </row>
    <row r="12" spans="1:8" x14ac:dyDescent="0.15">
      <c r="A12" t="s">
        <v>50</v>
      </c>
      <c r="B12">
        <v>1172</v>
      </c>
      <c r="C12">
        <v>52.37</v>
      </c>
      <c r="D12">
        <v>122.93</v>
      </c>
      <c r="E12">
        <v>23415</v>
      </c>
      <c r="F12">
        <v>31.18</v>
      </c>
      <c r="G12">
        <v>725369</v>
      </c>
      <c r="H12">
        <v>19996</v>
      </c>
    </row>
    <row r="13" spans="1:8" x14ac:dyDescent="0.15">
      <c r="A13" t="s">
        <v>52</v>
      </c>
      <c r="B13">
        <v>1880</v>
      </c>
      <c r="C13">
        <v>58.31</v>
      </c>
      <c r="D13">
        <v>115.67</v>
      </c>
      <c r="E13">
        <v>19851</v>
      </c>
      <c r="F13">
        <v>31.68</v>
      </c>
      <c r="G13">
        <v>239554</v>
      </c>
      <c r="H13">
        <v>22759.1</v>
      </c>
    </row>
    <row r="14" spans="1:8" x14ac:dyDescent="0.15">
      <c r="A14" t="s">
        <v>103</v>
      </c>
      <c r="B14">
        <v>1187</v>
      </c>
      <c r="C14">
        <v>137.13999999999999</v>
      </c>
      <c r="D14">
        <v>622.36</v>
      </c>
      <c r="E14">
        <v>45795</v>
      </c>
      <c r="F14">
        <v>25.51</v>
      </c>
      <c r="G14">
        <v>222396</v>
      </c>
      <c r="H14">
        <v>15524.7</v>
      </c>
    </row>
    <row r="15" spans="1:8" x14ac:dyDescent="0.15">
      <c r="A15" t="s">
        <v>104</v>
      </c>
      <c r="B15">
        <v>1271</v>
      </c>
      <c r="C15">
        <v>113.11</v>
      </c>
      <c r="D15">
        <v>227.65</v>
      </c>
      <c r="E15">
        <v>20179</v>
      </c>
      <c r="F15">
        <v>43.96</v>
      </c>
      <c r="G15">
        <v>380565</v>
      </c>
      <c r="H15">
        <v>29024.7</v>
      </c>
    </row>
    <row r="16" spans="1:8" x14ac:dyDescent="0.15">
      <c r="A16" t="s">
        <v>105</v>
      </c>
      <c r="B16">
        <v>1174</v>
      </c>
      <c r="C16">
        <v>116.23</v>
      </c>
      <c r="D16">
        <v>252.5</v>
      </c>
      <c r="E16">
        <v>21777</v>
      </c>
      <c r="F16">
        <v>1.43</v>
      </c>
      <c r="G16">
        <v>160199</v>
      </c>
      <c r="H16">
        <v>23886.400000000001</v>
      </c>
    </row>
    <row r="17" spans="1:8" x14ac:dyDescent="0.15">
      <c r="A17" t="s">
        <v>106</v>
      </c>
      <c r="B17">
        <v>100</v>
      </c>
      <c r="C17">
        <v>12.32</v>
      </c>
      <c r="D17">
        <v>15.9</v>
      </c>
      <c r="E17">
        <v>12869</v>
      </c>
      <c r="F17">
        <v>41.81</v>
      </c>
      <c r="G17">
        <v>262606</v>
      </c>
      <c r="H17">
        <v>938.6</v>
      </c>
    </row>
    <row r="18" spans="1:8" x14ac:dyDescent="0.15">
      <c r="A18" t="s">
        <v>107</v>
      </c>
      <c r="B18">
        <v>2674</v>
      </c>
      <c r="C18">
        <v>88.63</v>
      </c>
      <c r="D18">
        <v>105.6</v>
      </c>
      <c r="E18">
        <v>11909</v>
      </c>
      <c r="F18">
        <v>33.35</v>
      </c>
      <c r="G18">
        <v>124658</v>
      </c>
      <c r="H18">
        <v>19884.099999999999</v>
      </c>
    </row>
    <row r="19" spans="1:8" x14ac:dyDescent="0.15">
      <c r="A19" t="s">
        <v>108</v>
      </c>
      <c r="B19">
        <v>1051</v>
      </c>
      <c r="C19">
        <v>84.77</v>
      </c>
      <c r="D19">
        <v>101.1</v>
      </c>
      <c r="E19">
        <v>11927</v>
      </c>
      <c r="F19">
        <v>38.94</v>
      </c>
      <c r="G19">
        <v>240152</v>
      </c>
      <c r="H19">
        <v>22122.799999999999</v>
      </c>
    </row>
    <row r="20" spans="1:8" x14ac:dyDescent="0.15">
      <c r="A20" t="s">
        <v>109</v>
      </c>
      <c r="B20">
        <v>1272</v>
      </c>
      <c r="C20">
        <v>122.93</v>
      </c>
      <c r="D20">
        <v>123.02</v>
      </c>
      <c r="E20">
        <v>10023</v>
      </c>
      <c r="F20">
        <v>49.05</v>
      </c>
      <c r="G20">
        <v>442513</v>
      </c>
      <c r="H20">
        <v>28042.1</v>
      </c>
    </row>
    <row r="21" spans="1:8" x14ac:dyDescent="0.15">
      <c r="A21" t="s">
        <v>110</v>
      </c>
      <c r="B21">
        <v>1293</v>
      </c>
      <c r="C21">
        <v>36.33</v>
      </c>
      <c r="D21">
        <v>19.59</v>
      </c>
      <c r="E21">
        <v>5391</v>
      </c>
      <c r="F21">
        <v>21.16</v>
      </c>
      <c r="G21">
        <v>55060</v>
      </c>
      <c r="H21">
        <v>10622.6</v>
      </c>
    </row>
    <row r="22" spans="1:8" x14ac:dyDescent="0.15">
      <c r="A22" t="s">
        <v>111</v>
      </c>
      <c r="B22">
        <v>1762</v>
      </c>
      <c r="C22">
        <v>34.74</v>
      </c>
      <c r="D22">
        <v>17.75</v>
      </c>
      <c r="E22">
        <v>5112</v>
      </c>
      <c r="F22">
        <v>20.48</v>
      </c>
      <c r="G22">
        <v>68494</v>
      </c>
      <c r="H22">
        <v>9531.4</v>
      </c>
    </row>
    <row r="23" spans="1:8" x14ac:dyDescent="0.15">
      <c r="A23" t="s">
        <v>112</v>
      </c>
      <c r="B23">
        <v>968</v>
      </c>
      <c r="C23">
        <v>80.41</v>
      </c>
      <c r="D23">
        <v>248.24</v>
      </c>
      <c r="E23">
        <v>30988</v>
      </c>
      <c r="F23">
        <v>93.31</v>
      </c>
      <c r="G23">
        <v>371797</v>
      </c>
      <c r="H23">
        <v>52443.3</v>
      </c>
    </row>
    <row r="24" spans="1:8" x14ac:dyDescent="0.15">
      <c r="A24" t="s">
        <v>66</v>
      </c>
      <c r="B24">
        <v>537</v>
      </c>
      <c r="C24">
        <v>48.37</v>
      </c>
      <c r="D24">
        <v>148.51</v>
      </c>
      <c r="E24">
        <v>30709</v>
      </c>
      <c r="F24">
        <v>50.28</v>
      </c>
      <c r="G24">
        <v>247129</v>
      </c>
      <c r="H24">
        <v>34481.599999999999</v>
      </c>
    </row>
    <row r="25" spans="1:8" x14ac:dyDescent="0.15">
      <c r="A25" t="s">
        <v>64</v>
      </c>
      <c r="B25">
        <v>668</v>
      </c>
      <c r="C25">
        <v>64.3</v>
      </c>
      <c r="D25">
        <v>229.47</v>
      </c>
      <c r="E25">
        <v>35735</v>
      </c>
      <c r="F25">
        <v>55.85</v>
      </c>
      <c r="G25">
        <v>224465</v>
      </c>
      <c r="H25">
        <v>31138.6</v>
      </c>
    </row>
    <row r="26" spans="1:8" x14ac:dyDescent="0.15">
      <c r="A26" t="s">
        <v>68</v>
      </c>
      <c r="B26">
        <v>727</v>
      </c>
      <c r="C26">
        <v>66.290000000000006</v>
      </c>
      <c r="D26">
        <v>215.49</v>
      </c>
      <c r="E26">
        <v>32547</v>
      </c>
      <c r="F26">
        <v>49.36</v>
      </c>
      <c r="G26">
        <v>338604</v>
      </c>
      <c r="H26">
        <v>36974.800000000003</v>
      </c>
    </row>
    <row r="27" spans="1:8" x14ac:dyDescent="0.15">
      <c r="A27" t="s">
        <v>60</v>
      </c>
      <c r="B27">
        <v>507</v>
      </c>
      <c r="C27">
        <v>38.11</v>
      </c>
      <c r="D27">
        <v>124.93</v>
      </c>
      <c r="E27">
        <v>32795</v>
      </c>
      <c r="F27">
        <v>45.47</v>
      </c>
      <c r="G27">
        <v>186144</v>
      </c>
      <c r="H27">
        <v>30572.9</v>
      </c>
    </row>
    <row r="28" spans="1:8" x14ac:dyDescent="0.15">
      <c r="A28" t="s">
        <v>62</v>
      </c>
      <c r="B28">
        <v>508</v>
      </c>
      <c r="C28">
        <v>36.46</v>
      </c>
      <c r="D28">
        <v>140.51</v>
      </c>
      <c r="E28">
        <v>38541</v>
      </c>
      <c r="F28">
        <v>52.98</v>
      </c>
      <c r="G28">
        <v>336925</v>
      </c>
      <c r="H28">
        <v>25233</v>
      </c>
    </row>
    <row r="29" spans="1:8" x14ac:dyDescent="0.15">
      <c r="A29" t="s">
        <v>113</v>
      </c>
      <c r="B29">
        <v>1566</v>
      </c>
      <c r="C29">
        <v>107.91</v>
      </c>
      <c r="D29">
        <v>283.13</v>
      </c>
      <c r="E29">
        <v>26260</v>
      </c>
      <c r="F29">
        <v>80.5</v>
      </c>
      <c r="G29">
        <v>599805</v>
      </c>
      <c r="H29">
        <v>50637.9</v>
      </c>
    </row>
    <row r="30" spans="1:8" x14ac:dyDescent="0.15">
      <c r="A30" t="s">
        <v>70</v>
      </c>
      <c r="B30">
        <v>936</v>
      </c>
      <c r="C30">
        <v>42.41</v>
      </c>
      <c r="D30">
        <v>105.32</v>
      </c>
      <c r="E30">
        <v>24855</v>
      </c>
      <c r="F30">
        <v>19.72</v>
      </c>
      <c r="G30">
        <v>370981</v>
      </c>
      <c r="H30">
        <v>22097.9</v>
      </c>
    </row>
    <row r="31" spans="1:8" x14ac:dyDescent="0.15">
      <c r="A31" t="s">
        <v>71</v>
      </c>
      <c r="B31">
        <v>1430</v>
      </c>
      <c r="C31">
        <v>62.05</v>
      </c>
      <c r="D31">
        <v>129.26</v>
      </c>
      <c r="E31">
        <v>20840</v>
      </c>
      <c r="F31">
        <v>89</v>
      </c>
      <c r="G31">
        <v>315598</v>
      </c>
      <c r="H31">
        <v>45703.199999999997</v>
      </c>
    </row>
    <row r="32" spans="1:8" x14ac:dyDescent="0.15">
      <c r="A32" t="s">
        <v>73</v>
      </c>
      <c r="B32">
        <v>1886</v>
      </c>
      <c r="C32">
        <v>44.84</v>
      </c>
      <c r="D32">
        <v>82.38</v>
      </c>
      <c r="E32">
        <v>18398</v>
      </c>
      <c r="F32">
        <v>38.74</v>
      </c>
      <c r="G32">
        <v>232464</v>
      </c>
      <c r="H32">
        <v>24581.1</v>
      </c>
    </row>
    <row r="33" spans="1:8" x14ac:dyDescent="0.15">
      <c r="A33" t="s">
        <v>114</v>
      </c>
      <c r="B33">
        <v>362</v>
      </c>
      <c r="C33">
        <v>64.459999999999994</v>
      </c>
      <c r="D33">
        <v>229.4</v>
      </c>
      <c r="E33">
        <v>35753</v>
      </c>
      <c r="F33">
        <v>13.84</v>
      </c>
      <c r="G33">
        <v>78871</v>
      </c>
      <c r="H33">
        <v>10803.4</v>
      </c>
    </row>
    <row r="34" spans="1:8" x14ac:dyDescent="0.15">
      <c r="A34" t="s">
        <v>79</v>
      </c>
      <c r="B34">
        <v>2311</v>
      </c>
      <c r="C34">
        <v>105.63</v>
      </c>
      <c r="D34">
        <v>276.56</v>
      </c>
      <c r="E34">
        <v>26199</v>
      </c>
      <c r="F34">
        <v>70.45</v>
      </c>
      <c r="G34">
        <v>698156</v>
      </c>
      <c r="H34">
        <v>43301.2</v>
      </c>
    </row>
    <row r="35" spans="1:8" x14ac:dyDescent="0.15">
      <c r="A35" t="s">
        <v>81</v>
      </c>
      <c r="B35">
        <v>1403</v>
      </c>
      <c r="C35">
        <v>77.42</v>
      </c>
      <c r="D35">
        <v>200.3</v>
      </c>
      <c r="E35">
        <v>25873</v>
      </c>
      <c r="F35">
        <v>81.98</v>
      </c>
      <c r="G35">
        <v>474264</v>
      </c>
      <c r="H35">
        <v>40643.300000000003</v>
      </c>
    </row>
    <row r="36" spans="1:8" x14ac:dyDescent="0.15">
      <c r="A36" t="s">
        <v>83</v>
      </c>
      <c r="B36">
        <v>1790</v>
      </c>
      <c r="C36">
        <v>73.47</v>
      </c>
      <c r="D36">
        <v>122.48</v>
      </c>
      <c r="E36">
        <v>16663</v>
      </c>
      <c r="F36">
        <v>52.66</v>
      </c>
      <c r="G36">
        <v>253564</v>
      </c>
      <c r="H36">
        <v>30444.400000000001</v>
      </c>
    </row>
    <row r="37" spans="1:8" x14ac:dyDescent="0.15">
      <c r="A37" t="s">
        <v>75</v>
      </c>
      <c r="B37">
        <v>1177</v>
      </c>
      <c r="C37">
        <v>70.33</v>
      </c>
      <c r="D37">
        <v>328.96</v>
      </c>
      <c r="E37">
        <v>46829</v>
      </c>
      <c r="F37">
        <v>49.05</v>
      </c>
      <c r="G37">
        <v>328784</v>
      </c>
      <c r="H37">
        <v>26343.5</v>
      </c>
    </row>
    <row r="38" spans="1:8" x14ac:dyDescent="0.15">
      <c r="A38" t="s">
        <v>77</v>
      </c>
      <c r="B38">
        <v>1213</v>
      </c>
      <c r="C38">
        <v>43.41</v>
      </c>
      <c r="D38">
        <v>107.86</v>
      </c>
      <c r="E38">
        <v>24925</v>
      </c>
      <c r="F38">
        <v>23.87</v>
      </c>
      <c r="G38">
        <v>122008</v>
      </c>
      <c r="H38">
        <v>16163.1</v>
      </c>
    </row>
    <row r="39" spans="1:8" x14ac:dyDescent="0.15">
      <c r="A39" t="s">
        <v>115</v>
      </c>
      <c r="B39">
        <v>2044</v>
      </c>
      <c r="C39">
        <v>92.21</v>
      </c>
      <c r="D39">
        <v>176.21</v>
      </c>
      <c r="E39">
        <v>19113</v>
      </c>
      <c r="F39">
        <v>50.61</v>
      </c>
      <c r="G39">
        <v>341502</v>
      </c>
      <c r="H39">
        <v>38225.5</v>
      </c>
    </row>
    <row r="40" spans="1:8" x14ac:dyDescent="0.15">
      <c r="A40" t="s">
        <v>116</v>
      </c>
      <c r="B40">
        <v>1310</v>
      </c>
      <c r="C40">
        <v>65.540000000000006</v>
      </c>
      <c r="D40">
        <v>111.03</v>
      </c>
      <c r="E40">
        <v>16956</v>
      </c>
      <c r="F40">
        <v>42.79</v>
      </c>
      <c r="G40">
        <v>210432</v>
      </c>
      <c r="H40">
        <v>29097.3</v>
      </c>
    </row>
    <row r="41" spans="1:8" x14ac:dyDescent="0.15">
      <c r="A41" t="s">
        <v>117</v>
      </c>
      <c r="B41">
        <v>1739</v>
      </c>
      <c r="C41">
        <v>79.319999999999993</v>
      </c>
      <c r="D41">
        <v>171.34</v>
      </c>
      <c r="E41">
        <v>21645</v>
      </c>
      <c r="F41">
        <v>45.97</v>
      </c>
      <c r="G41">
        <v>362131</v>
      </c>
      <c r="H41">
        <v>24072.5</v>
      </c>
    </row>
    <row r="42" spans="1:8" x14ac:dyDescent="0.15">
      <c r="A42" t="s">
        <v>118</v>
      </c>
      <c r="B42">
        <v>1103</v>
      </c>
      <c r="C42">
        <v>68.83</v>
      </c>
      <c r="D42">
        <v>232.3</v>
      </c>
      <c r="E42">
        <v>33942</v>
      </c>
      <c r="F42">
        <v>27.56</v>
      </c>
      <c r="G42">
        <v>247368</v>
      </c>
      <c r="H42">
        <v>21711.3</v>
      </c>
    </row>
    <row r="43" spans="1:8" x14ac:dyDescent="0.15">
      <c r="A43" t="s">
        <v>119</v>
      </c>
      <c r="B43">
        <v>1049</v>
      </c>
      <c r="C43">
        <v>54.35</v>
      </c>
      <c r="D43">
        <v>135.08000000000001</v>
      </c>
      <c r="E43">
        <v>24972</v>
      </c>
      <c r="F43">
        <v>18.899999999999999</v>
      </c>
      <c r="G43">
        <v>345095</v>
      </c>
      <c r="H43">
        <v>17665.400000000001</v>
      </c>
    </row>
    <row r="44" spans="1:8" x14ac:dyDescent="0.15">
      <c r="A44" t="s">
        <v>120</v>
      </c>
      <c r="B44">
        <v>1577</v>
      </c>
      <c r="C44">
        <v>32.83</v>
      </c>
      <c r="D44">
        <v>52.22</v>
      </c>
      <c r="E44">
        <v>15925</v>
      </c>
      <c r="F44">
        <v>28.1</v>
      </c>
      <c r="G44">
        <v>119128</v>
      </c>
      <c r="H44">
        <v>16006</v>
      </c>
    </row>
    <row r="45" spans="1:8" x14ac:dyDescent="0.15">
      <c r="A45" t="s">
        <v>121</v>
      </c>
      <c r="B45">
        <v>900</v>
      </c>
      <c r="C45">
        <v>38.1</v>
      </c>
      <c r="D45">
        <v>55.62</v>
      </c>
      <c r="E45">
        <v>14603</v>
      </c>
      <c r="F45">
        <v>25.58</v>
      </c>
      <c r="G45">
        <v>113214</v>
      </c>
      <c r="H45">
        <v>12056.7</v>
      </c>
    </row>
    <row r="46" spans="1:8" x14ac:dyDescent="0.15">
      <c r="A46" t="s">
        <v>122</v>
      </c>
      <c r="B46">
        <v>1196</v>
      </c>
      <c r="C46">
        <v>20.5</v>
      </c>
      <c r="D46">
        <v>20.16</v>
      </c>
      <c r="E46">
        <v>9804</v>
      </c>
      <c r="F46">
        <v>18.170000000000002</v>
      </c>
      <c r="G46">
        <v>61903</v>
      </c>
      <c r="H46">
        <v>6833.4</v>
      </c>
    </row>
    <row r="47" spans="1:8" x14ac:dyDescent="0.15">
      <c r="A47" t="s">
        <v>123</v>
      </c>
      <c r="B47">
        <v>2354</v>
      </c>
      <c r="C47">
        <v>80.59</v>
      </c>
      <c r="D47">
        <v>115.61</v>
      </c>
      <c r="E47">
        <v>14380</v>
      </c>
      <c r="F47">
        <v>56.7</v>
      </c>
      <c r="G47">
        <v>261752</v>
      </c>
      <c r="H47">
        <v>27820.400000000001</v>
      </c>
    </row>
    <row r="48" spans="1:8" x14ac:dyDescent="0.15">
      <c r="A48" t="s">
        <v>124</v>
      </c>
      <c r="B48">
        <v>2019</v>
      </c>
      <c r="C48">
        <v>57.69</v>
      </c>
      <c r="D48">
        <v>61.64</v>
      </c>
      <c r="E48">
        <v>10731</v>
      </c>
      <c r="F48">
        <v>56.75</v>
      </c>
      <c r="G48">
        <v>183270</v>
      </c>
      <c r="H48">
        <v>23845.599999999999</v>
      </c>
    </row>
    <row r="49" spans="1:8" x14ac:dyDescent="0.15">
      <c r="A49" t="s">
        <v>125</v>
      </c>
      <c r="B49">
        <v>1096</v>
      </c>
      <c r="C49">
        <v>32.46</v>
      </c>
      <c r="D49">
        <v>31.02</v>
      </c>
      <c r="E49">
        <v>9577</v>
      </c>
      <c r="F49">
        <v>17.440000000000001</v>
      </c>
      <c r="G49">
        <v>83963</v>
      </c>
      <c r="H49">
        <v>12264.1</v>
      </c>
    </row>
    <row r="50" spans="1:8" x14ac:dyDescent="0.15">
      <c r="A50" t="s">
        <v>126</v>
      </c>
      <c r="B50">
        <v>2228</v>
      </c>
      <c r="C50">
        <v>34.28</v>
      </c>
      <c r="D50">
        <v>29.51</v>
      </c>
      <c r="E50">
        <v>8599</v>
      </c>
      <c r="F50">
        <v>31.54</v>
      </c>
      <c r="G50">
        <v>75574</v>
      </c>
      <c r="H50">
        <v>12945</v>
      </c>
    </row>
    <row r="51" spans="1:8" x14ac:dyDescent="0.15">
      <c r="A51" t="s">
        <v>127</v>
      </c>
      <c r="B51">
        <v>1143</v>
      </c>
      <c r="C51">
        <v>40.590000000000003</v>
      </c>
      <c r="D51">
        <v>42.14</v>
      </c>
      <c r="E51">
        <v>10366</v>
      </c>
      <c r="F51">
        <v>45.99</v>
      </c>
      <c r="G51">
        <v>156888</v>
      </c>
      <c r="H51">
        <v>23852.1</v>
      </c>
    </row>
    <row r="52" spans="1:8" x14ac:dyDescent="0.15">
      <c r="A52" t="s">
        <v>128</v>
      </c>
      <c r="B52">
        <v>1028</v>
      </c>
      <c r="C52">
        <v>69.040000000000006</v>
      </c>
      <c r="D52">
        <v>146.38999999999999</v>
      </c>
      <c r="E52">
        <v>21215</v>
      </c>
      <c r="F52">
        <v>22.61</v>
      </c>
      <c r="G52">
        <v>857048</v>
      </c>
      <c r="H52">
        <v>15157.5</v>
      </c>
    </row>
    <row r="53" spans="1:8" x14ac:dyDescent="0.15">
      <c r="A53" t="s">
        <v>85</v>
      </c>
      <c r="B53">
        <v>326</v>
      </c>
      <c r="C53">
        <v>19.73</v>
      </c>
      <c r="D53">
        <v>37.25</v>
      </c>
      <c r="E53">
        <v>18884</v>
      </c>
      <c r="F53">
        <v>4.71</v>
      </c>
      <c r="G53">
        <v>504363</v>
      </c>
      <c r="H53">
        <v>2419</v>
      </c>
    </row>
    <row r="54" spans="1:8" x14ac:dyDescent="0.15">
      <c r="A54" t="s">
        <v>86</v>
      </c>
      <c r="B54">
        <v>86</v>
      </c>
      <c r="C54">
        <v>8.14</v>
      </c>
      <c r="D54">
        <v>26.95</v>
      </c>
      <c r="E54">
        <v>33012</v>
      </c>
      <c r="F54">
        <v>0.22</v>
      </c>
      <c r="G54">
        <v>249541</v>
      </c>
      <c r="H54">
        <v>77.8</v>
      </c>
    </row>
    <row r="55" spans="1:8" x14ac:dyDescent="0.15">
      <c r="A55" t="s">
        <v>129</v>
      </c>
      <c r="B55">
        <v>1536</v>
      </c>
      <c r="C55">
        <v>147.37</v>
      </c>
      <c r="D55">
        <v>449.61</v>
      </c>
      <c r="E55">
        <v>30647</v>
      </c>
      <c r="F55">
        <v>60.09</v>
      </c>
      <c r="G55">
        <v>638145</v>
      </c>
      <c r="H55">
        <v>34514.300000000003</v>
      </c>
    </row>
    <row r="56" spans="1:8" x14ac:dyDescent="0.15">
      <c r="A56" t="s">
        <v>95</v>
      </c>
      <c r="B56">
        <v>836</v>
      </c>
      <c r="C56">
        <v>114.82</v>
      </c>
      <c r="D56">
        <v>291.77999999999997</v>
      </c>
      <c r="E56">
        <v>25448</v>
      </c>
      <c r="F56">
        <v>10.79</v>
      </c>
      <c r="G56">
        <v>238248</v>
      </c>
      <c r="H56">
        <v>29562.5</v>
      </c>
    </row>
    <row r="57" spans="1:8" x14ac:dyDescent="0.15">
      <c r="A57" t="s">
        <v>97</v>
      </c>
      <c r="B57">
        <v>2171</v>
      </c>
      <c r="C57">
        <v>111.18</v>
      </c>
      <c r="D57">
        <v>150.53</v>
      </c>
      <c r="E57">
        <v>13576</v>
      </c>
      <c r="F57">
        <v>26.07</v>
      </c>
      <c r="G57">
        <v>170168</v>
      </c>
      <c r="H57">
        <v>32830.300000000003</v>
      </c>
    </row>
    <row r="58" spans="1:8" x14ac:dyDescent="0.15">
      <c r="A58" t="s">
        <v>87</v>
      </c>
      <c r="B58">
        <v>378</v>
      </c>
      <c r="C58">
        <v>39.5</v>
      </c>
      <c r="D58">
        <v>136.91999999999999</v>
      </c>
      <c r="E58">
        <v>34757</v>
      </c>
      <c r="F58">
        <v>38.78</v>
      </c>
      <c r="G58">
        <v>153424</v>
      </c>
      <c r="H58">
        <v>14737.7</v>
      </c>
    </row>
    <row r="59" spans="1:8" x14ac:dyDescent="0.15">
      <c r="A59" t="s">
        <v>89</v>
      </c>
      <c r="B59">
        <v>1072</v>
      </c>
      <c r="C59">
        <v>40.57</v>
      </c>
      <c r="D59">
        <v>41.88</v>
      </c>
      <c r="E59">
        <v>10365</v>
      </c>
      <c r="F59">
        <v>34.56</v>
      </c>
      <c r="G59">
        <v>100770</v>
      </c>
      <c r="H59">
        <v>15485</v>
      </c>
    </row>
    <row r="60" spans="1:8" x14ac:dyDescent="0.15">
      <c r="A60" t="s">
        <v>91</v>
      </c>
      <c r="B60">
        <v>1426</v>
      </c>
      <c r="C60">
        <v>55.66</v>
      </c>
      <c r="D60">
        <v>57.28</v>
      </c>
      <c r="E60">
        <v>10303</v>
      </c>
      <c r="F60">
        <v>52.25</v>
      </c>
      <c r="G60">
        <v>981551</v>
      </c>
      <c r="H60">
        <v>13023.3</v>
      </c>
    </row>
    <row r="61" spans="1:8" x14ac:dyDescent="0.15">
      <c r="A61" t="s">
        <v>93</v>
      </c>
      <c r="B61">
        <v>1992</v>
      </c>
      <c r="C61">
        <v>46.82</v>
      </c>
      <c r="D61">
        <v>44.61</v>
      </c>
      <c r="E61">
        <v>9568</v>
      </c>
      <c r="F61">
        <v>61.47</v>
      </c>
      <c r="G61">
        <v>361513</v>
      </c>
      <c r="H61">
        <v>6897.4</v>
      </c>
    </row>
    <row r="62" spans="1:8" x14ac:dyDescent="0.15">
      <c r="A62" t="s">
        <v>130</v>
      </c>
      <c r="B62">
        <v>1502</v>
      </c>
      <c r="C62">
        <v>37.28</v>
      </c>
      <c r="D62">
        <v>65.42</v>
      </c>
      <c r="E62">
        <v>17653</v>
      </c>
      <c r="F62">
        <v>25.71</v>
      </c>
      <c r="G62">
        <v>91466</v>
      </c>
      <c r="H62">
        <v>11054.8</v>
      </c>
    </row>
    <row r="63" spans="1:8" x14ac:dyDescent="0.15">
      <c r="A63" t="s">
        <v>131</v>
      </c>
      <c r="B63">
        <v>3059</v>
      </c>
      <c r="C63">
        <v>27.67</v>
      </c>
      <c r="D63">
        <v>27.24</v>
      </c>
      <c r="E63">
        <v>9865</v>
      </c>
      <c r="F63">
        <v>31.35</v>
      </c>
      <c r="G63">
        <v>91518</v>
      </c>
      <c r="H63">
        <v>16934.2</v>
      </c>
    </row>
    <row r="64" spans="1:8" x14ac:dyDescent="0.15">
      <c r="A64" t="s">
        <v>132</v>
      </c>
      <c r="B64">
        <v>2484</v>
      </c>
      <c r="C64">
        <v>47.52</v>
      </c>
      <c r="D64">
        <v>41.74</v>
      </c>
      <c r="E64">
        <v>8817</v>
      </c>
      <c r="F64">
        <v>20.16</v>
      </c>
      <c r="G64">
        <v>70758</v>
      </c>
      <c r="H64">
        <v>10736.4</v>
      </c>
    </row>
    <row r="65" spans="1:8" x14ac:dyDescent="0.15">
      <c r="A65" t="s">
        <v>133</v>
      </c>
      <c r="B65">
        <v>978</v>
      </c>
      <c r="C65">
        <v>10.96</v>
      </c>
      <c r="D65">
        <v>14.21</v>
      </c>
      <c r="E65">
        <v>12980</v>
      </c>
      <c r="F65">
        <v>8.0399999999999991</v>
      </c>
      <c r="G65">
        <v>38525</v>
      </c>
      <c r="H65">
        <v>4143</v>
      </c>
    </row>
    <row r="66" spans="1:8" x14ac:dyDescent="0.15">
      <c r="A66" t="s">
        <v>134</v>
      </c>
      <c r="B66">
        <v>1898</v>
      </c>
      <c r="C66">
        <v>19.82</v>
      </c>
      <c r="D66">
        <v>13.31</v>
      </c>
      <c r="E66">
        <v>6721</v>
      </c>
      <c r="F66">
        <v>15.69</v>
      </c>
      <c r="G66">
        <v>99094</v>
      </c>
      <c r="H66">
        <v>10548.8</v>
      </c>
    </row>
    <row r="67" spans="1:8" x14ac:dyDescent="0.15">
      <c r="A67" t="s">
        <v>135</v>
      </c>
      <c r="B67">
        <v>1482</v>
      </c>
      <c r="C67">
        <v>43.69</v>
      </c>
      <c r="D67">
        <v>42.23</v>
      </c>
      <c r="E67">
        <v>9684</v>
      </c>
      <c r="F67">
        <v>23.7</v>
      </c>
      <c r="G67">
        <v>93393</v>
      </c>
      <c r="H67">
        <v>10918.7</v>
      </c>
    </row>
    <row r="68" spans="1:8" x14ac:dyDescent="0.15">
      <c r="A68" t="s">
        <v>136</v>
      </c>
      <c r="B68">
        <v>2539</v>
      </c>
      <c r="C68">
        <v>22.62</v>
      </c>
      <c r="D68">
        <v>26.12</v>
      </c>
      <c r="E68">
        <v>11562</v>
      </c>
      <c r="F68">
        <v>29.31</v>
      </c>
      <c r="G68">
        <v>70261</v>
      </c>
      <c r="H68">
        <v>10431</v>
      </c>
    </row>
    <row r="69" spans="1:8" x14ac:dyDescent="0.15">
      <c r="A69" t="s">
        <v>137</v>
      </c>
      <c r="B69">
        <v>1406</v>
      </c>
      <c r="C69">
        <v>23.1</v>
      </c>
      <c r="D69">
        <v>19.739999999999998</v>
      </c>
      <c r="E69">
        <v>8546</v>
      </c>
      <c r="F69">
        <v>23.6</v>
      </c>
      <c r="G69">
        <v>57585</v>
      </c>
      <c r="H69">
        <v>7610</v>
      </c>
    </row>
    <row r="70" spans="1:8" x14ac:dyDescent="0.15">
      <c r="A70" t="s">
        <v>138</v>
      </c>
      <c r="B70">
        <v>1950</v>
      </c>
      <c r="C70">
        <v>18</v>
      </c>
      <c r="D70">
        <v>13.31</v>
      </c>
      <c r="E70">
        <v>7409</v>
      </c>
      <c r="F70">
        <v>18.72</v>
      </c>
      <c r="G70">
        <v>44304</v>
      </c>
      <c r="H70">
        <v>6849.4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workbookViewId="0">
      <selection activeCell="T11" sqref="T11"/>
    </sheetView>
  </sheetViews>
  <sheetFormatPr defaultRowHeight="13.5" x14ac:dyDescent="0.15"/>
  <cols>
    <col min="1" max="1" width="9.625" style="8" customWidth="1"/>
    <col min="2" max="2" width="20.375" style="9" customWidth="1"/>
    <col min="3" max="3" width="6.625" style="8" customWidth="1"/>
    <col min="4" max="4" width="6.125" style="8" customWidth="1"/>
    <col min="5" max="5" width="7.875" style="8" customWidth="1"/>
    <col min="6" max="8" width="12.375" style="9" customWidth="1"/>
    <col min="9" max="12" width="9.625" style="8" customWidth="1"/>
    <col min="13" max="13" width="11.75" style="8" customWidth="1"/>
    <col min="14" max="14" width="13.25" style="8" customWidth="1"/>
    <col min="15" max="15" width="12.25" style="8" customWidth="1"/>
    <col min="16" max="16" width="12.875" style="9" customWidth="1"/>
    <col min="17" max="17" width="13.375" style="9" customWidth="1"/>
    <col min="18" max="18" width="14.25" style="9" customWidth="1"/>
    <col min="19" max="19" width="16.25" style="8" customWidth="1"/>
    <col min="20" max="20" width="17" style="8" customWidth="1"/>
    <col min="21" max="21" width="15.75" style="8" customWidth="1"/>
    <col min="22" max="22" width="13.375" style="8" customWidth="1"/>
  </cols>
  <sheetData>
    <row r="1" spans="1:22" x14ac:dyDescent="0.15">
      <c r="A1" s="8" t="s">
        <v>181</v>
      </c>
      <c r="B1" s="9" t="s">
        <v>182</v>
      </c>
      <c r="C1" s="10" t="s">
        <v>183</v>
      </c>
      <c r="D1" s="10" t="s">
        <v>184</v>
      </c>
      <c r="E1" s="10" t="s">
        <v>185</v>
      </c>
      <c r="F1" s="11" t="s">
        <v>186</v>
      </c>
      <c r="G1" s="11" t="s">
        <v>187</v>
      </c>
      <c r="H1" s="11" t="s">
        <v>188</v>
      </c>
      <c r="I1" s="10" t="s">
        <v>189</v>
      </c>
      <c r="J1" s="10" t="s">
        <v>190</v>
      </c>
      <c r="K1" s="10" t="s">
        <v>191</v>
      </c>
      <c r="L1" s="10" t="s">
        <v>192</v>
      </c>
      <c r="M1" s="12" t="s">
        <v>193</v>
      </c>
      <c r="N1" s="12" t="s">
        <v>194</v>
      </c>
      <c r="O1" s="12" t="s">
        <v>195</v>
      </c>
      <c r="P1" s="13" t="s">
        <v>196</v>
      </c>
      <c r="Q1" s="13" t="s">
        <v>197</v>
      </c>
      <c r="R1" s="13" t="s">
        <v>198</v>
      </c>
      <c r="S1" s="12" t="s">
        <v>199</v>
      </c>
      <c r="T1" s="12" t="s">
        <v>200</v>
      </c>
      <c r="U1" s="12" t="s">
        <v>201</v>
      </c>
      <c r="V1" s="12" t="s">
        <v>202</v>
      </c>
    </row>
    <row r="2" spans="1:22" x14ac:dyDescent="0.15">
      <c r="A2" s="8">
        <v>321023</v>
      </c>
      <c r="B2" s="9">
        <v>1413620000</v>
      </c>
      <c r="C2" s="8">
        <v>-16</v>
      </c>
      <c r="D2" s="8">
        <v>21</v>
      </c>
      <c r="E2" s="8">
        <v>37</v>
      </c>
      <c r="F2" s="9">
        <v>2.4207200000000002</v>
      </c>
      <c r="G2" s="9">
        <v>2.5287600000000001</v>
      </c>
      <c r="H2" s="9">
        <v>441223</v>
      </c>
      <c r="I2" s="8">
        <v>35</v>
      </c>
      <c r="J2" s="8">
        <v>1</v>
      </c>
      <c r="K2" s="8">
        <v>-16</v>
      </c>
      <c r="L2" s="8">
        <v>2</v>
      </c>
      <c r="M2" s="8">
        <v>14</v>
      </c>
      <c r="N2" s="8">
        <v>54</v>
      </c>
      <c r="O2" s="8">
        <v>40</v>
      </c>
      <c r="P2" s="9">
        <v>36.447000000000003</v>
      </c>
      <c r="Q2" s="9">
        <v>9.2673799999999993</v>
      </c>
      <c r="R2" s="9">
        <v>6676950</v>
      </c>
      <c r="S2" s="8">
        <v>10</v>
      </c>
      <c r="T2" s="8">
        <v>31</v>
      </c>
      <c r="U2" s="8">
        <v>51</v>
      </c>
      <c r="V2" s="8">
        <v>31</v>
      </c>
    </row>
    <row r="3" spans="1:22" x14ac:dyDescent="0.15">
      <c r="A3" s="8">
        <v>321281</v>
      </c>
      <c r="B3" s="9">
        <v>2262230000</v>
      </c>
      <c r="C3" s="8">
        <v>-22</v>
      </c>
      <c r="D3" s="8">
        <v>22</v>
      </c>
      <c r="E3" s="8">
        <v>44</v>
      </c>
      <c r="F3" s="9">
        <v>1.3371999999999999</v>
      </c>
      <c r="G3" s="9">
        <v>1.2314799999999999</v>
      </c>
      <c r="H3" s="9">
        <v>390044</v>
      </c>
      <c r="I3" s="8">
        <v>38</v>
      </c>
      <c r="J3" s="8">
        <v>1</v>
      </c>
      <c r="K3" s="8">
        <v>-22</v>
      </c>
      <c r="L3" s="8">
        <v>1</v>
      </c>
      <c r="M3" s="8">
        <v>14</v>
      </c>
      <c r="N3" s="8">
        <v>54</v>
      </c>
      <c r="O3" s="8">
        <v>40</v>
      </c>
      <c r="P3" s="9">
        <v>33.760399999999997</v>
      </c>
      <c r="Q3" s="9">
        <v>7.0233499999999998</v>
      </c>
      <c r="R3" s="9">
        <v>10063100</v>
      </c>
      <c r="S3" s="8">
        <v>8</v>
      </c>
      <c r="T3" s="8">
        <v>31</v>
      </c>
      <c r="U3" s="8">
        <v>14</v>
      </c>
      <c r="V3" s="8">
        <v>31</v>
      </c>
    </row>
    <row r="4" spans="1:22" x14ac:dyDescent="0.15">
      <c r="A4" s="8">
        <v>321084</v>
      </c>
      <c r="B4" s="9">
        <v>1900430000</v>
      </c>
      <c r="C4" s="8">
        <v>-35</v>
      </c>
      <c r="D4" s="8">
        <v>36</v>
      </c>
      <c r="E4" s="8">
        <v>71</v>
      </c>
      <c r="F4" s="9">
        <v>3.7483</v>
      </c>
      <c r="G4" s="9">
        <v>3.7378100000000001</v>
      </c>
      <c r="H4" s="9">
        <v>918477</v>
      </c>
      <c r="I4" s="8">
        <v>62</v>
      </c>
      <c r="J4" s="8">
        <v>2</v>
      </c>
      <c r="K4" s="8">
        <v>-33</v>
      </c>
      <c r="L4" s="8">
        <v>3</v>
      </c>
      <c r="M4" s="8">
        <v>14</v>
      </c>
      <c r="N4" s="8">
        <v>54</v>
      </c>
      <c r="O4" s="8">
        <v>40</v>
      </c>
      <c r="P4" s="9">
        <v>38.420099999999998</v>
      </c>
      <c r="Q4" s="9">
        <v>10.3095</v>
      </c>
      <c r="R4" s="9">
        <v>9556230</v>
      </c>
      <c r="S4" s="8">
        <v>8</v>
      </c>
      <c r="T4" s="8">
        <v>31</v>
      </c>
      <c r="U4" s="8">
        <v>32</v>
      </c>
      <c r="V4" s="8">
        <v>31</v>
      </c>
    </row>
    <row r="5" spans="1:22" x14ac:dyDescent="0.15">
      <c r="A5" s="8">
        <v>321088</v>
      </c>
      <c r="B5" s="9">
        <v>1398000000</v>
      </c>
      <c r="C5" s="8">
        <v>-66</v>
      </c>
      <c r="D5" s="8">
        <v>64</v>
      </c>
      <c r="E5" s="8">
        <v>130</v>
      </c>
      <c r="F5" s="9">
        <v>3.4453499999999999</v>
      </c>
      <c r="G5" s="9">
        <v>2.23475</v>
      </c>
      <c r="H5" s="9">
        <v>621042</v>
      </c>
      <c r="I5" s="8">
        <v>66</v>
      </c>
      <c r="J5" s="8">
        <v>3</v>
      </c>
      <c r="K5" s="8">
        <v>-66</v>
      </c>
      <c r="L5" s="8">
        <v>3</v>
      </c>
      <c r="M5" s="8">
        <v>14</v>
      </c>
      <c r="N5" s="8">
        <v>54</v>
      </c>
      <c r="O5" s="8">
        <v>40</v>
      </c>
      <c r="P5" s="9">
        <v>33.094799999999999</v>
      </c>
      <c r="Q5" s="9">
        <v>5.8331600000000003</v>
      </c>
      <c r="R5" s="9">
        <v>5966400</v>
      </c>
      <c r="S5" s="8">
        <v>9</v>
      </c>
      <c r="T5" s="8">
        <v>31</v>
      </c>
      <c r="U5" s="8">
        <v>32</v>
      </c>
      <c r="V5" s="8">
        <v>31</v>
      </c>
    </row>
    <row r="6" spans="1:22" x14ac:dyDescent="0.15">
      <c r="A6" s="8">
        <v>321284</v>
      </c>
      <c r="B6" s="9">
        <v>1039760000</v>
      </c>
      <c r="C6" s="8">
        <v>-21</v>
      </c>
      <c r="D6" s="8">
        <v>17</v>
      </c>
      <c r="E6" s="8">
        <v>38</v>
      </c>
      <c r="F6" s="9">
        <v>3.6495099999999998</v>
      </c>
      <c r="G6" s="9">
        <v>2.3132100000000002</v>
      </c>
      <c r="H6" s="9">
        <v>489272</v>
      </c>
      <c r="I6" s="8">
        <v>32</v>
      </c>
      <c r="J6" s="8">
        <v>2</v>
      </c>
      <c r="K6" s="8">
        <v>-21</v>
      </c>
      <c r="L6" s="8">
        <v>4</v>
      </c>
      <c r="M6" s="8">
        <v>14</v>
      </c>
      <c r="N6" s="8">
        <v>54</v>
      </c>
      <c r="O6" s="8">
        <v>40</v>
      </c>
      <c r="P6" s="9">
        <v>32.642099999999999</v>
      </c>
      <c r="Q6" s="9">
        <v>4.9816000000000003</v>
      </c>
      <c r="R6" s="9">
        <v>4368660</v>
      </c>
      <c r="S6" s="8">
        <v>8</v>
      </c>
      <c r="T6" s="8">
        <v>31</v>
      </c>
      <c r="U6" s="8">
        <v>32</v>
      </c>
      <c r="V6" s="8">
        <v>31</v>
      </c>
    </row>
    <row r="7" spans="1:22" x14ac:dyDescent="0.15">
      <c r="A7" s="8">
        <v>320621</v>
      </c>
      <c r="B7" s="9">
        <v>1038900000</v>
      </c>
      <c r="C7" s="8">
        <v>-6</v>
      </c>
      <c r="D7" s="8">
        <v>22</v>
      </c>
      <c r="E7" s="8">
        <v>28</v>
      </c>
      <c r="F7" s="9">
        <v>3.8975200000000001</v>
      </c>
      <c r="G7" s="9">
        <v>1.66231</v>
      </c>
      <c r="H7" s="9">
        <v>522089</v>
      </c>
      <c r="I7" s="8">
        <v>22</v>
      </c>
      <c r="J7" s="8">
        <v>4</v>
      </c>
      <c r="K7" s="8">
        <v>-6</v>
      </c>
      <c r="L7" s="8">
        <v>4</v>
      </c>
      <c r="M7" s="8">
        <v>31</v>
      </c>
      <c r="N7" s="8">
        <v>53</v>
      </c>
      <c r="O7" s="8">
        <v>22</v>
      </c>
      <c r="P7" s="9">
        <v>31.6937</v>
      </c>
      <c r="Q7" s="9">
        <v>2.80301</v>
      </c>
      <c r="R7" s="9">
        <v>4215320</v>
      </c>
      <c r="S7" s="8">
        <v>6</v>
      </c>
      <c r="T7" s="8">
        <v>31</v>
      </c>
      <c r="U7" s="8">
        <v>33</v>
      </c>
      <c r="V7" s="8">
        <v>31</v>
      </c>
    </row>
    <row r="8" spans="1:22" x14ac:dyDescent="0.15">
      <c r="A8" s="8">
        <v>321003</v>
      </c>
      <c r="B8" s="9">
        <v>834524000</v>
      </c>
      <c r="C8" s="8">
        <v>-53</v>
      </c>
      <c r="D8" s="8">
        <v>55</v>
      </c>
      <c r="E8" s="8">
        <v>108</v>
      </c>
      <c r="F8" s="9">
        <v>7.7258500000000003</v>
      </c>
      <c r="G8" s="9">
        <v>7.5496299999999996</v>
      </c>
      <c r="H8" s="9">
        <v>831317</v>
      </c>
      <c r="I8" s="8">
        <v>80</v>
      </c>
      <c r="J8" s="8">
        <v>3</v>
      </c>
      <c r="K8" s="8">
        <v>-53</v>
      </c>
      <c r="L8" s="8">
        <v>5</v>
      </c>
      <c r="M8" s="8">
        <v>14</v>
      </c>
      <c r="N8" s="8">
        <v>54</v>
      </c>
      <c r="O8" s="8">
        <v>40</v>
      </c>
      <c r="P8" s="9">
        <v>36.862099999999998</v>
      </c>
      <c r="Q8" s="9">
        <v>9.3324999999999996</v>
      </c>
      <c r="R8" s="9">
        <v>3966140</v>
      </c>
      <c r="S8" s="8">
        <v>9</v>
      </c>
      <c r="T8" s="8">
        <v>31</v>
      </c>
      <c r="U8" s="8">
        <v>14</v>
      </c>
      <c r="V8" s="8">
        <v>31</v>
      </c>
    </row>
    <row r="9" spans="1:22" x14ac:dyDescent="0.15">
      <c r="A9" s="8">
        <v>320116</v>
      </c>
      <c r="B9" s="9">
        <v>1377530000</v>
      </c>
      <c r="C9" s="8">
        <v>-19</v>
      </c>
      <c r="D9" s="8">
        <v>227</v>
      </c>
      <c r="E9" s="8">
        <v>246</v>
      </c>
      <c r="F9" s="9">
        <v>24.532800000000002</v>
      </c>
      <c r="G9" s="9">
        <v>22.273700000000002</v>
      </c>
      <c r="H9" s="9">
        <v>4357420</v>
      </c>
      <c r="I9" s="8">
        <v>216</v>
      </c>
      <c r="J9" s="8">
        <v>6</v>
      </c>
      <c r="K9" s="8">
        <v>-19</v>
      </c>
      <c r="L9" s="8">
        <v>18</v>
      </c>
      <c r="M9" s="8">
        <v>14</v>
      </c>
      <c r="N9" s="8">
        <v>54</v>
      </c>
      <c r="O9" s="8">
        <v>40</v>
      </c>
      <c r="P9" s="9">
        <v>31.822199999999999</v>
      </c>
      <c r="Q9" s="9">
        <v>6.6765100000000004</v>
      </c>
      <c r="R9" s="9">
        <v>5787380</v>
      </c>
      <c r="S9" s="8">
        <v>9</v>
      </c>
      <c r="T9" s="8">
        <v>31</v>
      </c>
      <c r="U9" s="8">
        <v>54</v>
      </c>
      <c r="V9" s="8">
        <v>31</v>
      </c>
    </row>
    <row r="10" spans="1:22" x14ac:dyDescent="0.15">
      <c r="A10" s="8">
        <v>321081</v>
      </c>
      <c r="B10" s="9">
        <v>877226000</v>
      </c>
      <c r="C10" s="8">
        <v>-11</v>
      </c>
      <c r="D10" s="8">
        <v>136</v>
      </c>
      <c r="E10" s="8">
        <v>147</v>
      </c>
      <c r="F10" s="9">
        <v>22.338999999999999</v>
      </c>
      <c r="G10" s="9">
        <v>14.5847</v>
      </c>
      <c r="H10" s="9">
        <v>2526720</v>
      </c>
      <c r="I10" s="8">
        <v>133</v>
      </c>
      <c r="J10" s="8">
        <v>5</v>
      </c>
      <c r="K10" s="8">
        <v>-11</v>
      </c>
      <c r="L10" s="8">
        <v>22</v>
      </c>
      <c r="M10" s="8">
        <v>14</v>
      </c>
      <c r="N10" s="8">
        <v>54</v>
      </c>
      <c r="O10" s="8">
        <v>40</v>
      </c>
      <c r="P10" s="9">
        <v>32.308399999999999</v>
      </c>
      <c r="Q10" s="9">
        <v>4.3484299999999996</v>
      </c>
      <c r="R10" s="9">
        <v>3700890</v>
      </c>
      <c r="S10" s="8">
        <v>9</v>
      </c>
      <c r="T10" s="8">
        <v>31</v>
      </c>
      <c r="U10" s="8">
        <v>54</v>
      </c>
      <c r="V10" s="8">
        <v>31</v>
      </c>
    </row>
    <row r="11" spans="1:22" x14ac:dyDescent="0.15">
      <c r="A11" s="8">
        <v>320623</v>
      </c>
      <c r="B11" s="9">
        <v>1682740000</v>
      </c>
      <c r="C11" s="8">
        <v>-11</v>
      </c>
      <c r="D11" s="8">
        <v>25</v>
      </c>
      <c r="E11" s="8">
        <v>36</v>
      </c>
      <c r="F11" s="9">
        <v>4.0308799999999998</v>
      </c>
      <c r="G11" s="9">
        <v>1.5806899999999999</v>
      </c>
      <c r="H11" s="9">
        <v>874581</v>
      </c>
      <c r="I11" s="8">
        <v>28</v>
      </c>
      <c r="J11" s="8">
        <v>4</v>
      </c>
      <c r="K11" s="8">
        <v>-11</v>
      </c>
      <c r="L11" s="8">
        <v>4</v>
      </c>
      <c r="M11" s="8">
        <v>14</v>
      </c>
      <c r="N11" s="8">
        <v>53</v>
      </c>
      <c r="O11" s="8">
        <v>39</v>
      </c>
      <c r="P11" s="9">
        <v>31.9191</v>
      </c>
      <c r="Q11" s="9">
        <v>3.68553</v>
      </c>
      <c r="R11" s="9">
        <v>6953340</v>
      </c>
      <c r="S11" s="8">
        <v>9</v>
      </c>
      <c r="T11" s="8">
        <v>31</v>
      </c>
      <c r="U11" s="8">
        <v>14</v>
      </c>
      <c r="V11" s="8">
        <v>31</v>
      </c>
    </row>
    <row r="12" spans="1:22" x14ac:dyDescent="0.15">
      <c r="A12" s="8">
        <v>321202</v>
      </c>
      <c r="B12" s="9">
        <v>216390000</v>
      </c>
      <c r="C12" s="8">
        <v>-13</v>
      </c>
      <c r="D12" s="8">
        <v>25</v>
      </c>
      <c r="E12" s="8">
        <v>38</v>
      </c>
      <c r="F12" s="9">
        <v>3.7417699999999998</v>
      </c>
      <c r="G12" s="9">
        <v>2.2363400000000002</v>
      </c>
      <c r="H12" s="9">
        <v>104399</v>
      </c>
      <c r="I12" s="8">
        <v>35</v>
      </c>
      <c r="J12" s="8">
        <v>4</v>
      </c>
      <c r="K12" s="8">
        <v>-11</v>
      </c>
      <c r="L12" s="8">
        <v>4</v>
      </c>
      <c r="M12" s="8">
        <v>31</v>
      </c>
      <c r="N12" s="8">
        <v>53</v>
      </c>
      <c r="O12" s="8">
        <v>22</v>
      </c>
      <c r="P12" s="9">
        <v>34.827199999999998</v>
      </c>
      <c r="Q12" s="9">
        <v>6.0321499999999997</v>
      </c>
      <c r="R12" s="9">
        <v>971819</v>
      </c>
      <c r="S12" s="8">
        <v>5</v>
      </c>
      <c r="T12" s="8">
        <v>31</v>
      </c>
      <c r="U12" s="8">
        <v>33</v>
      </c>
      <c r="V12" s="8">
        <v>31</v>
      </c>
    </row>
    <row r="13" spans="1:22" x14ac:dyDescent="0.15">
      <c r="A13" s="8">
        <v>320682</v>
      </c>
      <c r="B13" s="9">
        <v>1531170000</v>
      </c>
      <c r="C13" s="8">
        <v>-6</v>
      </c>
      <c r="D13" s="8">
        <v>18</v>
      </c>
      <c r="E13" s="8">
        <v>24</v>
      </c>
      <c r="F13" s="9">
        <v>4.6204799999999997</v>
      </c>
      <c r="G13" s="9">
        <v>1.33253</v>
      </c>
      <c r="H13" s="9">
        <v>912202</v>
      </c>
      <c r="I13" s="8">
        <v>24</v>
      </c>
      <c r="J13" s="8">
        <v>5</v>
      </c>
      <c r="K13" s="8">
        <v>-6</v>
      </c>
      <c r="L13" s="8">
        <v>5</v>
      </c>
      <c r="M13" s="8">
        <v>31</v>
      </c>
      <c r="N13" s="8">
        <v>53</v>
      </c>
      <c r="O13" s="8">
        <v>22</v>
      </c>
      <c r="P13" s="9">
        <v>31.592300000000002</v>
      </c>
      <c r="Q13" s="9">
        <v>2.4790999999999999</v>
      </c>
      <c r="R13" s="9">
        <v>6240060</v>
      </c>
      <c r="S13" s="8">
        <v>6</v>
      </c>
      <c r="T13" s="8">
        <v>31</v>
      </c>
      <c r="U13" s="8">
        <v>53</v>
      </c>
      <c r="V13" s="8">
        <v>31</v>
      </c>
    </row>
    <row r="14" spans="1:22" x14ac:dyDescent="0.15">
      <c r="A14" s="8">
        <v>321011</v>
      </c>
      <c r="B14" s="9">
        <v>182064000</v>
      </c>
      <c r="C14" s="8">
        <v>-26</v>
      </c>
      <c r="D14" s="8">
        <v>32</v>
      </c>
      <c r="E14" s="8">
        <v>58</v>
      </c>
      <c r="F14" s="9">
        <v>8.3958700000000004</v>
      </c>
      <c r="G14" s="9">
        <v>6.40923</v>
      </c>
      <c r="H14" s="9">
        <v>197093</v>
      </c>
      <c r="I14" s="8">
        <v>49</v>
      </c>
      <c r="J14" s="8">
        <v>4</v>
      </c>
      <c r="K14" s="8">
        <v>-26</v>
      </c>
      <c r="L14" s="8">
        <v>7</v>
      </c>
      <c r="M14" s="8">
        <v>21</v>
      </c>
      <c r="N14" s="8">
        <v>53</v>
      </c>
      <c r="O14" s="8">
        <v>32</v>
      </c>
      <c r="P14" s="9">
        <v>35.833799999999997</v>
      </c>
      <c r="Q14" s="9">
        <v>7.6250400000000003</v>
      </c>
      <c r="R14" s="9">
        <v>842129</v>
      </c>
      <c r="S14" s="8">
        <v>7</v>
      </c>
      <c r="T14" s="8">
        <v>31</v>
      </c>
      <c r="U14" s="8">
        <v>21</v>
      </c>
      <c r="V14" s="8">
        <v>31</v>
      </c>
    </row>
    <row r="15" spans="1:22" x14ac:dyDescent="0.15">
      <c r="A15" s="8">
        <v>321002</v>
      </c>
      <c r="B15" s="9">
        <v>64178000</v>
      </c>
      <c r="C15" s="8">
        <v>-14</v>
      </c>
      <c r="D15" s="8">
        <v>40</v>
      </c>
      <c r="E15" s="8">
        <v>54</v>
      </c>
      <c r="F15" s="9">
        <v>7.1402999999999999</v>
      </c>
      <c r="G15" s="9">
        <v>3.2659799999999999</v>
      </c>
      <c r="H15" s="9">
        <v>59086</v>
      </c>
      <c r="I15" s="8">
        <v>42</v>
      </c>
      <c r="J15" s="8">
        <v>7</v>
      </c>
      <c r="K15" s="8">
        <v>-13</v>
      </c>
      <c r="L15" s="8">
        <v>7</v>
      </c>
      <c r="M15" s="8">
        <v>31</v>
      </c>
      <c r="N15" s="8">
        <v>53</v>
      </c>
      <c r="O15" s="8">
        <v>22</v>
      </c>
      <c r="P15" s="9">
        <v>38.825400000000002</v>
      </c>
      <c r="Q15" s="9">
        <v>7.5902900000000004</v>
      </c>
      <c r="R15" s="9">
        <v>321746</v>
      </c>
      <c r="S15" s="8">
        <v>6</v>
      </c>
      <c r="T15" s="8">
        <v>31</v>
      </c>
      <c r="U15" s="8">
        <v>32</v>
      </c>
      <c r="V15" s="8">
        <v>41</v>
      </c>
    </row>
    <row r="16" spans="1:22" x14ac:dyDescent="0.15">
      <c r="A16" s="8">
        <v>321203</v>
      </c>
      <c r="B16" s="9">
        <v>224798000</v>
      </c>
      <c r="C16" s="8">
        <v>-96</v>
      </c>
      <c r="D16" s="8">
        <v>65</v>
      </c>
      <c r="E16" s="8">
        <v>161</v>
      </c>
      <c r="F16" s="9">
        <v>4.5963099999999999</v>
      </c>
      <c r="G16" s="9">
        <v>3.4336099999999998</v>
      </c>
      <c r="H16" s="9">
        <v>133224</v>
      </c>
      <c r="I16" s="8">
        <v>92</v>
      </c>
      <c r="J16" s="8">
        <v>5</v>
      </c>
      <c r="K16" s="8">
        <v>-96</v>
      </c>
      <c r="L16" s="8">
        <v>5</v>
      </c>
      <c r="M16" s="8">
        <v>14</v>
      </c>
      <c r="N16" s="8">
        <v>54</v>
      </c>
      <c r="O16" s="8">
        <v>40</v>
      </c>
      <c r="P16" s="9">
        <v>34.617899999999999</v>
      </c>
      <c r="Q16" s="9">
        <v>6.9061500000000002</v>
      </c>
      <c r="R16" s="9">
        <v>1002920</v>
      </c>
      <c r="S16" s="8">
        <v>8</v>
      </c>
      <c r="T16" s="8">
        <v>31</v>
      </c>
      <c r="U16" s="8">
        <v>14</v>
      </c>
      <c r="V16" s="8">
        <v>31</v>
      </c>
    </row>
    <row r="17" spans="1:22" x14ac:dyDescent="0.15">
      <c r="A17" s="8">
        <v>321283</v>
      </c>
      <c r="B17" s="9">
        <v>1229510000</v>
      </c>
      <c r="C17" s="8">
        <v>-33</v>
      </c>
      <c r="D17" s="8">
        <v>79</v>
      </c>
      <c r="E17" s="8">
        <v>112</v>
      </c>
      <c r="F17" s="9">
        <v>5.1309300000000002</v>
      </c>
      <c r="G17" s="9">
        <v>2.1351</v>
      </c>
      <c r="H17" s="9">
        <v>813412</v>
      </c>
      <c r="I17" s="8">
        <v>56</v>
      </c>
      <c r="J17" s="8">
        <v>5</v>
      </c>
      <c r="K17" s="8">
        <v>-33</v>
      </c>
      <c r="L17" s="8">
        <v>5</v>
      </c>
      <c r="M17" s="8">
        <v>31</v>
      </c>
      <c r="N17" s="8">
        <v>54</v>
      </c>
      <c r="O17" s="8">
        <v>23</v>
      </c>
      <c r="P17" s="9">
        <v>32.780900000000003</v>
      </c>
      <c r="Q17" s="9">
        <v>4.4646100000000004</v>
      </c>
      <c r="R17" s="9">
        <v>5196630</v>
      </c>
      <c r="S17" s="8">
        <v>6</v>
      </c>
      <c r="T17" s="8">
        <v>31</v>
      </c>
      <c r="U17" s="8">
        <v>54</v>
      </c>
      <c r="V17" s="8">
        <v>31</v>
      </c>
    </row>
    <row r="18" spans="1:22" x14ac:dyDescent="0.15">
      <c r="A18" s="8">
        <v>321182</v>
      </c>
      <c r="B18" s="9">
        <v>312181000</v>
      </c>
      <c r="C18" s="8">
        <v>-44</v>
      </c>
      <c r="D18" s="8">
        <v>72</v>
      </c>
      <c r="E18" s="8">
        <v>116</v>
      </c>
      <c r="F18" s="9">
        <v>3.6478899999999999</v>
      </c>
      <c r="G18" s="9">
        <v>3.8426499999999999</v>
      </c>
      <c r="H18" s="9">
        <v>146835</v>
      </c>
      <c r="I18" s="8">
        <v>89</v>
      </c>
      <c r="J18" s="8">
        <v>4</v>
      </c>
      <c r="K18" s="8">
        <v>-39</v>
      </c>
      <c r="L18" s="8">
        <v>4</v>
      </c>
      <c r="M18" s="8">
        <v>21</v>
      </c>
      <c r="N18" s="8">
        <v>54</v>
      </c>
      <c r="O18" s="8">
        <v>33</v>
      </c>
      <c r="P18" s="9">
        <v>38.582700000000003</v>
      </c>
      <c r="Q18" s="9">
        <v>10.0009</v>
      </c>
      <c r="R18" s="9">
        <v>1554340</v>
      </c>
      <c r="S18" s="8">
        <v>7</v>
      </c>
      <c r="T18" s="8">
        <v>31</v>
      </c>
      <c r="U18" s="8">
        <v>54</v>
      </c>
      <c r="V18" s="8">
        <v>31</v>
      </c>
    </row>
    <row r="19" spans="1:22" x14ac:dyDescent="0.15">
      <c r="A19" s="8">
        <v>320113</v>
      </c>
      <c r="B19" s="9">
        <v>557492000</v>
      </c>
      <c r="C19" s="8">
        <v>-44</v>
      </c>
      <c r="D19" s="8">
        <v>264</v>
      </c>
      <c r="E19" s="8">
        <v>308</v>
      </c>
      <c r="F19" s="9">
        <v>12.887</v>
      </c>
      <c r="G19" s="9">
        <v>16.436</v>
      </c>
      <c r="H19" s="9">
        <v>926346</v>
      </c>
      <c r="I19" s="8">
        <v>240</v>
      </c>
      <c r="J19" s="8">
        <v>5</v>
      </c>
      <c r="K19" s="8">
        <v>-44</v>
      </c>
      <c r="L19" s="8">
        <v>7</v>
      </c>
      <c r="M19" s="8">
        <v>13</v>
      </c>
      <c r="N19" s="8">
        <v>54</v>
      </c>
      <c r="O19" s="8">
        <v>41</v>
      </c>
      <c r="P19" s="9">
        <v>35.860199999999999</v>
      </c>
      <c r="Q19" s="9">
        <v>10.400700000000001</v>
      </c>
      <c r="R19" s="9">
        <v>2581180</v>
      </c>
      <c r="S19" s="8">
        <v>11</v>
      </c>
      <c r="T19" s="8">
        <v>31</v>
      </c>
      <c r="U19" s="8">
        <v>54</v>
      </c>
      <c r="V19" s="8">
        <v>32</v>
      </c>
    </row>
    <row r="20" spans="1:22" x14ac:dyDescent="0.15">
      <c r="A20" s="8">
        <v>321111</v>
      </c>
      <c r="B20" s="9">
        <v>123959000</v>
      </c>
      <c r="C20" s="8">
        <v>-19</v>
      </c>
      <c r="D20" s="8">
        <v>172</v>
      </c>
      <c r="E20" s="8">
        <v>191</v>
      </c>
      <c r="F20" s="9">
        <v>13.3528</v>
      </c>
      <c r="G20" s="9">
        <v>16.079699999999999</v>
      </c>
      <c r="H20" s="9">
        <v>213418</v>
      </c>
      <c r="I20" s="8">
        <v>159</v>
      </c>
      <c r="J20" s="8">
        <v>3</v>
      </c>
      <c r="K20" s="8">
        <v>-19</v>
      </c>
      <c r="L20" s="8">
        <v>9</v>
      </c>
      <c r="M20" s="8">
        <v>13</v>
      </c>
      <c r="N20" s="8">
        <v>53</v>
      </c>
      <c r="O20" s="8">
        <v>40</v>
      </c>
      <c r="P20" s="9">
        <v>36.753500000000003</v>
      </c>
      <c r="Q20" s="9">
        <v>11.9755</v>
      </c>
      <c r="R20" s="9">
        <v>587137</v>
      </c>
      <c r="S20" s="8">
        <v>7</v>
      </c>
      <c r="T20" s="8">
        <v>31</v>
      </c>
      <c r="U20" s="8">
        <v>33</v>
      </c>
      <c r="V20" s="8">
        <v>41</v>
      </c>
    </row>
    <row r="21" spans="1:22" x14ac:dyDescent="0.15">
      <c r="A21" s="8">
        <v>321102</v>
      </c>
      <c r="B21" s="9">
        <v>323163000</v>
      </c>
      <c r="C21" s="8">
        <v>-103</v>
      </c>
      <c r="D21" s="8">
        <v>229</v>
      </c>
      <c r="E21" s="8">
        <v>332</v>
      </c>
      <c r="F21" s="9">
        <v>10.018599999999999</v>
      </c>
      <c r="G21" s="9">
        <v>14.03</v>
      </c>
      <c r="H21" s="9">
        <v>417453</v>
      </c>
      <c r="I21" s="8">
        <v>220</v>
      </c>
      <c r="J21" s="8">
        <v>4</v>
      </c>
      <c r="K21" s="8">
        <v>-103</v>
      </c>
      <c r="L21" s="8">
        <v>6</v>
      </c>
      <c r="M21" s="8">
        <v>13</v>
      </c>
      <c r="N21" s="8">
        <v>54</v>
      </c>
      <c r="O21" s="8">
        <v>41</v>
      </c>
      <c r="P21" s="9">
        <v>36.110300000000002</v>
      </c>
      <c r="Q21" s="9">
        <v>10.9207</v>
      </c>
      <c r="R21" s="9">
        <v>1504790</v>
      </c>
      <c r="S21" s="8">
        <v>11</v>
      </c>
      <c r="T21" s="8">
        <v>31</v>
      </c>
      <c r="U21" s="8">
        <v>54</v>
      </c>
      <c r="V21" s="8">
        <v>31</v>
      </c>
    </row>
    <row r="22" spans="1:22" x14ac:dyDescent="0.15">
      <c r="A22" s="8">
        <v>320683</v>
      </c>
      <c r="B22" s="9">
        <v>1337700000</v>
      </c>
      <c r="C22" s="8">
        <v>-8</v>
      </c>
      <c r="D22" s="8">
        <v>20</v>
      </c>
      <c r="E22" s="8">
        <v>28</v>
      </c>
      <c r="F22" s="9">
        <v>4.2362599999999997</v>
      </c>
      <c r="G22" s="9">
        <v>1.51054</v>
      </c>
      <c r="H22" s="9">
        <v>730675</v>
      </c>
      <c r="I22" s="8">
        <v>28</v>
      </c>
      <c r="J22" s="8">
        <v>4</v>
      </c>
      <c r="K22" s="8">
        <v>17</v>
      </c>
      <c r="L22" s="8">
        <v>4</v>
      </c>
      <c r="M22" s="8">
        <v>21</v>
      </c>
      <c r="N22" s="8">
        <v>54</v>
      </c>
      <c r="O22" s="8">
        <v>33</v>
      </c>
      <c r="P22" s="9">
        <v>31.951499999999999</v>
      </c>
      <c r="Q22" s="9">
        <v>3.0758800000000002</v>
      </c>
      <c r="R22" s="9">
        <v>5513450</v>
      </c>
      <c r="S22" s="8">
        <v>9</v>
      </c>
      <c r="T22" s="8">
        <v>31</v>
      </c>
      <c r="U22" s="8">
        <v>21</v>
      </c>
      <c r="V22" s="8">
        <v>31</v>
      </c>
    </row>
    <row r="23" spans="1:22" x14ac:dyDescent="0.15">
      <c r="A23" s="8">
        <v>321112</v>
      </c>
      <c r="B23" s="9">
        <v>522211000</v>
      </c>
      <c r="C23" s="8">
        <v>-16</v>
      </c>
      <c r="D23" s="8">
        <v>328</v>
      </c>
      <c r="E23" s="8">
        <v>344</v>
      </c>
      <c r="F23" s="9">
        <v>24.928799999999999</v>
      </c>
      <c r="G23" s="9">
        <v>28.888500000000001</v>
      </c>
      <c r="H23" s="9">
        <v>1678530</v>
      </c>
      <c r="I23" s="8">
        <v>321</v>
      </c>
      <c r="J23" s="8">
        <v>6</v>
      </c>
      <c r="K23" s="8">
        <v>-16</v>
      </c>
      <c r="L23" s="8">
        <v>19</v>
      </c>
      <c r="M23" s="8">
        <v>13</v>
      </c>
      <c r="N23" s="8">
        <v>62</v>
      </c>
      <c r="O23" s="8">
        <v>49</v>
      </c>
      <c r="P23" s="9">
        <v>31.2104</v>
      </c>
      <c r="Q23" s="9">
        <v>8.9306400000000004</v>
      </c>
      <c r="R23" s="9">
        <v>2100930</v>
      </c>
      <c r="S23" s="8">
        <v>11</v>
      </c>
      <c r="T23" s="8">
        <v>31</v>
      </c>
      <c r="U23" s="8">
        <v>62</v>
      </c>
      <c r="V23" s="8">
        <v>31</v>
      </c>
    </row>
    <row r="24" spans="1:22" x14ac:dyDescent="0.15">
      <c r="A24" s="8">
        <v>321183</v>
      </c>
      <c r="B24" s="9">
        <v>1288650000</v>
      </c>
      <c r="C24" s="8">
        <v>-12</v>
      </c>
      <c r="D24" s="8">
        <v>417</v>
      </c>
      <c r="E24" s="8">
        <v>429</v>
      </c>
      <c r="F24" s="9">
        <v>41.401400000000002</v>
      </c>
      <c r="G24" s="9">
        <v>41.108800000000002</v>
      </c>
      <c r="H24" s="9">
        <v>6879100</v>
      </c>
      <c r="I24" s="8">
        <v>398</v>
      </c>
      <c r="J24" s="8">
        <v>25</v>
      </c>
      <c r="K24" s="8">
        <v>-10</v>
      </c>
      <c r="L24" s="8">
        <v>30</v>
      </c>
      <c r="M24" s="8">
        <v>13</v>
      </c>
      <c r="N24" s="8">
        <v>53</v>
      </c>
      <c r="O24" s="8">
        <v>40</v>
      </c>
      <c r="P24" s="9">
        <v>29.665700000000001</v>
      </c>
      <c r="Q24" s="9">
        <v>8.4306000000000001</v>
      </c>
      <c r="R24" s="9">
        <v>4929850</v>
      </c>
      <c r="S24" s="8">
        <v>9</v>
      </c>
      <c r="T24" s="8">
        <v>31</v>
      </c>
      <c r="U24" s="8">
        <v>21</v>
      </c>
      <c r="V24" s="8">
        <v>31</v>
      </c>
    </row>
    <row r="25" spans="1:22" x14ac:dyDescent="0.15">
      <c r="A25" s="8">
        <v>320111</v>
      </c>
      <c r="B25" s="9">
        <v>744954000</v>
      </c>
      <c r="C25" s="8">
        <v>-50</v>
      </c>
      <c r="D25" s="8">
        <v>423</v>
      </c>
      <c r="E25" s="8">
        <v>473</v>
      </c>
      <c r="F25" s="9">
        <v>31.792200000000001</v>
      </c>
      <c r="G25" s="9">
        <v>45.475000000000001</v>
      </c>
      <c r="H25" s="9">
        <v>3053740</v>
      </c>
      <c r="I25" s="8">
        <v>418</v>
      </c>
      <c r="J25" s="8">
        <v>6</v>
      </c>
      <c r="K25" s="8">
        <v>-50</v>
      </c>
      <c r="L25" s="8">
        <v>18</v>
      </c>
      <c r="M25" s="8">
        <v>14</v>
      </c>
      <c r="N25" s="8">
        <v>53</v>
      </c>
      <c r="O25" s="8">
        <v>39</v>
      </c>
      <c r="P25" s="9">
        <v>32.491799999999998</v>
      </c>
      <c r="Q25" s="9">
        <v>9.5246600000000008</v>
      </c>
      <c r="R25" s="9">
        <v>3133180</v>
      </c>
      <c r="S25" s="8">
        <v>10</v>
      </c>
      <c r="T25" s="8">
        <v>31</v>
      </c>
      <c r="U25" s="8">
        <v>22</v>
      </c>
      <c r="V25" s="8">
        <v>31</v>
      </c>
    </row>
    <row r="26" spans="1:22" x14ac:dyDescent="0.15">
      <c r="A26" s="8">
        <v>320107</v>
      </c>
      <c r="B26" s="9">
        <v>91322800</v>
      </c>
      <c r="C26" s="8">
        <v>-46</v>
      </c>
      <c r="D26" s="8">
        <v>242</v>
      </c>
      <c r="E26" s="8">
        <v>288</v>
      </c>
      <c r="F26" s="9">
        <v>22.278600000000001</v>
      </c>
      <c r="G26" s="9">
        <v>31.0457</v>
      </c>
      <c r="H26" s="9">
        <v>262330</v>
      </c>
      <c r="I26" s="8">
        <v>236</v>
      </c>
      <c r="J26" s="8">
        <v>6</v>
      </c>
      <c r="K26" s="8">
        <v>-46</v>
      </c>
      <c r="L26" s="8">
        <v>12</v>
      </c>
      <c r="M26" s="8">
        <v>14</v>
      </c>
      <c r="N26" s="8">
        <v>53</v>
      </c>
      <c r="O26" s="8">
        <v>39</v>
      </c>
      <c r="P26" s="9">
        <v>36.6751</v>
      </c>
      <c r="Q26" s="9">
        <v>11.192500000000001</v>
      </c>
      <c r="R26" s="9">
        <v>432289</v>
      </c>
      <c r="S26" s="8">
        <v>8</v>
      </c>
      <c r="T26" s="8">
        <v>41</v>
      </c>
      <c r="U26" s="8">
        <v>22</v>
      </c>
      <c r="V26" s="8">
        <v>41</v>
      </c>
    </row>
    <row r="27" spans="1:22" x14ac:dyDescent="0.15">
      <c r="A27" s="8">
        <v>321282</v>
      </c>
      <c r="B27" s="9">
        <v>639050000</v>
      </c>
      <c r="C27" s="8">
        <v>-24</v>
      </c>
      <c r="D27" s="8">
        <v>60</v>
      </c>
      <c r="E27" s="8">
        <v>84</v>
      </c>
      <c r="F27" s="9">
        <v>3.7831700000000001</v>
      </c>
      <c r="G27" s="9">
        <v>2.5526800000000001</v>
      </c>
      <c r="H27" s="9">
        <v>311726</v>
      </c>
      <c r="I27" s="8">
        <v>66</v>
      </c>
      <c r="J27" s="8">
        <v>4</v>
      </c>
      <c r="K27" s="8">
        <v>-24</v>
      </c>
      <c r="L27" s="8">
        <v>4</v>
      </c>
      <c r="M27" s="8">
        <v>31</v>
      </c>
      <c r="N27" s="8">
        <v>54</v>
      </c>
      <c r="O27" s="8">
        <v>23</v>
      </c>
      <c r="P27" s="9">
        <v>32.774799999999999</v>
      </c>
      <c r="Q27" s="9">
        <v>5.1190100000000003</v>
      </c>
      <c r="R27" s="9">
        <v>2704190</v>
      </c>
      <c r="S27" s="8">
        <v>7</v>
      </c>
      <c r="T27" s="8">
        <v>31</v>
      </c>
      <c r="U27" s="8">
        <v>54</v>
      </c>
      <c r="V27" s="8">
        <v>31</v>
      </c>
    </row>
    <row r="28" spans="1:22" x14ac:dyDescent="0.15">
      <c r="A28" s="8">
        <v>320115</v>
      </c>
      <c r="B28" s="9">
        <v>1573710000</v>
      </c>
      <c r="C28" s="8">
        <v>-88</v>
      </c>
      <c r="D28" s="8">
        <v>378</v>
      </c>
      <c r="E28" s="8">
        <v>466</v>
      </c>
      <c r="F28" s="9">
        <v>32.703000000000003</v>
      </c>
      <c r="G28" s="9">
        <v>37.640500000000003</v>
      </c>
      <c r="H28" s="9">
        <v>6635840</v>
      </c>
      <c r="I28" s="8">
        <v>372</v>
      </c>
      <c r="J28" s="8">
        <v>7</v>
      </c>
      <c r="K28" s="8">
        <v>-88</v>
      </c>
      <c r="L28" s="8">
        <v>20</v>
      </c>
      <c r="M28" s="8">
        <v>13</v>
      </c>
      <c r="N28" s="8">
        <v>61</v>
      </c>
      <c r="O28" s="8">
        <v>48</v>
      </c>
      <c r="P28" s="9">
        <v>30.632100000000001</v>
      </c>
      <c r="Q28" s="9">
        <v>9.3224099999999996</v>
      </c>
      <c r="R28" s="9">
        <v>6322110</v>
      </c>
      <c r="S28" s="8">
        <v>13</v>
      </c>
      <c r="T28" s="8">
        <v>31</v>
      </c>
      <c r="U28" s="8">
        <v>54</v>
      </c>
      <c r="V28" s="8">
        <v>31</v>
      </c>
    </row>
    <row r="29" spans="1:22" x14ac:dyDescent="0.15">
      <c r="A29" s="8">
        <v>321181</v>
      </c>
      <c r="B29" s="9">
        <v>1063700000</v>
      </c>
      <c r="C29" s="8">
        <v>-23</v>
      </c>
      <c r="D29" s="8">
        <v>148</v>
      </c>
      <c r="E29" s="8">
        <v>171</v>
      </c>
      <c r="F29" s="9">
        <v>9.1943300000000008</v>
      </c>
      <c r="G29" s="9">
        <v>8.3638200000000005</v>
      </c>
      <c r="H29" s="9">
        <v>1261020</v>
      </c>
      <c r="I29" s="8">
        <v>140</v>
      </c>
      <c r="J29" s="8">
        <v>6</v>
      </c>
      <c r="K29" s="8">
        <v>-12</v>
      </c>
      <c r="L29" s="8">
        <v>7</v>
      </c>
      <c r="M29" s="8">
        <v>14</v>
      </c>
      <c r="N29" s="8">
        <v>61</v>
      </c>
      <c r="O29" s="8">
        <v>47</v>
      </c>
      <c r="P29" s="9">
        <v>32.031199999999998</v>
      </c>
      <c r="Q29" s="9">
        <v>5.9996600000000004</v>
      </c>
      <c r="R29" s="9">
        <v>4393500</v>
      </c>
      <c r="S29" s="8">
        <v>11</v>
      </c>
      <c r="T29" s="8">
        <v>31</v>
      </c>
      <c r="U29" s="8">
        <v>32</v>
      </c>
      <c r="V29" s="8">
        <v>31</v>
      </c>
    </row>
    <row r="30" spans="1:22" x14ac:dyDescent="0.15">
      <c r="A30" s="8">
        <v>320105</v>
      </c>
      <c r="B30" s="9">
        <v>124556000</v>
      </c>
      <c r="C30" s="8">
        <v>-100</v>
      </c>
      <c r="D30" s="8">
        <v>80</v>
      </c>
      <c r="E30" s="8">
        <v>180</v>
      </c>
      <c r="F30" s="9">
        <v>8.37758</v>
      </c>
      <c r="G30" s="9">
        <v>8.6334999999999997</v>
      </c>
      <c r="H30" s="9">
        <v>134544</v>
      </c>
      <c r="I30" s="8">
        <v>103</v>
      </c>
      <c r="J30" s="8">
        <v>6</v>
      </c>
      <c r="K30" s="8">
        <v>-100</v>
      </c>
      <c r="L30" s="8">
        <v>7</v>
      </c>
      <c r="M30" s="8">
        <v>15</v>
      </c>
      <c r="N30" s="8">
        <v>53</v>
      </c>
      <c r="O30" s="8">
        <v>38</v>
      </c>
      <c r="P30" s="9">
        <v>41.139200000000002</v>
      </c>
      <c r="Q30" s="9">
        <v>7.7541200000000003</v>
      </c>
      <c r="R30" s="9">
        <v>661477</v>
      </c>
      <c r="S30" s="8">
        <v>8</v>
      </c>
      <c r="T30" s="8">
        <v>41</v>
      </c>
      <c r="U30" s="8">
        <v>42</v>
      </c>
      <c r="V30" s="8">
        <v>41</v>
      </c>
    </row>
    <row r="31" spans="1:22" x14ac:dyDescent="0.15">
      <c r="A31" s="8">
        <v>320102</v>
      </c>
      <c r="B31" s="9">
        <v>74811000</v>
      </c>
      <c r="C31" s="8">
        <v>6</v>
      </c>
      <c r="D31" s="8">
        <v>431</v>
      </c>
      <c r="E31" s="8">
        <v>425</v>
      </c>
      <c r="F31" s="9">
        <v>52.7136</v>
      </c>
      <c r="G31" s="9">
        <v>58.652299999999997</v>
      </c>
      <c r="H31" s="9">
        <v>508475</v>
      </c>
      <c r="I31" s="8">
        <v>358</v>
      </c>
      <c r="J31" s="8">
        <v>19</v>
      </c>
      <c r="K31" s="8">
        <v>171</v>
      </c>
      <c r="L31" s="8">
        <v>32</v>
      </c>
      <c r="M31" s="8">
        <v>13</v>
      </c>
      <c r="N31" s="8">
        <v>42</v>
      </c>
      <c r="O31" s="8">
        <v>29</v>
      </c>
      <c r="P31" s="9">
        <v>30.617100000000001</v>
      </c>
      <c r="Q31" s="9">
        <v>12.0983</v>
      </c>
      <c r="R31" s="9">
        <v>295731</v>
      </c>
      <c r="S31" s="8">
        <v>7</v>
      </c>
      <c r="T31" s="8">
        <v>41</v>
      </c>
      <c r="U31" s="8">
        <v>13</v>
      </c>
      <c r="V31" s="8">
        <v>33</v>
      </c>
    </row>
    <row r="32" spans="1:22" x14ac:dyDescent="0.15">
      <c r="A32" s="8">
        <v>320611</v>
      </c>
      <c r="B32" s="9">
        <v>148459000</v>
      </c>
      <c r="C32" s="8">
        <v>-45</v>
      </c>
      <c r="D32" s="8">
        <v>99</v>
      </c>
      <c r="E32" s="8">
        <v>144</v>
      </c>
      <c r="F32" s="9">
        <v>5.3345000000000002</v>
      </c>
      <c r="G32" s="9">
        <v>2.3728899999999999</v>
      </c>
      <c r="H32" s="9">
        <v>102113</v>
      </c>
      <c r="I32" s="8">
        <v>55</v>
      </c>
      <c r="J32" s="8">
        <v>5</v>
      </c>
      <c r="K32" s="8">
        <v>-45</v>
      </c>
      <c r="L32" s="8">
        <v>5</v>
      </c>
      <c r="M32" s="8">
        <v>31</v>
      </c>
      <c r="N32" s="8">
        <v>53</v>
      </c>
      <c r="O32" s="8">
        <v>22</v>
      </c>
      <c r="P32" s="9">
        <v>33.685200000000002</v>
      </c>
      <c r="Q32" s="9">
        <v>5.9117100000000002</v>
      </c>
      <c r="R32" s="9">
        <v>645778</v>
      </c>
      <c r="S32" s="8">
        <v>4</v>
      </c>
      <c r="T32" s="8">
        <v>31</v>
      </c>
      <c r="U32" s="8">
        <v>53</v>
      </c>
      <c r="V32" s="8">
        <v>31</v>
      </c>
    </row>
    <row r="33" spans="1:22" x14ac:dyDescent="0.15">
      <c r="A33" s="8">
        <v>320106</v>
      </c>
      <c r="B33" s="9">
        <v>25477300</v>
      </c>
      <c r="C33" s="8">
        <v>-31</v>
      </c>
      <c r="D33" s="8">
        <v>66</v>
      </c>
      <c r="E33" s="8">
        <v>97</v>
      </c>
      <c r="F33" s="9">
        <v>16.712900000000001</v>
      </c>
      <c r="G33" s="9">
        <v>7.2992999999999997</v>
      </c>
      <c r="H33" s="9">
        <v>54902</v>
      </c>
      <c r="I33" s="8">
        <v>70</v>
      </c>
      <c r="J33" s="8">
        <v>15</v>
      </c>
      <c r="K33" s="8">
        <v>-31</v>
      </c>
      <c r="L33" s="8">
        <v>16</v>
      </c>
      <c r="M33" s="8">
        <v>14</v>
      </c>
      <c r="N33" s="8">
        <v>53</v>
      </c>
      <c r="O33" s="8">
        <v>39</v>
      </c>
      <c r="P33" s="9">
        <v>42.396000000000001</v>
      </c>
      <c r="Q33" s="9">
        <v>6.3659699999999999</v>
      </c>
      <c r="R33" s="9">
        <v>138847</v>
      </c>
      <c r="S33" s="8">
        <v>3</v>
      </c>
      <c r="T33" s="8">
        <v>41</v>
      </c>
      <c r="U33" s="8">
        <v>14</v>
      </c>
      <c r="V33" s="8">
        <v>41</v>
      </c>
    </row>
    <row r="34" spans="1:22" x14ac:dyDescent="0.15">
      <c r="A34" s="8">
        <v>320684</v>
      </c>
      <c r="B34" s="9">
        <v>963081000</v>
      </c>
      <c r="C34" s="8">
        <v>-4</v>
      </c>
      <c r="D34" s="8">
        <v>18</v>
      </c>
      <c r="E34" s="8">
        <v>22</v>
      </c>
      <c r="F34" s="9">
        <v>4.3979299999999997</v>
      </c>
      <c r="G34" s="9">
        <v>1.3121499999999999</v>
      </c>
      <c r="H34" s="9">
        <v>546126</v>
      </c>
      <c r="I34" s="8">
        <v>22</v>
      </c>
      <c r="J34" s="8">
        <v>4</v>
      </c>
      <c r="K34" s="8">
        <v>-4</v>
      </c>
      <c r="L34" s="8">
        <v>4</v>
      </c>
      <c r="M34" s="8">
        <v>14</v>
      </c>
      <c r="N34" s="8">
        <v>54</v>
      </c>
      <c r="O34" s="8">
        <v>40</v>
      </c>
      <c r="P34" s="9">
        <v>32.905799999999999</v>
      </c>
      <c r="Q34" s="9">
        <v>3.2970700000000002</v>
      </c>
      <c r="R34" s="9">
        <v>4289510</v>
      </c>
      <c r="S34" s="8">
        <v>10</v>
      </c>
      <c r="T34" s="8">
        <v>32</v>
      </c>
      <c r="U34" s="8">
        <v>54</v>
      </c>
      <c r="V34" s="8">
        <v>32</v>
      </c>
    </row>
    <row r="35" spans="1:22" x14ac:dyDescent="0.15">
      <c r="A35" s="8">
        <v>320103</v>
      </c>
      <c r="B35" s="9">
        <v>25981400</v>
      </c>
      <c r="C35" s="8">
        <v>2</v>
      </c>
      <c r="D35" s="8">
        <v>65</v>
      </c>
      <c r="E35" s="8">
        <v>63</v>
      </c>
      <c r="F35" s="9">
        <v>15.8734</v>
      </c>
      <c r="G35" s="9">
        <v>10.6165</v>
      </c>
      <c r="H35" s="9">
        <v>53176</v>
      </c>
      <c r="I35" s="8">
        <v>62</v>
      </c>
      <c r="J35" s="8">
        <v>11</v>
      </c>
      <c r="K35" s="8">
        <v>2</v>
      </c>
      <c r="L35" s="8">
        <v>12</v>
      </c>
      <c r="M35" s="8">
        <v>14</v>
      </c>
      <c r="N35" s="8">
        <v>53</v>
      </c>
      <c r="O35" s="8">
        <v>39</v>
      </c>
      <c r="P35" s="9">
        <v>36.3292</v>
      </c>
      <c r="Q35" s="9">
        <v>9.1587300000000003</v>
      </c>
      <c r="R35" s="9">
        <v>121739</v>
      </c>
      <c r="S35" s="8">
        <v>7</v>
      </c>
      <c r="T35" s="8">
        <v>41</v>
      </c>
      <c r="U35" s="8">
        <v>53</v>
      </c>
      <c r="V35" s="8">
        <v>41</v>
      </c>
    </row>
    <row r="36" spans="1:22" x14ac:dyDescent="0.15">
      <c r="A36" s="8">
        <v>320411</v>
      </c>
      <c r="B36" s="9">
        <v>452612000</v>
      </c>
      <c r="C36" s="8">
        <v>-36</v>
      </c>
      <c r="D36" s="8">
        <v>68</v>
      </c>
      <c r="E36" s="8">
        <v>104</v>
      </c>
      <c r="F36" s="9">
        <v>5.5817600000000001</v>
      </c>
      <c r="G36" s="9">
        <v>3.0539000000000001</v>
      </c>
      <c r="H36" s="9">
        <v>325746</v>
      </c>
      <c r="I36" s="8">
        <v>71</v>
      </c>
      <c r="J36" s="8">
        <v>6</v>
      </c>
      <c r="K36" s="8">
        <v>-36</v>
      </c>
      <c r="L36" s="8">
        <v>6</v>
      </c>
      <c r="M36" s="8">
        <v>14</v>
      </c>
      <c r="N36" s="8">
        <v>54</v>
      </c>
      <c r="O36" s="8">
        <v>40</v>
      </c>
      <c r="P36" s="9">
        <v>33.980899999999998</v>
      </c>
      <c r="Q36" s="9">
        <v>6.17319</v>
      </c>
      <c r="R36" s="9">
        <v>1982580</v>
      </c>
      <c r="S36" s="8">
        <v>8</v>
      </c>
      <c r="T36" s="8">
        <v>31</v>
      </c>
      <c r="U36" s="8">
        <v>21</v>
      </c>
      <c r="V36" s="8">
        <v>31</v>
      </c>
    </row>
    <row r="37" spans="1:22" x14ac:dyDescent="0.15">
      <c r="A37" s="8">
        <v>320104</v>
      </c>
      <c r="B37" s="9">
        <v>22918000</v>
      </c>
      <c r="C37" s="8">
        <v>-2</v>
      </c>
      <c r="D37" s="8">
        <v>32</v>
      </c>
      <c r="E37" s="8">
        <v>34</v>
      </c>
      <c r="F37" s="9">
        <v>10.0413</v>
      </c>
      <c r="G37" s="9">
        <v>4.1318799999999998</v>
      </c>
      <c r="H37" s="9">
        <v>29672</v>
      </c>
      <c r="I37" s="8">
        <v>30</v>
      </c>
      <c r="J37" s="8">
        <v>7</v>
      </c>
      <c r="K37" s="8">
        <v>-2</v>
      </c>
      <c r="L37" s="8">
        <v>9</v>
      </c>
      <c r="M37" s="8">
        <v>31</v>
      </c>
      <c r="N37" s="8">
        <v>53</v>
      </c>
      <c r="O37" s="8">
        <v>22</v>
      </c>
      <c r="P37" s="9">
        <v>40.906500000000001</v>
      </c>
      <c r="Q37" s="9">
        <v>5.0365900000000003</v>
      </c>
      <c r="R37" s="9">
        <v>120756</v>
      </c>
      <c r="S37" s="8">
        <v>6</v>
      </c>
      <c r="T37" s="8">
        <v>41</v>
      </c>
      <c r="U37" s="8">
        <v>42</v>
      </c>
      <c r="V37" s="8">
        <v>41</v>
      </c>
    </row>
    <row r="38" spans="1:22" x14ac:dyDescent="0.15">
      <c r="A38" s="8">
        <v>320681</v>
      </c>
      <c r="B38" s="9">
        <v>1100420000</v>
      </c>
      <c r="C38" s="8">
        <v>-3</v>
      </c>
      <c r="D38" s="8">
        <v>13</v>
      </c>
      <c r="E38" s="8">
        <v>16</v>
      </c>
      <c r="F38" s="9">
        <v>3.2177500000000001</v>
      </c>
      <c r="G38" s="9">
        <v>1.2650300000000001</v>
      </c>
      <c r="H38" s="9">
        <v>456553</v>
      </c>
      <c r="I38" s="8">
        <v>17</v>
      </c>
      <c r="J38" s="8">
        <v>3</v>
      </c>
      <c r="K38" s="8">
        <v>13</v>
      </c>
      <c r="L38" s="8">
        <v>3</v>
      </c>
      <c r="M38" s="8">
        <v>21</v>
      </c>
      <c r="N38" s="8">
        <v>54</v>
      </c>
      <c r="O38" s="8">
        <v>33</v>
      </c>
      <c r="P38" s="9">
        <v>32.654299999999999</v>
      </c>
      <c r="Q38" s="9">
        <v>3.1992400000000001</v>
      </c>
      <c r="R38" s="9">
        <v>4892040</v>
      </c>
      <c r="S38" s="8">
        <v>8</v>
      </c>
      <c r="T38" s="8">
        <v>32</v>
      </c>
      <c r="U38" s="8">
        <v>54</v>
      </c>
      <c r="V38" s="8">
        <v>32</v>
      </c>
    </row>
    <row r="39" spans="1:22" x14ac:dyDescent="0.15">
      <c r="A39" s="8">
        <v>320114</v>
      </c>
      <c r="B39" s="9">
        <v>146295000</v>
      </c>
      <c r="C39" s="8">
        <v>-41</v>
      </c>
      <c r="D39" s="8">
        <v>131</v>
      </c>
      <c r="E39" s="8">
        <v>172</v>
      </c>
      <c r="F39" s="9">
        <v>15.603400000000001</v>
      </c>
      <c r="G39" s="9">
        <v>15.304</v>
      </c>
      <c r="H39" s="9">
        <v>294327</v>
      </c>
      <c r="I39" s="8">
        <v>154</v>
      </c>
      <c r="J39" s="8">
        <v>6</v>
      </c>
      <c r="K39" s="8">
        <v>-41</v>
      </c>
      <c r="L39" s="8">
        <v>11</v>
      </c>
      <c r="M39" s="8">
        <v>15</v>
      </c>
      <c r="N39" s="8">
        <v>53</v>
      </c>
      <c r="O39" s="8">
        <v>38</v>
      </c>
      <c r="P39" s="9">
        <v>36.417700000000004</v>
      </c>
      <c r="Q39" s="9">
        <v>9.7501099999999994</v>
      </c>
      <c r="R39" s="9">
        <v>686801</v>
      </c>
      <c r="S39" s="8">
        <v>8</v>
      </c>
      <c r="T39" s="8">
        <v>33</v>
      </c>
      <c r="U39" s="8">
        <v>32</v>
      </c>
      <c r="V39" s="8">
        <v>33</v>
      </c>
    </row>
    <row r="40" spans="1:22" x14ac:dyDescent="0.15">
      <c r="A40" s="8">
        <v>320602</v>
      </c>
      <c r="B40" s="9">
        <v>274062000</v>
      </c>
      <c r="C40" s="8">
        <v>-44</v>
      </c>
      <c r="D40" s="8">
        <v>103</v>
      </c>
      <c r="E40" s="8">
        <v>147</v>
      </c>
      <c r="F40" s="9">
        <v>4.5728600000000004</v>
      </c>
      <c r="G40" s="9">
        <v>3.4869500000000002</v>
      </c>
      <c r="H40" s="9">
        <v>161591</v>
      </c>
      <c r="I40" s="8">
        <v>102</v>
      </c>
      <c r="J40" s="8">
        <v>4</v>
      </c>
      <c r="K40" s="8">
        <v>-44</v>
      </c>
      <c r="L40" s="8">
        <v>4</v>
      </c>
      <c r="M40" s="8">
        <v>31</v>
      </c>
      <c r="N40" s="8">
        <v>53</v>
      </c>
      <c r="O40" s="8">
        <v>22</v>
      </c>
      <c r="P40" s="9">
        <v>35.143500000000003</v>
      </c>
      <c r="Q40" s="9">
        <v>5.7564700000000002</v>
      </c>
      <c r="R40" s="9">
        <v>1248750</v>
      </c>
      <c r="S40" s="8">
        <v>6</v>
      </c>
      <c r="T40" s="8">
        <v>31</v>
      </c>
      <c r="U40" s="8">
        <v>32</v>
      </c>
      <c r="V40" s="8">
        <v>31</v>
      </c>
    </row>
    <row r="41" spans="1:22" x14ac:dyDescent="0.15">
      <c r="A41" s="8">
        <v>320582</v>
      </c>
      <c r="B41" s="9">
        <v>775837000</v>
      </c>
      <c r="C41" s="8">
        <v>-23</v>
      </c>
      <c r="D41" s="8">
        <v>129</v>
      </c>
      <c r="E41" s="8">
        <v>152</v>
      </c>
      <c r="F41" s="9">
        <v>4.5000299999999998</v>
      </c>
      <c r="G41" s="9">
        <v>3.81765</v>
      </c>
      <c r="H41" s="9">
        <v>450161</v>
      </c>
      <c r="I41" s="8">
        <v>127</v>
      </c>
      <c r="J41" s="8">
        <v>4</v>
      </c>
      <c r="K41" s="8">
        <v>-23</v>
      </c>
      <c r="L41" s="8">
        <v>4</v>
      </c>
      <c r="M41" s="8">
        <v>13</v>
      </c>
      <c r="N41" s="8">
        <v>54</v>
      </c>
      <c r="O41" s="8">
        <v>41</v>
      </c>
      <c r="P41" s="9">
        <v>34.051400000000001</v>
      </c>
      <c r="Q41" s="9">
        <v>5.8473499999999996</v>
      </c>
      <c r="R41" s="9">
        <v>3409260</v>
      </c>
      <c r="S41" s="8">
        <v>9</v>
      </c>
      <c r="T41" s="8">
        <v>31</v>
      </c>
      <c r="U41" s="8">
        <v>13</v>
      </c>
      <c r="V41" s="8">
        <v>31</v>
      </c>
    </row>
    <row r="42" spans="1:22" x14ac:dyDescent="0.15">
      <c r="A42" s="8">
        <v>320281</v>
      </c>
      <c r="B42" s="9">
        <v>917556000</v>
      </c>
      <c r="C42" s="8">
        <v>-148</v>
      </c>
      <c r="D42" s="8">
        <v>243</v>
      </c>
      <c r="E42" s="8">
        <v>391</v>
      </c>
      <c r="F42" s="9">
        <v>6.5882399999999999</v>
      </c>
      <c r="G42" s="9">
        <v>11.4381</v>
      </c>
      <c r="H42" s="9">
        <v>779441</v>
      </c>
      <c r="I42" s="8">
        <v>278</v>
      </c>
      <c r="J42" s="8">
        <v>5</v>
      </c>
      <c r="K42" s="8">
        <v>-148</v>
      </c>
      <c r="L42" s="8">
        <v>5</v>
      </c>
      <c r="M42" s="8">
        <v>13</v>
      </c>
      <c r="N42" s="8">
        <v>54</v>
      </c>
      <c r="O42" s="8">
        <v>41</v>
      </c>
      <c r="P42" s="9">
        <v>34.287100000000002</v>
      </c>
      <c r="Q42" s="9">
        <v>7.5258399999999996</v>
      </c>
      <c r="R42" s="9">
        <v>4057090</v>
      </c>
      <c r="S42" s="8">
        <v>10</v>
      </c>
      <c r="T42" s="8">
        <v>31</v>
      </c>
      <c r="U42" s="8">
        <v>22</v>
      </c>
      <c r="V42" s="8">
        <v>31</v>
      </c>
    </row>
    <row r="43" spans="1:22" x14ac:dyDescent="0.15">
      <c r="A43" s="8">
        <v>320412</v>
      </c>
      <c r="B43" s="9">
        <v>1214040000</v>
      </c>
      <c r="C43" s="8">
        <v>-21</v>
      </c>
      <c r="D43" s="8">
        <v>167</v>
      </c>
      <c r="E43" s="8">
        <v>188</v>
      </c>
      <c r="F43" s="9">
        <v>5.41622</v>
      </c>
      <c r="G43" s="9">
        <v>5.5588100000000003</v>
      </c>
      <c r="H43" s="9">
        <v>847833</v>
      </c>
      <c r="I43" s="8">
        <v>173</v>
      </c>
      <c r="J43" s="8">
        <v>6</v>
      </c>
      <c r="K43" s="8">
        <v>-19</v>
      </c>
      <c r="L43" s="8">
        <v>5</v>
      </c>
      <c r="M43" s="8">
        <v>13</v>
      </c>
      <c r="N43" s="8">
        <v>54</v>
      </c>
      <c r="O43" s="8">
        <v>41</v>
      </c>
      <c r="P43" s="9">
        <v>35.824800000000003</v>
      </c>
      <c r="Q43" s="9">
        <v>8.5265400000000007</v>
      </c>
      <c r="R43" s="9">
        <v>5605720</v>
      </c>
      <c r="S43" s="8">
        <v>11</v>
      </c>
      <c r="T43" s="8">
        <v>31</v>
      </c>
      <c r="U43" s="8">
        <v>22</v>
      </c>
      <c r="V43" s="8">
        <v>31</v>
      </c>
    </row>
    <row r="44" spans="1:22" x14ac:dyDescent="0.15">
      <c r="A44" s="8">
        <v>320482</v>
      </c>
      <c r="B44" s="9">
        <v>961678000</v>
      </c>
      <c r="C44" s="8">
        <v>-27</v>
      </c>
      <c r="D44" s="8">
        <v>309</v>
      </c>
      <c r="E44" s="8">
        <v>336</v>
      </c>
      <c r="F44" s="9">
        <v>10.084899999999999</v>
      </c>
      <c r="G44" s="9">
        <v>18.132999999999999</v>
      </c>
      <c r="H44" s="9">
        <v>1250500</v>
      </c>
      <c r="I44" s="8">
        <v>301</v>
      </c>
      <c r="J44" s="8">
        <v>4</v>
      </c>
      <c r="K44" s="8">
        <v>-27</v>
      </c>
      <c r="L44" s="8">
        <v>6</v>
      </c>
      <c r="M44" s="8">
        <v>13</v>
      </c>
      <c r="N44" s="8">
        <v>61</v>
      </c>
      <c r="O44" s="8">
        <v>48</v>
      </c>
      <c r="P44" s="9">
        <v>34.643700000000003</v>
      </c>
      <c r="Q44" s="9">
        <v>9.5673999999999992</v>
      </c>
      <c r="R44" s="9">
        <v>4295890</v>
      </c>
      <c r="S44" s="8">
        <v>12</v>
      </c>
      <c r="T44" s="8">
        <v>31</v>
      </c>
      <c r="U44" s="8">
        <v>61</v>
      </c>
      <c r="V44" s="8">
        <v>31</v>
      </c>
    </row>
    <row r="45" spans="1:22" x14ac:dyDescent="0.15">
      <c r="A45" s="8">
        <v>320404</v>
      </c>
      <c r="B45" s="9">
        <v>67086400</v>
      </c>
      <c r="C45" s="8">
        <v>-9</v>
      </c>
      <c r="D45" s="8">
        <v>25</v>
      </c>
      <c r="E45" s="8">
        <v>34</v>
      </c>
      <c r="F45" s="9">
        <v>5.2998799999999999</v>
      </c>
      <c r="G45" s="9">
        <v>2.2652999999999999</v>
      </c>
      <c r="H45" s="9">
        <v>45844</v>
      </c>
      <c r="I45" s="8">
        <v>31</v>
      </c>
      <c r="J45" s="8">
        <v>5</v>
      </c>
      <c r="K45" s="8">
        <v>-9</v>
      </c>
      <c r="L45" s="8">
        <v>5</v>
      </c>
      <c r="M45" s="8">
        <v>31</v>
      </c>
      <c r="N45" s="8">
        <v>53</v>
      </c>
      <c r="O45" s="8">
        <v>22</v>
      </c>
      <c r="P45" s="9">
        <v>37.674999999999997</v>
      </c>
      <c r="Q45" s="9">
        <v>5.1069399999999998</v>
      </c>
      <c r="R45" s="9">
        <v>326303</v>
      </c>
      <c r="S45" s="8">
        <v>4</v>
      </c>
      <c r="T45" s="8">
        <v>41</v>
      </c>
      <c r="U45" s="8">
        <v>53</v>
      </c>
      <c r="V45" s="8">
        <v>41</v>
      </c>
    </row>
    <row r="46" spans="1:22" x14ac:dyDescent="0.15">
      <c r="A46" s="8">
        <v>320402</v>
      </c>
      <c r="B46" s="9">
        <v>66783900</v>
      </c>
      <c r="C46" s="8">
        <v>-11</v>
      </c>
      <c r="D46" s="8">
        <v>52</v>
      </c>
      <c r="E46" s="8">
        <v>63</v>
      </c>
      <c r="F46" s="9">
        <v>4.8628499999999999</v>
      </c>
      <c r="G46" s="9">
        <v>3.2741600000000002</v>
      </c>
      <c r="H46" s="9">
        <v>41874</v>
      </c>
      <c r="I46" s="8">
        <v>41</v>
      </c>
      <c r="J46" s="8">
        <v>4</v>
      </c>
      <c r="K46" s="8">
        <v>-11</v>
      </c>
      <c r="L46" s="8">
        <v>5</v>
      </c>
      <c r="M46" s="8">
        <v>31</v>
      </c>
      <c r="N46" s="8">
        <v>53</v>
      </c>
      <c r="O46" s="8">
        <v>22</v>
      </c>
      <c r="P46" s="9">
        <v>38.825000000000003</v>
      </c>
      <c r="Q46" s="9">
        <v>5.9472899999999997</v>
      </c>
      <c r="R46" s="9">
        <v>335759</v>
      </c>
      <c r="S46" s="8">
        <v>5</v>
      </c>
      <c r="T46" s="8">
        <v>41</v>
      </c>
      <c r="U46" s="8">
        <v>33</v>
      </c>
      <c r="V46" s="8">
        <v>41</v>
      </c>
    </row>
    <row r="47" spans="1:22" x14ac:dyDescent="0.15">
      <c r="A47" s="8">
        <v>320124</v>
      </c>
      <c r="B47" s="9">
        <v>1010920000</v>
      </c>
      <c r="C47" s="8">
        <v>-12</v>
      </c>
      <c r="D47" s="8">
        <v>285</v>
      </c>
      <c r="E47" s="8">
        <v>297</v>
      </c>
      <c r="F47" s="9">
        <v>27.8171</v>
      </c>
      <c r="G47" s="9">
        <v>25.074999999999999</v>
      </c>
      <c r="H47" s="9">
        <v>3625840</v>
      </c>
      <c r="I47" s="8">
        <v>276</v>
      </c>
      <c r="J47" s="8">
        <v>7</v>
      </c>
      <c r="K47" s="8">
        <v>-12</v>
      </c>
      <c r="L47" s="8">
        <v>23</v>
      </c>
      <c r="M47" s="8">
        <v>13</v>
      </c>
      <c r="N47" s="8">
        <v>54</v>
      </c>
      <c r="O47" s="8">
        <v>41</v>
      </c>
      <c r="P47" s="9">
        <v>31.976299999999998</v>
      </c>
      <c r="Q47" s="9">
        <v>9.4720999999999993</v>
      </c>
      <c r="R47" s="9">
        <v>4168790</v>
      </c>
      <c r="S47" s="8">
        <v>9</v>
      </c>
      <c r="T47" s="8">
        <v>31</v>
      </c>
      <c r="U47" s="8">
        <v>16</v>
      </c>
      <c r="V47" s="8">
        <v>31</v>
      </c>
    </row>
    <row r="48" spans="1:22" x14ac:dyDescent="0.15">
      <c r="A48" s="8">
        <v>320581</v>
      </c>
      <c r="B48" s="9">
        <v>1110050000</v>
      </c>
      <c r="C48" s="8">
        <v>-70</v>
      </c>
      <c r="D48" s="8">
        <v>255</v>
      </c>
      <c r="E48" s="8">
        <v>325</v>
      </c>
      <c r="F48" s="9">
        <v>5.3983999999999996</v>
      </c>
      <c r="G48" s="9">
        <v>11.676399999999999</v>
      </c>
      <c r="H48" s="9">
        <v>772662</v>
      </c>
      <c r="I48" s="8">
        <v>285</v>
      </c>
      <c r="J48" s="8">
        <v>4</v>
      </c>
      <c r="K48" s="8">
        <v>-70</v>
      </c>
      <c r="L48" s="8">
        <v>4</v>
      </c>
      <c r="M48" s="8">
        <v>13</v>
      </c>
      <c r="N48" s="8">
        <v>54</v>
      </c>
      <c r="O48" s="8">
        <v>41</v>
      </c>
      <c r="P48" s="9">
        <v>34.9375</v>
      </c>
      <c r="Q48" s="9">
        <v>7.5193500000000002</v>
      </c>
      <c r="R48" s="9">
        <v>5000560</v>
      </c>
      <c r="S48" s="8">
        <v>9</v>
      </c>
      <c r="T48" s="8">
        <v>31</v>
      </c>
      <c r="U48" s="8">
        <v>21</v>
      </c>
      <c r="V48" s="8">
        <v>31</v>
      </c>
    </row>
    <row r="49" spans="1:22" x14ac:dyDescent="0.15">
      <c r="A49" s="8">
        <v>320405</v>
      </c>
      <c r="B49" s="9">
        <v>30898500</v>
      </c>
      <c r="C49" s="8">
        <v>-16</v>
      </c>
      <c r="D49" s="8">
        <v>29</v>
      </c>
      <c r="E49" s="8">
        <v>45</v>
      </c>
      <c r="F49" s="9">
        <v>4.7901600000000002</v>
      </c>
      <c r="G49" s="9">
        <v>2.5281799999999999</v>
      </c>
      <c r="H49" s="9">
        <v>19084</v>
      </c>
      <c r="I49" s="8">
        <v>31</v>
      </c>
      <c r="J49" s="8">
        <v>5</v>
      </c>
      <c r="K49" s="8">
        <v>-16</v>
      </c>
      <c r="L49" s="8">
        <v>5</v>
      </c>
      <c r="M49" s="8">
        <v>22</v>
      </c>
      <c r="N49" s="8">
        <v>53</v>
      </c>
      <c r="O49" s="8">
        <v>31</v>
      </c>
      <c r="P49" s="9">
        <v>34.423299999999998</v>
      </c>
      <c r="Q49" s="9">
        <v>6.0376099999999999</v>
      </c>
      <c r="R49" s="9">
        <v>137934</v>
      </c>
      <c r="S49" s="8">
        <v>5</v>
      </c>
      <c r="T49" s="8">
        <v>31</v>
      </c>
      <c r="U49" s="8">
        <v>22</v>
      </c>
      <c r="V49" s="8">
        <v>31</v>
      </c>
    </row>
    <row r="50" spans="1:22" x14ac:dyDescent="0.15">
      <c r="A50" s="8">
        <v>320206</v>
      </c>
      <c r="B50" s="9">
        <v>314763000</v>
      </c>
      <c r="C50" s="8">
        <v>-18</v>
      </c>
      <c r="D50" s="8">
        <v>170</v>
      </c>
      <c r="E50" s="8">
        <v>188</v>
      </c>
      <c r="F50" s="9">
        <v>3.86456</v>
      </c>
      <c r="G50" s="9">
        <v>4.0735999999999999</v>
      </c>
      <c r="H50" s="9">
        <v>156843</v>
      </c>
      <c r="I50" s="8">
        <v>86</v>
      </c>
      <c r="J50" s="8">
        <v>4</v>
      </c>
      <c r="K50" s="8">
        <v>-18</v>
      </c>
      <c r="L50" s="8">
        <v>4</v>
      </c>
      <c r="M50" s="8">
        <v>13</v>
      </c>
      <c r="N50" s="8">
        <v>53</v>
      </c>
      <c r="O50" s="8">
        <v>40</v>
      </c>
      <c r="P50" s="9">
        <v>35.037300000000002</v>
      </c>
      <c r="Q50" s="9">
        <v>6.9723100000000002</v>
      </c>
      <c r="R50" s="9">
        <v>1421750</v>
      </c>
      <c r="S50" s="8">
        <v>6</v>
      </c>
      <c r="T50" s="8">
        <v>31</v>
      </c>
      <c r="U50" s="8">
        <v>13</v>
      </c>
      <c r="V50" s="8">
        <v>31</v>
      </c>
    </row>
    <row r="51" spans="1:22" x14ac:dyDescent="0.15">
      <c r="A51" s="8">
        <v>320205</v>
      </c>
      <c r="B51" s="9">
        <v>407428000</v>
      </c>
      <c r="C51" s="8">
        <v>-102</v>
      </c>
      <c r="D51" s="8">
        <v>118</v>
      </c>
      <c r="E51" s="8">
        <v>220</v>
      </c>
      <c r="F51" s="9">
        <v>5.7675599999999996</v>
      </c>
      <c r="G51" s="9">
        <v>4.9212400000000001</v>
      </c>
      <c r="H51" s="9">
        <v>302987</v>
      </c>
      <c r="I51" s="8">
        <v>136</v>
      </c>
      <c r="J51" s="8">
        <v>6</v>
      </c>
      <c r="K51" s="8">
        <v>-102</v>
      </c>
      <c r="L51" s="8">
        <v>6</v>
      </c>
      <c r="M51" s="8">
        <v>13</v>
      </c>
      <c r="N51" s="8">
        <v>53</v>
      </c>
      <c r="O51" s="8">
        <v>40</v>
      </c>
      <c r="P51" s="9">
        <v>33.344900000000003</v>
      </c>
      <c r="Q51" s="9">
        <v>6.1094099999999996</v>
      </c>
      <c r="R51" s="9">
        <v>1750940</v>
      </c>
      <c r="S51" s="8">
        <v>7</v>
      </c>
      <c r="T51" s="8">
        <v>31</v>
      </c>
      <c r="U51" s="8">
        <v>16</v>
      </c>
      <c r="V51" s="8">
        <v>31</v>
      </c>
    </row>
    <row r="52" spans="1:22" x14ac:dyDescent="0.15">
      <c r="A52" s="8">
        <v>320585</v>
      </c>
      <c r="B52" s="9">
        <v>609315000</v>
      </c>
      <c r="C52" s="8">
        <v>-8</v>
      </c>
      <c r="D52" s="8">
        <v>26</v>
      </c>
      <c r="E52" s="8">
        <v>34</v>
      </c>
      <c r="F52" s="9">
        <v>4.00183</v>
      </c>
      <c r="G52" s="9">
        <v>1.3256600000000001</v>
      </c>
      <c r="H52" s="9">
        <v>314400</v>
      </c>
      <c r="I52" s="8">
        <v>28</v>
      </c>
      <c r="J52" s="8">
        <v>4</v>
      </c>
      <c r="K52" s="8">
        <v>-8</v>
      </c>
      <c r="L52" s="8">
        <v>4</v>
      </c>
      <c r="M52" s="8">
        <v>21</v>
      </c>
      <c r="N52" s="8">
        <v>54</v>
      </c>
      <c r="O52" s="8">
        <v>33</v>
      </c>
      <c r="P52" s="9">
        <v>32.968499999999999</v>
      </c>
      <c r="Q52" s="9">
        <v>4.7984200000000001</v>
      </c>
      <c r="R52" s="9">
        <v>2624560</v>
      </c>
      <c r="S52" s="8">
        <v>7</v>
      </c>
      <c r="T52" s="8">
        <v>31</v>
      </c>
      <c r="U52" s="8">
        <v>21</v>
      </c>
      <c r="V52" s="8">
        <v>31</v>
      </c>
    </row>
    <row r="53" spans="1:22" x14ac:dyDescent="0.15">
      <c r="A53" s="8">
        <v>320481</v>
      </c>
      <c r="B53" s="9">
        <v>1588740000</v>
      </c>
      <c r="C53" s="8">
        <v>-21</v>
      </c>
      <c r="D53" s="8">
        <v>377</v>
      </c>
      <c r="E53" s="8">
        <v>398</v>
      </c>
      <c r="F53" s="9">
        <v>26.709099999999999</v>
      </c>
      <c r="G53" s="9">
        <v>38.612200000000001</v>
      </c>
      <c r="H53" s="9">
        <v>5471330</v>
      </c>
      <c r="I53" s="8">
        <v>367</v>
      </c>
      <c r="J53" s="8">
        <v>4</v>
      </c>
      <c r="K53" s="8">
        <v>-14</v>
      </c>
      <c r="L53" s="8">
        <v>11</v>
      </c>
      <c r="M53" s="8">
        <v>13</v>
      </c>
      <c r="N53" s="8">
        <v>61</v>
      </c>
      <c r="O53" s="8">
        <v>48</v>
      </c>
      <c r="P53" s="9">
        <v>31.436399999999999</v>
      </c>
      <c r="Q53" s="9">
        <v>9.2951899999999998</v>
      </c>
      <c r="R53" s="9">
        <v>6556720</v>
      </c>
      <c r="S53" s="8">
        <v>13</v>
      </c>
      <c r="T53" s="8">
        <v>31</v>
      </c>
      <c r="U53" s="8">
        <v>16</v>
      </c>
      <c r="V53" s="8">
        <v>31</v>
      </c>
    </row>
    <row r="54" spans="1:22" x14ac:dyDescent="0.15">
      <c r="A54" s="8">
        <v>320204</v>
      </c>
      <c r="B54" s="9">
        <v>30123000</v>
      </c>
      <c r="C54" s="8">
        <v>-21</v>
      </c>
      <c r="D54" s="8">
        <v>57</v>
      </c>
      <c r="E54" s="8">
        <v>78</v>
      </c>
      <c r="F54" s="9">
        <v>4.2082899999999999</v>
      </c>
      <c r="G54" s="9">
        <v>3.5032199999999998</v>
      </c>
      <c r="H54" s="9">
        <v>16345</v>
      </c>
      <c r="I54" s="8">
        <v>40</v>
      </c>
      <c r="J54" s="8">
        <v>4</v>
      </c>
      <c r="K54" s="8">
        <v>-21</v>
      </c>
      <c r="L54" s="8">
        <v>4</v>
      </c>
      <c r="M54" s="8">
        <v>31</v>
      </c>
      <c r="N54" s="8">
        <v>53</v>
      </c>
      <c r="O54" s="8">
        <v>22</v>
      </c>
      <c r="P54" s="9">
        <v>39.269100000000002</v>
      </c>
      <c r="Q54" s="9">
        <v>5.9760499999999999</v>
      </c>
      <c r="R54" s="9">
        <v>152207</v>
      </c>
      <c r="S54" s="8">
        <v>6</v>
      </c>
      <c r="T54" s="8">
        <v>41</v>
      </c>
      <c r="U54" s="8">
        <v>42</v>
      </c>
      <c r="V54" s="8">
        <v>41</v>
      </c>
    </row>
    <row r="55" spans="1:22" x14ac:dyDescent="0.15">
      <c r="A55" s="8">
        <v>320282</v>
      </c>
      <c r="B55" s="9">
        <v>1701520000</v>
      </c>
      <c r="C55" s="8">
        <v>-33</v>
      </c>
      <c r="D55" s="8">
        <v>519</v>
      </c>
      <c r="E55" s="8">
        <v>552</v>
      </c>
      <c r="F55" s="9">
        <v>29.8126</v>
      </c>
      <c r="G55" s="9">
        <v>59.7605</v>
      </c>
      <c r="H55" s="9">
        <v>6540610</v>
      </c>
      <c r="I55" s="8">
        <v>524</v>
      </c>
      <c r="J55" s="8">
        <v>5</v>
      </c>
      <c r="K55" s="8">
        <v>-33</v>
      </c>
      <c r="L55" s="8">
        <v>6</v>
      </c>
      <c r="M55" s="8">
        <v>14</v>
      </c>
      <c r="N55" s="8">
        <v>54</v>
      </c>
      <c r="O55" s="8">
        <v>40</v>
      </c>
      <c r="P55" s="9">
        <v>31.8108</v>
      </c>
      <c r="Q55" s="9">
        <v>11.0283</v>
      </c>
      <c r="R55" s="9">
        <v>6992420</v>
      </c>
      <c r="S55" s="8">
        <v>10</v>
      </c>
      <c r="T55" s="8">
        <v>31</v>
      </c>
      <c r="U55" s="8">
        <v>22</v>
      </c>
      <c r="V55" s="8">
        <v>31</v>
      </c>
    </row>
    <row r="56" spans="1:22" x14ac:dyDescent="0.15">
      <c r="A56" s="8">
        <v>320202</v>
      </c>
      <c r="B56" s="9">
        <v>16170500</v>
      </c>
      <c r="C56" s="8">
        <v>-13</v>
      </c>
      <c r="D56" s="8">
        <v>22</v>
      </c>
      <c r="E56" s="8">
        <v>35</v>
      </c>
      <c r="F56" s="9">
        <v>3.5745800000000001</v>
      </c>
      <c r="G56" s="9">
        <v>3.4918</v>
      </c>
      <c r="H56" s="9">
        <v>7453</v>
      </c>
      <c r="I56" s="8">
        <v>32</v>
      </c>
      <c r="J56" s="8">
        <v>3</v>
      </c>
      <c r="K56" s="8">
        <v>-12</v>
      </c>
      <c r="L56" s="8">
        <v>3</v>
      </c>
      <c r="M56" s="8">
        <v>31</v>
      </c>
      <c r="N56" s="8">
        <v>53</v>
      </c>
      <c r="O56" s="8">
        <v>22</v>
      </c>
      <c r="P56" s="9">
        <v>38.745600000000003</v>
      </c>
      <c r="Q56" s="9">
        <v>4.7658100000000001</v>
      </c>
      <c r="R56" s="9">
        <v>80862</v>
      </c>
      <c r="S56" s="8">
        <v>5</v>
      </c>
      <c r="T56" s="8">
        <v>41</v>
      </c>
      <c r="U56" s="8">
        <v>42</v>
      </c>
      <c r="V56" s="8">
        <v>41</v>
      </c>
    </row>
    <row r="57" spans="1:22" x14ac:dyDescent="0.15">
      <c r="A57" s="8">
        <v>320211</v>
      </c>
      <c r="B57" s="9">
        <v>522638000</v>
      </c>
      <c r="C57" s="8">
        <v>-48</v>
      </c>
      <c r="D57" s="8">
        <v>309</v>
      </c>
      <c r="E57" s="8">
        <v>357</v>
      </c>
      <c r="F57" s="9">
        <v>11.3803</v>
      </c>
      <c r="G57" s="9">
        <v>21.797000000000001</v>
      </c>
      <c r="H57" s="9">
        <v>766897</v>
      </c>
      <c r="I57" s="8">
        <v>294</v>
      </c>
      <c r="J57" s="8">
        <v>6</v>
      </c>
      <c r="K57" s="8">
        <v>-48</v>
      </c>
      <c r="L57" s="8">
        <v>6</v>
      </c>
      <c r="M57" s="8">
        <v>13</v>
      </c>
      <c r="N57" s="8">
        <v>54</v>
      </c>
      <c r="O57" s="8">
        <v>41</v>
      </c>
      <c r="P57" s="9">
        <v>34.2729</v>
      </c>
      <c r="Q57" s="9">
        <v>9.6161100000000008</v>
      </c>
      <c r="R57" s="9">
        <v>2314140</v>
      </c>
      <c r="S57" s="8">
        <v>9</v>
      </c>
      <c r="T57" s="8">
        <v>31</v>
      </c>
      <c r="U57" s="8">
        <v>54</v>
      </c>
      <c r="V57" s="8">
        <v>31</v>
      </c>
    </row>
    <row r="58" spans="1:22" x14ac:dyDescent="0.15">
      <c r="A58" s="8">
        <v>320203</v>
      </c>
      <c r="B58" s="9">
        <v>23825400</v>
      </c>
      <c r="C58" s="8">
        <v>-29</v>
      </c>
      <c r="D58" s="8">
        <v>54</v>
      </c>
      <c r="E58" s="8">
        <v>83</v>
      </c>
      <c r="F58" s="9">
        <v>7.6149100000000001</v>
      </c>
      <c r="G58" s="9">
        <v>3.9529899999999998</v>
      </c>
      <c r="H58" s="9">
        <v>23393</v>
      </c>
      <c r="I58" s="8">
        <v>43</v>
      </c>
      <c r="J58" s="8">
        <v>7</v>
      </c>
      <c r="K58" s="8">
        <v>-29</v>
      </c>
      <c r="L58" s="8">
        <v>7</v>
      </c>
      <c r="M58" s="8">
        <v>33</v>
      </c>
      <c r="N58" s="8">
        <v>53</v>
      </c>
      <c r="O58" s="8">
        <v>20</v>
      </c>
      <c r="P58" s="9">
        <v>41.101399999999998</v>
      </c>
      <c r="Q58" s="9">
        <v>2.42618</v>
      </c>
      <c r="R58" s="9">
        <v>126469</v>
      </c>
      <c r="S58" s="8">
        <v>3</v>
      </c>
      <c r="T58" s="8">
        <v>41</v>
      </c>
      <c r="U58" s="8">
        <v>53</v>
      </c>
      <c r="V58" s="8">
        <v>41</v>
      </c>
    </row>
    <row r="59" spans="1:22" x14ac:dyDescent="0.15">
      <c r="A59" s="8">
        <v>320507</v>
      </c>
      <c r="B59" s="9">
        <v>425529000</v>
      </c>
      <c r="C59" s="8">
        <v>-35</v>
      </c>
      <c r="D59" s="8">
        <v>34</v>
      </c>
      <c r="E59" s="8">
        <v>69</v>
      </c>
      <c r="F59" s="9">
        <v>3.7895099999999999</v>
      </c>
      <c r="G59" s="9">
        <v>2.83405</v>
      </c>
      <c r="H59" s="9">
        <v>207919</v>
      </c>
      <c r="I59" s="8">
        <v>54</v>
      </c>
      <c r="J59" s="8">
        <v>4</v>
      </c>
      <c r="K59" s="8">
        <v>-35</v>
      </c>
      <c r="L59" s="8">
        <v>4</v>
      </c>
      <c r="M59" s="8">
        <v>13</v>
      </c>
      <c r="N59" s="8">
        <v>54</v>
      </c>
      <c r="O59" s="8">
        <v>41</v>
      </c>
      <c r="P59" s="9">
        <v>38.371200000000002</v>
      </c>
      <c r="Q59" s="9">
        <v>9.5134899999999991</v>
      </c>
      <c r="R59" s="9">
        <v>2106160</v>
      </c>
      <c r="S59" s="8">
        <v>7</v>
      </c>
      <c r="T59" s="8">
        <v>31</v>
      </c>
      <c r="U59" s="8">
        <v>54</v>
      </c>
      <c r="V59" s="8">
        <v>31</v>
      </c>
    </row>
    <row r="60" spans="1:22" x14ac:dyDescent="0.15">
      <c r="A60" s="8">
        <v>320583</v>
      </c>
      <c r="B60" s="9">
        <v>942994000</v>
      </c>
      <c r="C60" s="8">
        <v>-61</v>
      </c>
      <c r="D60" s="8">
        <v>72</v>
      </c>
      <c r="E60" s="8">
        <v>133</v>
      </c>
      <c r="F60" s="9">
        <v>3.62371</v>
      </c>
      <c r="G60" s="9">
        <v>2.3747500000000001</v>
      </c>
      <c r="H60" s="9">
        <v>440600</v>
      </c>
      <c r="I60" s="8">
        <v>85</v>
      </c>
      <c r="J60" s="8">
        <v>4</v>
      </c>
      <c r="K60" s="8">
        <v>-61</v>
      </c>
      <c r="L60" s="8">
        <v>4</v>
      </c>
      <c r="M60" s="8">
        <v>13</v>
      </c>
      <c r="N60" s="8">
        <v>54</v>
      </c>
      <c r="O60" s="8">
        <v>41</v>
      </c>
      <c r="P60" s="9">
        <v>38.241900000000001</v>
      </c>
      <c r="Q60" s="9">
        <v>9.5631299999999992</v>
      </c>
      <c r="R60" s="9">
        <v>4650210</v>
      </c>
      <c r="S60" s="8">
        <v>6</v>
      </c>
      <c r="T60" s="8">
        <v>31</v>
      </c>
      <c r="U60" s="8">
        <v>54</v>
      </c>
      <c r="V60" s="8">
        <v>31</v>
      </c>
    </row>
    <row r="61" spans="1:22" x14ac:dyDescent="0.15">
      <c r="A61" s="8">
        <v>320125</v>
      </c>
      <c r="B61" s="9">
        <v>816360000</v>
      </c>
      <c r="C61" s="8">
        <v>-10</v>
      </c>
      <c r="D61" s="8">
        <v>178</v>
      </c>
      <c r="E61" s="8">
        <v>188</v>
      </c>
      <c r="F61" s="9">
        <v>15.347899999999999</v>
      </c>
      <c r="G61" s="9">
        <v>13.640599999999999</v>
      </c>
      <c r="H61" s="9">
        <v>1615520</v>
      </c>
      <c r="I61" s="8">
        <v>166</v>
      </c>
      <c r="J61" s="8">
        <v>6</v>
      </c>
      <c r="K61" s="8">
        <v>-8</v>
      </c>
      <c r="L61" s="8">
        <v>10</v>
      </c>
      <c r="M61" s="8">
        <v>13</v>
      </c>
      <c r="N61" s="8">
        <v>53</v>
      </c>
      <c r="O61" s="8">
        <v>40</v>
      </c>
      <c r="P61" s="9">
        <v>35.962400000000002</v>
      </c>
      <c r="Q61" s="9">
        <v>10.3432</v>
      </c>
      <c r="R61" s="9">
        <v>3946730</v>
      </c>
      <c r="S61" s="8">
        <v>6</v>
      </c>
      <c r="T61" s="8">
        <v>31</v>
      </c>
      <c r="U61" s="8">
        <v>41</v>
      </c>
      <c r="V61" s="8">
        <v>31</v>
      </c>
    </row>
    <row r="62" spans="1:22" x14ac:dyDescent="0.15">
      <c r="A62" s="8">
        <v>320503</v>
      </c>
      <c r="B62" s="9">
        <v>326583000</v>
      </c>
      <c r="C62" s="8">
        <v>-62</v>
      </c>
      <c r="D62" s="8">
        <v>143</v>
      </c>
      <c r="E62" s="8">
        <v>205</v>
      </c>
      <c r="F62" s="9">
        <v>5.0618600000000002</v>
      </c>
      <c r="G62" s="9">
        <v>7.6612400000000003</v>
      </c>
      <c r="H62" s="9">
        <v>213150</v>
      </c>
      <c r="I62" s="8">
        <v>155</v>
      </c>
      <c r="J62" s="8">
        <v>4</v>
      </c>
      <c r="K62" s="8">
        <v>-62</v>
      </c>
      <c r="L62" s="8">
        <v>4</v>
      </c>
      <c r="M62" s="8">
        <v>13</v>
      </c>
      <c r="N62" s="8">
        <v>53</v>
      </c>
      <c r="O62" s="8">
        <v>40</v>
      </c>
      <c r="P62" s="9">
        <v>42.183100000000003</v>
      </c>
      <c r="Q62" s="9">
        <v>9.61951</v>
      </c>
      <c r="R62" s="9">
        <v>1776240</v>
      </c>
      <c r="S62" s="8">
        <v>6</v>
      </c>
      <c r="T62" s="8">
        <v>53</v>
      </c>
      <c r="U62" s="8">
        <v>13</v>
      </c>
      <c r="V62" s="8">
        <v>41</v>
      </c>
    </row>
    <row r="63" spans="1:22" x14ac:dyDescent="0.15">
      <c r="A63" s="8">
        <v>310113</v>
      </c>
      <c r="B63" s="9">
        <v>237819000</v>
      </c>
      <c r="C63" s="8">
        <v>-10</v>
      </c>
      <c r="D63" s="8">
        <v>46</v>
      </c>
      <c r="E63" s="8">
        <v>56</v>
      </c>
      <c r="F63" s="9">
        <v>4.8164300000000004</v>
      </c>
      <c r="G63" s="9">
        <v>2.42292</v>
      </c>
      <c r="H63" s="9">
        <v>147691</v>
      </c>
      <c r="I63" s="8">
        <v>49</v>
      </c>
      <c r="J63" s="8">
        <v>4</v>
      </c>
      <c r="K63" s="8">
        <v>-10</v>
      </c>
      <c r="L63" s="8">
        <v>5</v>
      </c>
      <c r="M63" s="8">
        <v>14</v>
      </c>
      <c r="N63" s="8">
        <v>54</v>
      </c>
      <c r="O63" s="8">
        <v>40</v>
      </c>
      <c r="P63" s="9">
        <v>36.611899999999999</v>
      </c>
      <c r="Q63" s="9">
        <v>5.5162899999999997</v>
      </c>
      <c r="R63" s="9">
        <v>1211230</v>
      </c>
      <c r="S63" s="8">
        <v>8</v>
      </c>
      <c r="T63" s="8">
        <v>31</v>
      </c>
      <c r="U63" s="8">
        <v>54</v>
      </c>
      <c r="V63" s="8">
        <v>41</v>
      </c>
    </row>
    <row r="64" spans="1:22" x14ac:dyDescent="0.15">
      <c r="A64" s="8">
        <v>310114</v>
      </c>
      <c r="B64" s="9">
        <v>409483000</v>
      </c>
      <c r="C64" s="8">
        <v>-8</v>
      </c>
      <c r="D64" s="8">
        <v>29</v>
      </c>
      <c r="E64" s="8">
        <v>37</v>
      </c>
      <c r="F64" s="9">
        <v>4.3954300000000002</v>
      </c>
      <c r="G64" s="9">
        <v>1.5159199999999999</v>
      </c>
      <c r="H64" s="9">
        <v>232070</v>
      </c>
      <c r="I64" s="8">
        <v>30</v>
      </c>
      <c r="J64" s="8">
        <v>4</v>
      </c>
      <c r="K64" s="8">
        <v>-8</v>
      </c>
      <c r="L64" s="8">
        <v>4</v>
      </c>
      <c r="M64" s="8">
        <v>14</v>
      </c>
      <c r="N64" s="8">
        <v>53</v>
      </c>
      <c r="O64" s="8">
        <v>39</v>
      </c>
      <c r="P64" s="9">
        <v>33.524000000000001</v>
      </c>
      <c r="Q64" s="9">
        <v>5.4393500000000001</v>
      </c>
      <c r="R64" s="9">
        <v>1769600</v>
      </c>
      <c r="S64" s="8">
        <v>7</v>
      </c>
      <c r="T64" s="8">
        <v>31</v>
      </c>
      <c r="U64" s="8">
        <v>53</v>
      </c>
      <c r="V64" s="8">
        <v>31</v>
      </c>
    </row>
    <row r="65" spans="1:22" x14ac:dyDescent="0.15">
      <c r="A65" s="8">
        <v>310230</v>
      </c>
      <c r="B65" s="9">
        <v>929011000</v>
      </c>
      <c r="C65" s="8">
        <v>-35</v>
      </c>
      <c r="D65" s="8">
        <v>25</v>
      </c>
      <c r="E65" s="8">
        <v>60</v>
      </c>
      <c r="F65" s="9">
        <v>3.49627</v>
      </c>
      <c r="G65" s="9">
        <v>1.4536</v>
      </c>
      <c r="H65" s="9">
        <v>418801</v>
      </c>
      <c r="I65" s="8">
        <v>32</v>
      </c>
      <c r="J65" s="8">
        <v>4</v>
      </c>
      <c r="K65" s="8">
        <v>-35</v>
      </c>
      <c r="L65" s="8">
        <v>4</v>
      </c>
      <c r="M65" s="8">
        <v>13</v>
      </c>
      <c r="N65" s="8">
        <v>54</v>
      </c>
      <c r="O65" s="8">
        <v>41</v>
      </c>
      <c r="P65" s="9">
        <v>32.383699999999997</v>
      </c>
      <c r="Q65" s="9">
        <v>6.2140700000000004</v>
      </c>
      <c r="R65" s="9">
        <v>4635860</v>
      </c>
      <c r="S65" s="8">
        <v>10</v>
      </c>
      <c r="T65" s="8">
        <v>31</v>
      </c>
      <c r="U65" s="8">
        <v>21</v>
      </c>
      <c r="V65" s="8">
        <v>31</v>
      </c>
    </row>
    <row r="66" spans="1:22" x14ac:dyDescent="0.15">
      <c r="A66" s="8">
        <v>320505</v>
      </c>
      <c r="B66" s="9">
        <v>212846000</v>
      </c>
      <c r="C66" s="8">
        <v>-16</v>
      </c>
      <c r="D66" s="8">
        <v>325</v>
      </c>
      <c r="E66" s="8">
        <v>341</v>
      </c>
      <c r="F66" s="9">
        <v>10.5442</v>
      </c>
      <c r="G66" s="9">
        <v>25.689599999999999</v>
      </c>
      <c r="H66" s="9">
        <v>289374</v>
      </c>
      <c r="I66" s="8">
        <v>285</v>
      </c>
      <c r="J66" s="8">
        <v>5</v>
      </c>
      <c r="K66" s="8">
        <v>-16</v>
      </c>
      <c r="L66" s="8">
        <v>5</v>
      </c>
      <c r="M66" s="8">
        <v>13</v>
      </c>
      <c r="N66" s="8">
        <v>53</v>
      </c>
      <c r="O66" s="8">
        <v>40</v>
      </c>
      <c r="P66" s="9">
        <v>34.287599999999998</v>
      </c>
      <c r="Q66" s="9">
        <v>7.9543900000000001</v>
      </c>
      <c r="R66" s="9">
        <v>943422</v>
      </c>
      <c r="S66" s="8">
        <v>7</v>
      </c>
      <c r="T66" s="8">
        <v>31</v>
      </c>
      <c r="U66" s="8">
        <v>33</v>
      </c>
      <c r="V66" s="8">
        <v>31</v>
      </c>
    </row>
    <row r="67" spans="1:22" x14ac:dyDescent="0.15">
      <c r="A67" s="8">
        <v>310115</v>
      </c>
      <c r="B67" s="9">
        <v>498626000</v>
      </c>
      <c r="C67" s="8">
        <v>-34</v>
      </c>
      <c r="D67" s="8">
        <v>79</v>
      </c>
      <c r="E67" s="8">
        <v>113</v>
      </c>
      <c r="F67" s="9">
        <v>5.3382199999999997</v>
      </c>
      <c r="G67" s="9">
        <v>3.2673100000000002</v>
      </c>
      <c r="H67" s="9">
        <v>343205</v>
      </c>
      <c r="I67" s="8">
        <v>81</v>
      </c>
      <c r="J67" s="8">
        <v>4</v>
      </c>
      <c r="K67" s="8">
        <v>-34</v>
      </c>
      <c r="L67" s="8">
        <v>5</v>
      </c>
      <c r="M67" s="8">
        <v>14</v>
      </c>
      <c r="N67" s="8">
        <v>54</v>
      </c>
      <c r="O67" s="8">
        <v>40</v>
      </c>
      <c r="P67" s="9">
        <v>37.325400000000002</v>
      </c>
      <c r="Q67" s="9">
        <v>5.8872200000000001</v>
      </c>
      <c r="R67" s="9">
        <v>2401700</v>
      </c>
      <c r="S67" s="8">
        <v>9</v>
      </c>
      <c r="T67" s="8">
        <v>41</v>
      </c>
      <c r="U67" s="8">
        <v>33</v>
      </c>
      <c r="V67" s="8">
        <v>41</v>
      </c>
    </row>
    <row r="68" spans="1:22" x14ac:dyDescent="0.15">
      <c r="A68" s="8">
        <v>320504</v>
      </c>
      <c r="B68" s="9">
        <v>32643500</v>
      </c>
      <c r="C68" s="8">
        <v>-12</v>
      </c>
      <c r="D68" s="8">
        <v>51</v>
      </c>
      <c r="E68" s="8">
        <v>63</v>
      </c>
      <c r="F68" s="9">
        <v>4.4723199999999999</v>
      </c>
      <c r="G68" s="9">
        <v>3.08304</v>
      </c>
      <c r="H68" s="9">
        <v>18824</v>
      </c>
      <c r="I68" s="8">
        <v>37</v>
      </c>
      <c r="J68" s="8">
        <v>4</v>
      </c>
      <c r="K68" s="8">
        <v>-12</v>
      </c>
      <c r="L68" s="8">
        <v>4</v>
      </c>
      <c r="M68" s="8">
        <v>31</v>
      </c>
      <c r="N68" s="8">
        <v>53</v>
      </c>
      <c r="O68" s="8">
        <v>22</v>
      </c>
      <c r="P68" s="9">
        <v>38.893900000000002</v>
      </c>
      <c r="Q68" s="9">
        <v>6.9709300000000001</v>
      </c>
      <c r="R68" s="9">
        <v>163821</v>
      </c>
      <c r="S68" s="8">
        <v>4</v>
      </c>
      <c r="T68" s="8">
        <v>41</v>
      </c>
      <c r="U68" s="8">
        <v>42</v>
      </c>
      <c r="V68" s="8">
        <v>41</v>
      </c>
    </row>
    <row r="69" spans="1:22" x14ac:dyDescent="0.15">
      <c r="A69" s="8">
        <v>310110</v>
      </c>
      <c r="B69" s="9">
        <v>60920700</v>
      </c>
      <c r="C69" s="8">
        <v>-31</v>
      </c>
      <c r="D69" s="8">
        <v>42</v>
      </c>
      <c r="E69" s="8">
        <v>73</v>
      </c>
      <c r="F69" s="9">
        <v>5.9483100000000002</v>
      </c>
      <c r="G69" s="9">
        <v>3.8371900000000001</v>
      </c>
      <c r="H69" s="9">
        <v>46724</v>
      </c>
      <c r="I69" s="8">
        <v>53</v>
      </c>
      <c r="J69" s="8">
        <v>6</v>
      </c>
      <c r="K69" s="8">
        <v>-31</v>
      </c>
      <c r="L69" s="8">
        <v>6</v>
      </c>
      <c r="M69" s="8">
        <v>31</v>
      </c>
      <c r="N69" s="8">
        <v>53</v>
      </c>
      <c r="O69" s="8">
        <v>22</v>
      </c>
      <c r="P69" s="9">
        <v>40.702800000000003</v>
      </c>
      <c r="Q69" s="9">
        <v>4.1730099999999997</v>
      </c>
      <c r="R69" s="9">
        <v>320046</v>
      </c>
      <c r="S69" s="8">
        <v>5</v>
      </c>
      <c r="T69" s="8">
        <v>41</v>
      </c>
      <c r="U69" s="8">
        <v>42</v>
      </c>
      <c r="V69" s="8">
        <v>41</v>
      </c>
    </row>
    <row r="70" spans="1:22" x14ac:dyDescent="0.15">
      <c r="A70" s="8">
        <v>320506</v>
      </c>
      <c r="B70" s="9">
        <v>684080000</v>
      </c>
      <c r="C70" s="8">
        <v>-48</v>
      </c>
      <c r="D70" s="8">
        <v>327</v>
      </c>
      <c r="E70" s="8">
        <v>375</v>
      </c>
      <c r="F70" s="9">
        <v>12.7</v>
      </c>
      <c r="G70" s="9">
        <v>29.499400000000001</v>
      </c>
      <c r="H70" s="9">
        <v>1120190</v>
      </c>
      <c r="I70" s="8">
        <v>323</v>
      </c>
      <c r="J70" s="8">
        <v>4</v>
      </c>
      <c r="K70" s="8">
        <v>-48</v>
      </c>
      <c r="L70" s="8">
        <v>5</v>
      </c>
      <c r="M70" s="8">
        <v>13</v>
      </c>
      <c r="N70" s="8">
        <v>62</v>
      </c>
      <c r="O70" s="8">
        <v>49</v>
      </c>
      <c r="P70" s="9">
        <v>36.341500000000003</v>
      </c>
      <c r="Q70" s="9">
        <v>12.571099999999999</v>
      </c>
      <c r="R70" s="9">
        <v>3212880</v>
      </c>
      <c r="S70" s="8">
        <v>12</v>
      </c>
      <c r="T70" s="8">
        <v>31</v>
      </c>
      <c r="U70" s="8">
        <v>62</v>
      </c>
      <c r="V70" s="8">
        <v>31</v>
      </c>
    </row>
    <row r="71" spans="1:22" x14ac:dyDescent="0.15">
      <c r="A71" s="8">
        <v>310108</v>
      </c>
      <c r="B71" s="9">
        <v>29091500</v>
      </c>
      <c r="C71" s="8">
        <v>-7</v>
      </c>
      <c r="D71" s="8">
        <v>25</v>
      </c>
      <c r="E71" s="8">
        <v>32</v>
      </c>
      <c r="F71" s="9">
        <v>5.9029600000000002</v>
      </c>
      <c r="G71" s="9">
        <v>2.4407000000000001</v>
      </c>
      <c r="H71" s="9">
        <v>22142</v>
      </c>
      <c r="I71" s="8">
        <v>25</v>
      </c>
      <c r="J71" s="8">
        <v>6</v>
      </c>
      <c r="K71" s="8">
        <v>-7</v>
      </c>
      <c r="L71" s="8">
        <v>6</v>
      </c>
      <c r="M71" s="8">
        <v>31</v>
      </c>
      <c r="N71" s="8">
        <v>41</v>
      </c>
      <c r="O71" s="8">
        <v>10</v>
      </c>
      <c r="P71" s="9">
        <v>40.470399999999998</v>
      </c>
      <c r="Q71" s="9">
        <v>2.1386699999999998</v>
      </c>
      <c r="R71" s="9">
        <v>151764</v>
      </c>
      <c r="S71" s="8">
        <v>3</v>
      </c>
      <c r="T71" s="8">
        <v>41</v>
      </c>
      <c r="U71" s="8">
        <v>31</v>
      </c>
      <c r="V71" s="8">
        <v>41</v>
      </c>
    </row>
    <row r="72" spans="1:22" x14ac:dyDescent="0.15">
      <c r="A72" s="8">
        <v>310109</v>
      </c>
      <c r="B72" s="9">
        <v>23538400</v>
      </c>
      <c r="C72" s="8">
        <v>-3</v>
      </c>
      <c r="D72" s="8">
        <v>31</v>
      </c>
      <c r="E72" s="8">
        <v>34</v>
      </c>
      <c r="F72" s="9">
        <v>7.2827000000000002</v>
      </c>
      <c r="G72" s="9">
        <v>3.2660900000000002</v>
      </c>
      <c r="H72" s="9">
        <v>22103</v>
      </c>
      <c r="I72" s="8">
        <v>30</v>
      </c>
      <c r="J72" s="8">
        <v>7</v>
      </c>
      <c r="K72" s="8">
        <v>-3</v>
      </c>
      <c r="L72" s="8">
        <v>7</v>
      </c>
      <c r="M72" s="8">
        <v>41</v>
      </c>
      <c r="N72" s="8">
        <v>41</v>
      </c>
      <c r="O72" s="8">
        <v>0</v>
      </c>
      <c r="P72" s="9">
        <v>41</v>
      </c>
      <c r="Q72" s="9">
        <v>0</v>
      </c>
      <c r="R72" s="9">
        <v>124845</v>
      </c>
      <c r="S72" s="8">
        <v>1</v>
      </c>
      <c r="T72" s="8">
        <v>41</v>
      </c>
      <c r="U72" s="8">
        <v>41</v>
      </c>
      <c r="V72" s="8">
        <v>41</v>
      </c>
    </row>
    <row r="73" spans="1:22" x14ac:dyDescent="0.15">
      <c r="A73" s="8">
        <v>320502</v>
      </c>
      <c r="B73" s="9">
        <v>25640200</v>
      </c>
      <c r="C73" s="8">
        <v>-3</v>
      </c>
      <c r="D73" s="8">
        <v>34</v>
      </c>
      <c r="E73" s="8">
        <v>37</v>
      </c>
      <c r="F73" s="9">
        <v>8.3424099999999992</v>
      </c>
      <c r="G73" s="9">
        <v>3.3621099999999999</v>
      </c>
      <c r="H73" s="9">
        <v>27580</v>
      </c>
      <c r="I73" s="8">
        <v>31</v>
      </c>
      <c r="J73" s="8">
        <v>7</v>
      </c>
      <c r="K73" s="8">
        <v>-3</v>
      </c>
      <c r="L73" s="8">
        <v>8</v>
      </c>
      <c r="M73" s="8">
        <v>31</v>
      </c>
      <c r="N73" s="8">
        <v>41</v>
      </c>
      <c r="O73" s="8">
        <v>10</v>
      </c>
      <c r="P73" s="9">
        <v>40.966799999999999</v>
      </c>
      <c r="Q73" s="9">
        <v>0.575519</v>
      </c>
      <c r="R73" s="9">
        <v>135600</v>
      </c>
      <c r="S73" s="8">
        <v>2</v>
      </c>
      <c r="T73" s="8">
        <v>41</v>
      </c>
      <c r="U73" s="8">
        <v>31</v>
      </c>
      <c r="V73" s="8">
        <v>41</v>
      </c>
    </row>
    <row r="74" spans="1:22" x14ac:dyDescent="0.15">
      <c r="A74" s="8">
        <v>310107</v>
      </c>
      <c r="B74" s="9">
        <v>55515000</v>
      </c>
      <c r="C74" s="8">
        <v>-1</v>
      </c>
      <c r="D74" s="8">
        <v>38</v>
      </c>
      <c r="E74" s="8">
        <v>39</v>
      </c>
      <c r="F74" s="9">
        <v>5.66289</v>
      </c>
      <c r="G74" s="9">
        <v>2.28952</v>
      </c>
      <c r="H74" s="9">
        <v>40535</v>
      </c>
      <c r="I74" s="8">
        <v>26</v>
      </c>
      <c r="J74" s="8">
        <v>5</v>
      </c>
      <c r="K74" s="8">
        <v>18</v>
      </c>
      <c r="L74" s="8">
        <v>5</v>
      </c>
      <c r="M74" s="8">
        <v>31</v>
      </c>
      <c r="N74" s="8">
        <v>53</v>
      </c>
      <c r="O74" s="8">
        <v>22</v>
      </c>
      <c r="P74" s="9">
        <v>39.641500000000001</v>
      </c>
      <c r="Q74" s="9">
        <v>3.3314599999999999</v>
      </c>
      <c r="R74" s="9">
        <v>283397</v>
      </c>
      <c r="S74" s="8">
        <v>6</v>
      </c>
      <c r="T74" s="8">
        <v>41</v>
      </c>
      <c r="U74" s="8">
        <v>53</v>
      </c>
      <c r="V74" s="8">
        <v>41</v>
      </c>
    </row>
    <row r="75" spans="1:22" x14ac:dyDescent="0.15">
      <c r="A75" s="8">
        <v>310118</v>
      </c>
      <c r="B75" s="9">
        <v>606314000</v>
      </c>
      <c r="C75" s="8">
        <v>-40</v>
      </c>
      <c r="D75" s="8">
        <v>53</v>
      </c>
      <c r="E75" s="8">
        <v>93</v>
      </c>
      <c r="F75" s="9">
        <v>4.1869699999999996</v>
      </c>
      <c r="G75" s="9">
        <v>2.4890500000000002</v>
      </c>
      <c r="H75" s="9">
        <v>327325</v>
      </c>
      <c r="I75" s="8">
        <v>62</v>
      </c>
      <c r="J75" s="8">
        <v>4</v>
      </c>
      <c r="K75" s="8">
        <v>-40</v>
      </c>
      <c r="L75" s="8">
        <v>4</v>
      </c>
      <c r="M75" s="8">
        <v>13</v>
      </c>
      <c r="N75" s="8">
        <v>53</v>
      </c>
      <c r="O75" s="8">
        <v>40</v>
      </c>
      <c r="P75" s="9">
        <v>35.702300000000001</v>
      </c>
      <c r="Q75" s="9">
        <v>8.3990799999999997</v>
      </c>
      <c r="R75" s="9">
        <v>2790880</v>
      </c>
      <c r="S75" s="8">
        <v>9</v>
      </c>
      <c r="T75" s="8">
        <v>31</v>
      </c>
      <c r="U75" s="8">
        <v>21</v>
      </c>
      <c r="V75" s="8">
        <v>31</v>
      </c>
    </row>
    <row r="76" spans="1:22" x14ac:dyDescent="0.15">
      <c r="A76" s="8">
        <v>310112</v>
      </c>
      <c r="B76" s="9">
        <v>425739000</v>
      </c>
      <c r="C76" s="8">
        <v>-48</v>
      </c>
      <c r="D76" s="8">
        <v>60</v>
      </c>
      <c r="E76" s="8">
        <v>108</v>
      </c>
      <c r="F76" s="9">
        <v>4.9698099999999998</v>
      </c>
      <c r="G76" s="9">
        <v>2.29596</v>
      </c>
      <c r="H76" s="9">
        <v>272813</v>
      </c>
      <c r="I76" s="8">
        <v>67</v>
      </c>
      <c r="J76" s="8">
        <v>5</v>
      </c>
      <c r="K76" s="8">
        <v>-48</v>
      </c>
      <c r="L76" s="8">
        <v>5</v>
      </c>
      <c r="M76" s="8">
        <v>14</v>
      </c>
      <c r="N76" s="8">
        <v>53</v>
      </c>
      <c r="O76" s="8">
        <v>39</v>
      </c>
      <c r="P76" s="9">
        <v>37.332999999999998</v>
      </c>
      <c r="Q76" s="9">
        <v>5.7249400000000001</v>
      </c>
      <c r="R76" s="9">
        <v>2049920</v>
      </c>
      <c r="S76" s="8">
        <v>7</v>
      </c>
      <c r="T76" s="8">
        <v>41</v>
      </c>
      <c r="U76" s="8">
        <v>14</v>
      </c>
      <c r="V76" s="8">
        <v>41</v>
      </c>
    </row>
    <row r="77" spans="1:22" x14ac:dyDescent="0.15">
      <c r="A77" s="8">
        <v>310101</v>
      </c>
      <c r="B77" s="9">
        <v>12882100</v>
      </c>
      <c r="C77" s="8">
        <v>-4</v>
      </c>
      <c r="D77" s="8">
        <v>61</v>
      </c>
      <c r="E77" s="8">
        <v>65</v>
      </c>
      <c r="F77" s="9">
        <v>11.712199999999999</v>
      </c>
      <c r="G77" s="9">
        <v>6.4520900000000001</v>
      </c>
      <c r="H77" s="9">
        <v>19454</v>
      </c>
      <c r="I77" s="8">
        <v>50</v>
      </c>
      <c r="J77" s="8">
        <v>7</v>
      </c>
      <c r="K77" s="8">
        <v>-4</v>
      </c>
      <c r="L77" s="8">
        <v>10</v>
      </c>
      <c r="M77" s="8">
        <v>41</v>
      </c>
      <c r="N77" s="8">
        <v>53</v>
      </c>
      <c r="O77" s="8">
        <v>12</v>
      </c>
      <c r="P77" s="9">
        <v>41.595700000000001</v>
      </c>
      <c r="Q77" s="9">
        <v>2.60643</v>
      </c>
      <c r="R77" s="9">
        <v>69548</v>
      </c>
      <c r="S77" s="8">
        <v>2</v>
      </c>
      <c r="T77" s="8">
        <v>41</v>
      </c>
      <c r="U77" s="8">
        <v>53</v>
      </c>
      <c r="V77" s="8">
        <v>41</v>
      </c>
    </row>
    <row r="78" spans="1:22" x14ac:dyDescent="0.15">
      <c r="A78" s="8">
        <v>310105</v>
      </c>
      <c r="B78" s="9">
        <v>36692000</v>
      </c>
      <c r="C78" s="8">
        <v>-15</v>
      </c>
      <c r="D78" s="8">
        <v>27</v>
      </c>
      <c r="E78" s="8">
        <v>42</v>
      </c>
      <c r="F78" s="9">
        <v>5.9186199999999998</v>
      </c>
      <c r="G78" s="9">
        <v>2.5200800000000001</v>
      </c>
      <c r="H78" s="9">
        <v>28001</v>
      </c>
      <c r="I78" s="8">
        <v>28</v>
      </c>
      <c r="J78" s="8">
        <v>5</v>
      </c>
      <c r="K78" s="8">
        <v>-15</v>
      </c>
      <c r="L78" s="8">
        <v>6</v>
      </c>
      <c r="M78" s="8">
        <v>31</v>
      </c>
      <c r="N78" s="8">
        <v>42</v>
      </c>
      <c r="O78" s="8">
        <v>11</v>
      </c>
      <c r="P78" s="9">
        <v>40.477600000000002</v>
      </c>
      <c r="Q78" s="9">
        <v>2.2530899999999998</v>
      </c>
      <c r="R78" s="9">
        <v>192471</v>
      </c>
      <c r="S78" s="8">
        <v>4</v>
      </c>
      <c r="T78" s="8">
        <v>41</v>
      </c>
      <c r="U78" s="8">
        <v>31</v>
      </c>
      <c r="V78" s="8">
        <v>41</v>
      </c>
    </row>
    <row r="79" spans="1:22" x14ac:dyDescent="0.15">
      <c r="A79" s="8">
        <v>310106</v>
      </c>
      <c r="B79" s="9">
        <v>7732390</v>
      </c>
      <c r="C79" s="8">
        <v>-6</v>
      </c>
      <c r="D79" s="8">
        <v>37</v>
      </c>
      <c r="E79" s="8">
        <v>43</v>
      </c>
      <c r="F79" s="9">
        <v>8.9869599999999998</v>
      </c>
      <c r="G79" s="9">
        <v>4.0509300000000001</v>
      </c>
      <c r="H79" s="9">
        <v>8960</v>
      </c>
      <c r="I79" s="8">
        <v>29</v>
      </c>
      <c r="J79" s="8">
        <v>7</v>
      </c>
      <c r="K79" s="8">
        <v>-6</v>
      </c>
      <c r="L79" s="8">
        <v>8</v>
      </c>
      <c r="M79" s="8">
        <v>41</v>
      </c>
      <c r="N79" s="8">
        <v>41</v>
      </c>
      <c r="O79" s="8">
        <v>0</v>
      </c>
      <c r="P79" s="9">
        <v>41</v>
      </c>
      <c r="Q79" s="9">
        <v>0</v>
      </c>
      <c r="R79" s="9">
        <v>40672</v>
      </c>
      <c r="S79" s="8">
        <v>1</v>
      </c>
      <c r="T79" s="8">
        <v>41</v>
      </c>
      <c r="U79" s="8">
        <v>41</v>
      </c>
      <c r="V79" s="8">
        <v>41</v>
      </c>
    </row>
    <row r="80" spans="1:22" x14ac:dyDescent="0.15">
      <c r="A80" s="8">
        <v>310103</v>
      </c>
      <c r="B80" s="9">
        <v>8151190</v>
      </c>
      <c r="C80" s="8">
        <v>-1</v>
      </c>
      <c r="D80" s="8">
        <v>76</v>
      </c>
      <c r="E80" s="8">
        <v>77</v>
      </c>
      <c r="F80" s="9">
        <v>11.665100000000001</v>
      </c>
      <c r="G80" s="9">
        <v>6.4287099999999997</v>
      </c>
      <c r="H80" s="9">
        <v>12260</v>
      </c>
      <c r="I80" s="8">
        <v>44</v>
      </c>
      <c r="J80" s="8">
        <v>8</v>
      </c>
      <c r="K80" s="8">
        <v>30</v>
      </c>
      <c r="L80" s="8">
        <v>10</v>
      </c>
      <c r="M80" s="8">
        <v>41</v>
      </c>
      <c r="N80" s="8">
        <v>41</v>
      </c>
      <c r="O80" s="8">
        <v>0</v>
      </c>
      <c r="P80" s="9">
        <v>41</v>
      </c>
      <c r="Q80" s="9">
        <v>0</v>
      </c>
      <c r="R80" s="9">
        <v>43091</v>
      </c>
      <c r="S80" s="8">
        <v>1</v>
      </c>
      <c r="T80" s="8">
        <v>41</v>
      </c>
      <c r="U80" s="8">
        <v>41</v>
      </c>
      <c r="V80" s="8">
        <v>41</v>
      </c>
    </row>
    <row r="81" spans="1:22" x14ac:dyDescent="0.15">
      <c r="A81" s="8">
        <v>310104</v>
      </c>
      <c r="B81" s="9">
        <v>55166000</v>
      </c>
      <c r="C81" s="8">
        <v>-6</v>
      </c>
      <c r="D81" s="8">
        <v>64</v>
      </c>
      <c r="E81" s="8">
        <v>70</v>
      </c>
      <c r="F81" s="9">
        <v>9.4005299999999998</v>
      </c>
      <c r="G81" s="9">
        <v>4.76614</v>
      </c>
      <c r="H81" s="9">
        <v>66866</v>
      </c>
      <c r="I81" s="8">
        <v>48</v>
      </c>
      <c r="J81" s="8">
        <v>7</v>
      </c>
      <c r="K81" s="8">
        <v>-6</v>
      </c>
      <c r="L81" s="8">
        <v>8</v>
      </c>
      <c r="M81" s="8">
        <v>41</v>
      </c>
      <c r="N81" s="8">
        <v>53</v>
      </c>
      <c r="O81" s="8">
        <v>12</v>
      </c>
      <c r="P81" s="9">
        <v>41.064100000000003</v>
      </c>
      <c r="Q81" s="9">
        <v>0.87487099999999995</v>
      </c>
      <c r="R81" s="9">
        <v>292007</v>
      </c>
      <c r="S81" s="8">
        <v>2</v>
      </c>
      <c r="T81" s="8">
        <v>41</v>
      </c>
      <c r="U81" s="8">
        <v>53</v>
      </c>
      <c r="V81" s="8">
        <v>41</v>
      </c>
    </row>
    <row r="82" spans="1:22" x14ac:dyDescent="0.15">
      <c r="A82" s="8">
        <v>320584</v>
      </c>
      <c r="B82" s="9">
        <v>1093080000</v>
      </c>
      <c r="C82" s="8">
        <v>-62</v>
      </c>
      <c r="D82" s="8">
        <v>61</v>
      </c>
      <c r="E82" s="8">
        <v>123</v>
      </c>
      <c r="F82" s="9">
        <v>4.3723200000000002</v>
      </c>
      <c r="G82" s="9">
        <v>2.7384300000000001</v>
      </c>
      <c r="H82" s="9">
        <v>616235</v>
      </c>
      <c r="I82" s="8">
        <v>78</v>
      </c>
      <c r="J82" s="8">
        <v>5</v>
      </c>
      <c r="K82" s="8">
        <v>-45</v>
      </c>
      <c r="L82" s="8">
        <v>5</v>
      </c>
      <c r="M82" s="8">
        <v>12</v>
      </c>
      <c r="N82" s="8">
        <v>53</v>
      </c>
      <c r="O82" s="8">
        <v>41</v>
      </c>
      <c r="P82" s="9">
        <v>38.009</v>
      </c>
      <c r="Q82" s="9">
        <v>9.7707099999999993</v>
      </c>
      <c r="R82" s="9">
        <v>5360480</v>
      </c>
      <c r="S82" s="8">
        <v>8</v>
      </c>
      <c r="T82" s="8">
        <v>31</v>
      </c>
      <c r="U82" s="8">
        <v>12</v>
      </c>
      <c r="V82" s="8">
        <v>31</v>
      </c>
    </row>
    <row r="83" spans="1:22" x14ac:dyDescent="0.15">
      <c r="A83" s="8">
        <v>330522</v>
      </c>
      <c r="B83" s="9">
        <v>1450070000</v>
      </c>
      <c r="C83" s="8">
        <v>-23</v>
      </c>
      <c r="D83" s="8">
        <v>585</v>
      </c>
      <c r="E83" s="8">
        <v>608</v>
      </c>
      <c r="F83" s="9">
        <v>86.392300000000006</v>
      </c>
      <c r="G83" s="9">
        <v>110.94799999999999</v>
      </c>
      <c r="H83" s="9">
        <v>16152800</v>
      </c>
      <c r="I83" s="8">
        <v>582</v>
      </c>
      <c r="J83" s="8">
        <v>5</v>
      </c>
      <c r="K83" s="8">
        <v>-23</v>
      </c>
      <c r="L83" s="8">
        <v>30</v>
      </c>
      <c r="M83" s="8">
        <v>11</v>
      </c>
      <c r="N83" s="8">
        <v>61</v>
      </c>
      <c r="O83" s="8">
        <v>50</v>
      </c>
      <c r="P83" s="9">
        <v>23.4909</v>
      </c>
      <c r="Q83" s="9">
        <v>10.5304</v>
      </c>
      <c r="R83" s="9">
        <v>4385520</v>
      </c>
      <c r="S83" s="8">
        <v>15</v>
      </c>
      <c r="T83" s="8">
        <v>31</v>
      </c>
      <c r="U83" s="8">
        <v>52</v>
      </c>
      <c r="V83" s="8">
        <v>31</v>
      </c>
    </row>
    <row r="84" spans="1:22" x14ac:dyDescent="0.15">
      <c r="A84" s="8">
        <v>310119</v>
      </c>
      <c r="B84" s="9">
        <v>690905000</v>
      </c>
      <c r="C84" s="8">
        <v>-19</v>
      </c>
      <c r="D84" s="8">
        <v>39</v>
      </c>
      <c r="E84" s="8">
        <v>58</v>
      </c>
      <c r="F84" s="9">
        <v>4.6416500000000003</v>
      </c>
      <c r="G84" s="9">
        <v>1.4145799999999999</v>
      </c>
      <c r="H84" s="9">
        <v>413497</v>
      </c>
      <c r="I84" s="8">
        <v>30</v>
      </c>
      <c r="J84" s="8">
        <v>4</v>
      </c>
      <c r="K84" s="8">
        <v>-15</v>
      </c>
      <c r="L84" s="8">
        <v>5</v>
      </c>
      <c r="M84" s="8">
        <v>14</v>
      </c>
      <c r="N84" s="8">
        <v>53</v>
      </c>
      <c r="O84" s="8">
        <v>39</v>
      </c>
      <c r="P84" s="9">
        <v>32.662599999999998</v>
      </c>
      <c r="Q84" s="9">
        <v>4.8251799999999996</v>
      </c>
      <c r="R84" s="9">
        <v>2934080</v>
      </c>
      <c r="S84" s="8">
        <v>9</v>
      </c>
      <c r="T84" s="8">
        <v>31</v>
      </c>
      <c r="U84" s="8">
        <v>52</v>
      </c>
      <c r="V84" s="8">
        <v>31</v>
      </c>
    </row>
    <row r="85" spans="1:22" x14ac:dyDescent="0.15">
      <c r="A85" s="8">
        <v>310117</v>
      </c>
      <c r="B85" s="9">
        <v>618614000</v>
      </c>
      <c r="C85" s="8">
        <v>-36</v>
      </c>
      <c r="D85" s="8">
        <v>94</v>
      </c>
      <c r="E85" s="8">
        <v>130</v>
      </c>
      <c r="F85" s="9">
        <v>4.3840899999999996</v>
      </c>
      <c r="G85" s="9">
        <v>2.6946099999999999</v>
      </c>
      <c r="H85" s="9">
        <v>349688</v>
      </c>
      <c r="I85" s="8">
        <v>95</v>
      </c>
      <c r="J85" s="8">
        <v>4</v>
      </c>
      <c r="K85" s="8">
        <v>-36</v>
      </c>
      <c r="L85" s="8">
        <v>4</v>
      </c>
      <c r="M85" s="8">
        <v>14</v>
      </c>
      <c r="N85" s="8">
        <v>53</v>
      </c>
      <c r="O85" s="8">
        <v>39</v>
      </c>
      <c r="P85" s="9">
        <v>34.041400000000003</v>
      </c>
      <c r="Q85" s="9">
        <v>6.5256400000000001</v>
      </c>
      <c r="R85" s="9">
        <v>2715280</v>
      </c>
      <c r="S85" s="8">
        <v>8</v>
      </c>
      <c r="T85" s="8">
        <v>31</v>
      </c>
      <c r="U85" s="8">
        <v>32</v>
      </c>
      <c r="V85" s="8">
        <v>31</v>
      </c>
    </row>
    <row r="86" spans="1:22" x14ac:dyDescent="0.15">
      <c r="A86" s="8">
        <v>330421</v>
      </c>
      <c r="B86" s="9">
        <v>551078000</v>
      </c>
      <c r="C86" s="8">
        <v>-41</v>
      </c>
      <c r="D86" s="8">
        <v>35</v>
      </c>
      <c r="E86" s="8">
        <v>76</v>
      </c>
      <c r="F86" s="9">
        <v>5.0384599999999997</v>
      </c>
      <c r="G86" s="9">
        <v>2.1707800000000002</v>
      </c>
      <c r="H86" s="9">
        <v>358008</v>
      </c>
      <c r="I86" s="8">
        <v>54</v>
      </c>
      <c r="J86" s="8">
        <v>5</v>
      </c>
      <c r="K86" s="8">
        <v>-41</v>
      </c>
      <c r="L86" s="8">
        <v>5</v>
      </c>
      <c r="M86" s="8">
        <v>31</v>
      </c>
      <c r="N86" s="8">
        <v>53</v>
      </c>
      <c r="O86" s="8">
        <v>22</v>
      </c>
      <c r="P86" s="9">
        <v>35.233899999999998</v>
      </c>
      <c r="Q86" s="9">
        <v>7.4330499999999997</v>
      </c>
      <c r="R86" s="9">
        <v>2501390</v>
      </c>
      <c r="S86" s="8">
        <v>5</v>
      </c>
      <c r="T86" s="8">
        <v>31</v>
      </c>
      <c r="U86" s="8">
        <v>33</v>
      </c>
      <c r="V86" s="8">
        <v>31</v>
      </c>
    </row>
    <row r="87" spans="1:22" x14ac:dyDescent="0.15">
      <c r="A87" s="8">
        <v>310120</v>
      </c>
      <c r="B87" s="9">
        <v>690315000</v>
      </c>
      <c r="C87" s="8">
        <v>-30</v>
      </c>
      <c r="D87" s="8">
        <v>35</v>
      </c>
      <c r="E87" s="8">
        <v>65</v>
      </c>
      <c r="F87" s="9">
        <v>4.9327399999999999</v>
      </c>
      <c r="G87" s="9">
        <v>1.48943</v>
      </c>
      <c r="H87" s="9">
        <v>439053</v>
      </c>
      <c r="I87" s="8">
        <v>45</v>
      </c>
      <c r="J87" s="8">
        <v>5</v>
      </c>
      <c r="K87" s="8">
        <v>-30</v>
      </c>
      <c r="L87" s="8">
        <v>5</v>
      </c>
      <c r="M87" s="8">
        <v>14</v>
      </c>
      <c r="N87" s="8">
        <v>53</v>
      </c>
      <c r="O87" s="8">
        <v>39</v>
      </c>
      <c r="P87" s="9">
        <v>32.963099999999997</v>
      </c>
      <c r="Q87" s="9">
        <v>5.2726499999999996</v>
      </c>
      <c r="R87" s="9">
        <v>2918980</v>
      </c>
      <c r="S87" s="8">
        <v>8</v>
      </c>
      <c r="T87" s="8">
        <v>31</v>
      </c>
      <c r="U87" s="8">
        <v>52</v>
      </c>
      <c r="V87" s="8">
        <v>31</v>
      </c>
    </row>
    <row r="88" spans="1:22" x14ac:dyDescent="0.15">
      <c r="A88" s="8">
        <v>330411</v>
      </c>
      <c r="B88" s="9">
        <v>523933000</v>
      </c>
      <c r="C88" s="8">
        <v>-19</v>
      </c>
      <c r="D88" s="8">
        <v>31</v>
      </c>
      <c r="E88" s="8">
        <v>50</v>
      </c>
      <c r="F88" s="9">
        <v>5.9885400000000004</v>
      </c>
      <c r="G88" s="9">
        <v>1.75346</v>
      </c>
      <c r="H88" s="9">
        <v>404556</v>
      </c>
      <c r="I88" s="8">
        <v>37</v>
      </c>
      <c r="J88" s="8">
        <v>6</v>
      </c>
      <c r="K88" s="8">
        <v>-12</v>
      </c>
      <c r="L88" s="8">
        <v>6</v>
      </c>
      <c r="M88" s="8">
        <v>31</v>
      </c>
      <c r="N88" s="8">
        <v>53</v>
      </c>
      <c r="O88" s="8">
        <v>22</v>
      </c>
      <c r="P88" s="9">
        <v>33.462200000000003</v>
      </c>
      <c r="Q88" s="9">
        <v>5.9108000000000001</v>
      </c>
      <c r="R88" s="9">
        <v>2260810</v>
      </c>
      <c r="S88" s="8">
        <v>4</v>
      </c>
      <c r="T88" s="8">
        <v>31</v>
      </c>
      <c r="U88" s="8">
        <v>42</v>
      </c>
      <c r="V88" s="8">
        <v>31</v>
      </c>
    </row>
    <row r="89" spans="1:22" x14ac:dyDescent="0.15">
      <c r="A89" s="8">
        <v>330502</v>
      </c>
      <c r="B89" s="9">
        <v>796932000</v>
      </c>
      <c r="C89" s="8">
        <v>-69</v>
      </c>
      <c r="D89" s="8">
        <v>634</v>
      </c>
      <c r="E89" s="8">
        <v>703</v>
      </c>
      <c r="F89" s="9">
        <v>52.353099999999998</v>
      </c>
      <c r="G89" s="9">
        <v>85.539699999999996</v>
      </c>
      <c r="H89" s="9">
        <v>5379540</v>
      </c>
      <c r="I89" s="8">
        <v>634</v>
      </c>
      <c r="J89" s="8">
        <v>3</v>
      </c>
      <c r="K89" s="8">
        <v>-69</v>
      </c>
      <c r="L89" s="8">
        <v>7</v>
      </c>
      <c r="M89" s="8">
        <v>11</v>
      </c>
      <c r="N89" s="8">
        <v>62</v>
      </c>
      <c r="O89" s="8">
        <v>51</v>
      </c>
      <c r="P89" s="9">
        <v>25.496500000000001</v>
      </c>
      <c r="Q89" s="9">
        <v>11.950100000000001</v>
      </c>
      <c r="R89" s="9">
        <v>2619620</v>
      </c>
      <c r="S89" s="8">
        <v>14</v>
      </c>
      <c r="T89" s="8">
        <v>31</v>
      </c>
      <c r="U89" s="8">
        <v>62</v>
      </c>
      <c r="V89" s="8">
        <v>31</v>
      </c>
    </row>
    <row r="90" spans="1:22" x14ac:dyDescent="0.15">
      <c r="A90" s="8">
        <v>310116</v>
      </c>
      <c r="B90" s="9">
        <v>663938000</v>
      </c>
      <c r="C90" s="8">
        <v>-14</v>
      </c>
      <c r="D90" s="8">
        <v>24</v>
      </c>
      <c r="E90" s="8">
        <v>38</v>
      </c>
      <c r="F90" s="9">
        <v>4.8364500000000001</v>
      </c>
      <c r="G90" s="9">
        <v>1.52667</v>
      </c>
      <c r="H90" s="9">
        <v>414034</v>
      </c>
      <c r="I90" s="8">
        <v>33</v>
      </c>
      <c r="J90" s="8">
        <v>5</v>
      </c>
      <c r="K90" s="8">
        <v>-14</v>
      </c>
      <c r="L90" s="8">
        <v>5</v>
      </c>
      <c r="M90" s="8">
        <v>14</v>
      </c>
      <c r="N90" s="8">
        <v>53</v>
      </c>
      <c r="O90" s="8">
        <v>39</v>
      </c>
      <c r="P90" s="9">
        <v>32.3245</v>
      </c>
      <c r="Q90" s="9">
        <v>3.9111400000000001</v>
      </c>
      <c r="R90" s="9">
        <v>2765660</v>
      </c>
      <c r="S90" s="8">
        <v>7</v>
      </c>
      <c r="T90" s="8">
        <v>31</v>
      </c>
      <c r="U90" s="8">
        <v>32</v>
      </c>
      <c r="V90" s="8">
        <v>31</v>
      </c>
    </row>
    <row r="91" spans="1:22" x14ac:dyDescent="0.15">
      <c r="A91" s="8">
        <v>330503</v>
      </c>
      <c r="B91" s="9">
        <v>717080000</v>
      </c>
      <c r="C91" s="8">
        <v>-24</v>
      </c>
      <c r="D91" s="8">
        <v>76</v>
      </c>
      <c r="E91" s="8">
        <v>100</v>
      </c>
      <c r="F91" s="9">
        <v>4.8602400000000001</v>
      </c>
      <c r="G91" s="9">
        <v>2.2745500000000001</v>
      </c>
      <c r="H91" s="9">
        <v>449373</v>
      </c>
      <c r="I91" s="8">
        <v>75</v>
      </c>
      <c r="J91" s="8">
        <v>5</v>
      </c>
      <c r="K91" s="8">
        <v>-24</v>
      </c>
      <c r="L91" s="8">
        <v>5</v>
      </c>
      <c r="M91" s="8">
        <v>11</v>
      </c>
      <c r="N91" s="8">
        <v>53</v>
      </c>
      <c r="O91" s="8">
        <v>42</v>
      </c>
      <c r="P91" s="9">
        <v>32.261800000000001</v>
      </c>
      <c r="Q91" s="9">
        <v>4.80816</v>
      </c>
      <c r="R91" s="9">
        <v>2983770</v>
      </c>
      <c r="S91" s="8">
        <v>8</v>
      </c>
      <c r="T91" s="8">
        <v>31</v>
      </c>
      <c r="U91" s="8">
        <v>11</v>
      </c>
      <c r="V91" s="8">
        <v>31</v>
      </c>
    </row>
    <row r="92" spans="1:22" x14ac:dyDescent="0.15">
      <c r="A92" s="8">
        <v>330523</v>
      </c>
      <c r="B92" s="9">
        <v>1896570000</v>
      </c>
      <c r="C92" s="8">
        <v>-12</v>
      </c>
      <c r="D92" s="8">
        <v>1489</v>
      </c>
      <c r="E92" s="8">
        <v>1501</v>
      </c>
      <c r="F92" s="9">
        <v>206.69800000000001</v>
      </c>
      <c r="G92" s="9">
        <v>216.483</v>
      </c>
      <c r="H92" s="9">
        <v>50545800</v>
      </c>
      <c r="I92" s="8">
        <v>1336</v>
      </c>
      <c r="J92" s="8">
        <v>7</v>
      </c>
      <c r="K92" s="8">
        <v>-9</v>
      </c>
      <c r="L92" s="8">
        <v>139</v>
      </c>
      <c r="M92" s="8">
        <v>11</v>
      </c>
      <c r="N92" s="8">
        <v>61</v>
      </c>
      <c r="O92" s="8">
        <v>50</v>
      </c>
      <c r="P92" s="9">
        <v>17.571000000000002</v>
      </c>
      <c r="Q92" s="9">
        <v>9.7852999999999994</v>
      </c>
      <c r="R92" s="9">
        <v>4307890</v>
      </c>
      <c r="S92" s="8">
        <v>14</v>
      </c>
      <c r="T92" s="8">
        <v>11</v>
      </c>
      <c r="U92" s="8">
        <v>61</v>
      </c>
      <c r="V92" s="8">
        <v>11</v>
      </c>
    </row>
    <row r="93" spans="1:22" x14ac:dyDescent="0.15">
      <c r="A93" s="8">
        <v>330402</v>
      </c>
      <c r="B93" s="9">
        <v>497176000</v>
      </c>
      <c r="C93" s="8">
        <v>-22</v>
      </c>
      <c r="D93" s="8">
        <v>69</v>
      </c>
      <c r="E93" s="8">
        <v>91</v>
      </c>
      <c r="F93" s="9">
        <v>6.4891199999999998</v>
      </c>
      <c r="G93" s="9">
        <v>1.72306</v>
      </c>
      <c r="H93" s="9">
        <v>415985</v>
      </c>
      <c r="I93" s="8">
        <v>46</v>
      </c>
      <c r="J93" s="8">
        <v>6</v>
      </c>
      <c r="K93" s="8">
        <v>-22</v>
      </c>
      <c r="L93" s="8">
        <v>6</v>
      </c>
      <c r="M93" s="8">
        <v>31</v>
      </c>
      <c r="N93" s="8">
        <v>53</v>
      </c>
      <c r="O93" s="8">
        <v>22</v>
      </c>
      <c r="P93" s="9">
        <v>33.3108</v>
      </c>
      <c r="Q93" s="9">
        <v>4.5834700000000002</v>
      </c>
      <c r="R93" s="9">
        <v>2134790</v>
      </c>
      <c r="S93" s="8">
        <v>5</v>
      </c>
      <c r="T93" s="8">
        <v>31</v>
      </c>
      <c r="U93" s="8">
        <v>33</v>
      </c>
      <c r="V93" s="8">
        <v>31</v>
      </c>
    </row>
    <row r="94" spans="1:22" x14ac:dyDescent="0.15">
      <c r="A94" s="8">
        <v>330482</v>
      </c>
      <c r="B94" s="9">
        <v>523669000</v>
      </c>
      <c r="C94" s="8">
        <v>-15</v>
      </c>
      <c r="D94" s="8">
        <v>157</v>
      </c>
      <c r="E94" s="8">
        <v>172</v>
      </c>
      <c r="F94" s="9">
        <v>6.1363300000000001</v>
      </c>
      <c r="G94" s="9">
        <v>4.74465</v>
      </c>
      <c r="H94" s="9">
        <v>414331</v>
      </c>
      <c r="I94" s="8">
        <v>132</v>
      </c>
      <c r="J94" s="8">
        <v>6</v>
      </c>
      <c r="K94" s="8">
        <v>-15</v>
      </c>
      <c r="L94" s="8">
        <v>6</v>
      </c>
      <c r="M94" s="8">
        <v>12</v>
      </c>
      <c r="N94" s="8">
        <v>54</v>
      </c>
      <c r="O94" s="8">
        <v>42</v>
      </c>
      <c r="P94" s="9">
        <v>32.4499</v>
      </c>
      <c r="Q94" s="9">
        <v>4.7476599999999998</v>
      </c>
      <c r="R94" s="9">
        <v>2190860</v>
      </c>
      <c r="S94" s="8">
        <v>8</v>
      </c>
      <c r="T94" s="8">
        <v>31</v>
      </c>
      <c r="U94" s="8">
        <v>52</v>
      </c>
      <c r="V94" s="8">
        <v>31</v>
      </c>
    </row>
    <row r="95" spans="1:22" x14ac:dyDescent="0.15">
      <c r="A95" s="8">
        <v>330483</v>
      </c>
      <c r="B95" s="9">
        <v>698350000</v>
      </c>
      <c r="C95" s="8">
        <v>-4</v>
      </c>
      <c r="D95" s="8">
        <v>18</v>
      </c>
      <c r="E95" s="8">
        <v>22</v>
      </c>
      <c r="F95" s="9">
        <v>6.3381600000000002</v>
      </c>
      <c r="G95" s="9">
        <v>1.59311</v>
      </c>
      <c r="H95" s="9">
        <v>570713</v>
      </c>
      <c r="I95" s="8">
        <v>22</v>
      </c>
      <c r="J95" s="8">
        <v>6</v>
      </c>
      <c r="K95" s="8">
        <v>-4</v>
      </c>
      <c r="L95" s="8">
        <v>6</v>
      </c>
      <c r="M95" s="8">
        <v>31</v>
      </c>
      <c r="N95" s="8">
        <v>53</v>
      </c>
      <c r="O95" s="8">
        <v>22</v>
      </c>
      <c r="P95" s="9">
        <v>32.565899999999999</v>
      </c>
      <c r="Q95" s="9">
        <v>3.8695499999999998</v>
      </c>
      <c r="R95" s="9">
        <v>2932690</v>
      </c>
      <c r="S95" s="8">
        <v>5</v>
      </c>
      <c r="T95" s="8">
        <v>31</v>
      </c>
      <c r="U95" s="8">
        <v>33</v>
      </c>
      <c r="V95" s="8">
        <v>31</v>
      </c>
    </row>
    <row r="96" spans="1:22" x14ac:dyDescent="0.15">
      <c r="A96" s="8">
        <v>330521</v>
      </c>
      <c r="B96" s="9">
        <v>930228000</v>
      </c>
      <c r="C96" s="8">
        <v>-64</v>
      </c>
      <c r="D96" s="8">
        <v>722</v>
      </c>
      <c r="E96" s="8">
        <v>786</v>
      </c>
      <c r="F96" s="9">
        <v>57.808399999999999</v>
      </c>
      <c r="G96" s="9">
        <v>102.492</v>
      </c>
      <c r="H96" s="9">
        <v>6933650</v>
      </c>
      <c r="I96" s="8">
        <v>720</v>
      </c>
      <c r="J96" s="8">
        <v>6</v>
      </c>
      <c r="K96" s="8">
        <v>-64</v>
      </c>
      <c r="L96" s="8">
        <v>8</v>
      </c>
      <c r="M96" s="8">
        <v>11</v>
      </c>
      <c r="N96" s="8">
        <v>53</v>
      </c>
      <c r="O96" s="8">
        <v>42</v>
      </c>
      <c r="P96" s="9">
        <v>25.999400000000001</v>
      </c>
      <c r="Q96" s="9">
        <v>11.3955</v>
      </c>
      <c r="R96" s="9">
        <v>3117850</v>
      </c>
      <c r="S96" s="8">
        <v>10</v>
      </c>
      <c r="T96" s="8">
        <v>31</v>
      </c>
      <c r="U96" s="8">
        <v>26</v>
      </c>
      <c r="V96" s="8">
        <v>31</v>
      </c>
    </row>
    <row r="97" spans="1:22" x14ac:dyDescent="0.15">
      <c r="A97" s="8">
        <v>330424</v>
      </c>
      <c r="B97" s="9">
        <v>444368000</v>
      </c>
      <c r="C97" s="8">
        <v>-19</v>
      </c>
      <c r="D97" s="8">
        <v>152</v>
      </c>
      <c r="E97" s="8">
        <v>171</v>
      </c>
      <c r="F97" s="9">
        <v>6.8158300000000001</v>
      </c>
      <c r="G97" s="9">
        <v>6.7330399999999999</v>
      </c>
      <c r="H97" s="9">
        <v>390520</v>
      </c>
      <c r="I97" s="8">
        <v>150</v>
      </c>
      <c r="J97" s="8">
        <v>6</v>
      </c>
      <c r="K97" s="8">
        <v>-19</v>
      </c>
      <c r="L97" s="8">
        <v>6</v>
      </c>
      <c r="M97" s="8">
        <v>11</v>
      </c>
      <c r="N97" s="8">
        <v>54</v>
      </c>
      <c r="O97" s="8">
        <v>43</v>
      </c>
      <c r="P97" s="9">
        <v>31.6432</v>
      </c>
      <c r="Q97" s="9">
        <v>5.0022200000000003</v>
      </c>
      <c r="R97" s="9">
        <v>1827840</v>
      </c>
      <c r="S97" s="8">
        <v>11</v>
      </c>
      <c r="T97" s="8">
        <v>31</v>
      </c>
      <c r="U97" s="8">
        <v>54</v>
      </c>
      <c r="V97" s="8">
        <v>31</v>
      </c>
    </row>
    <row r="98" spans="1:22" x14ac:dyDescent="0.15">
      <c r="A98" s="8">
        <v>330481</v>
      </c>
      <c r="B98" s="9">
        <v>713365000</v>
      </c>
      <c r="C98" s="8">
        <v>-10</v>
      </c>
      <c r="D98" s="8">
        <v>239</v>
      </c>
      <c r="E98" s="8">
        <v>249</v>
      </c>
      <c r="F98" s="9">
        <v>7.9030899999999997</v>
      </c>
      <c r="G98" s="9">
        <v>8.40442</v>
      </c>
      <c r="H98" s="9">
        <v>726926</v>
      </c>
      <c r="I98" s="8">
        <v>200</v>
      </c>
      <c r="J98" s="8">
        <v>7</v>
      </c>
      <c r="K98" s="8">
        <v>-10</v>
      </c>
      <c r="L98" s="8">
        <v>7</v>
      </c>
      <c r="M98" s="8">
        <v>11</v>
      </c>
      <c r="N98" s="8">
        <v>54</v>
      </c>
      <c r="O98" s="8">
        <v>43</v>
      </c>
      <c r="P98" s="9">
        <v>32.379199999999997</v>
      </c>
      <c r="Q98" s="9">
        <v>5.0544500000000001</v>
      </c>
      <c r="R98" s="9">
        <v>2983670</v>
      </c>
      <c r="S98" s="8">
        <v>11</v>
      </c>
      <c r="T98" s="8">
        <v>31</v>
      </c>
      <c r="U98" s="8">
        <v>54</v>
      </c>
      <c r="V98" s="8">
        <v>31</v>
      </c>
    </row>
    <row r="99" spans="1:22" x14ac:dyDescent="0.15">
      <c r="A99" s="8">
        <v>330110</v>
      </c>
      <c r="B99" s="9">
        <v>1201470000</v>
      </c>
      <c r="C99" s="8">
        <v>-74</v>
      </c>
      <c r="D99" s="8">
        <v>851</v>
      </c>
      <c r="E99" s="8">
        <v>925</v>
      </c>
      <c r="F99" s="9">
        <v>55.4482</v>
      </c>
      <c r="G99" s="9">
        <v>96.113799999999998</v>
      </c>
      <c r="H99" s="9">
        <v>8589770</v>
      </c>
      <c r="I99" s="8">
        <v>809</v>
      </c>
      <c r="J99" s="8">
        <v>7</v>
      </c>
      <c r="K99" s="8">
        <v>-74</v>
      </c>
      <c r="L99" s="8">
        <v>9</v>
      </c>
      <c r="M99" s="8">
        <v>11</v>
      </c>
      <c r="N99" s="8">
        <v>62</v>
      </c>
      <c r="O99" s="8">
        <v>51</v>
      </c>
      <c r="P99" s="9">
        <v>26.378599999999999</v>
      </c>
      <c r="Q99" s="9">
        <v>10.876099999999999</v>
      </c>
      <c r="R99" s="9">
        <v>4086500</v>
      </c>
      <c r="S99" s="8">
        <v>11</v>
      </c>
      <c r="T99" s="8">
        <v>31</v>
      </c>
      <c r="U99" s="8">
        <v>26</v>
      </c>
      <c r="V99" s="8">
        <v>31</v>
      </c>
    </row>
    <row r="100" spans="1:22" x14ac:dyDescent="0.15">
      <c r="A100" s="8">
        <v>330185</v>
      </c>
      <c r="B100" s="9">
        <v>3117680000</v>
      </c>
      <c r="C100" s="8">
        <v>5</v>
      </c>
      <c r="D100" s="8">
        <v>1641</v>
      </c>
      <c r="E100" s="8">
        <v>1636</v>
      </c>
      <c r="F100" s="9">
        <v>420.44400000000002</v>
      </c>
      <c r="G100" s="9">
        <v>314.43700000000001</v>
      </c>
      <c r="H100" s="9">
        <v>169014000</v>
      </c>
      <c r="I100" s="8">
        <v>1602</v>
      </c>
      <c r="J100" s="8">
        <v>164</v>
      </c>
      <c r="K100" s="8">
        <v>5</v>
      </c>
      <c r="L100" s="8">
        <v>323</v>
      </c>
      <c r="M100" s="8">
        <v>11</v>
      </c>
      <c r="N100" s="8">
        <v>54</v>
      </c>
      <c r="O100" s="8">
        <v>43</v>
      </c>
      <c r="P100" s="9">
        <v>14.2126</v>
      </c>
      <c r="Q100" s="9">
        <v>7.3405100000000001</v>
      </c>
      <c r="R100" s="9">
        <v>5709990</v>
      </c>
      <c r="S100" s="8">
        <v>14</v>
      </c>
      <c r="T100" s="8">
        <v>11</v>
      </c>
      <c r="U100" s="8">
        <v>42</v>
      </c>
      <c r="V100" s="8">
        <v>11</v>
      </c>
    </row>
    <row r="101" spans="1:22" x14ac:dyDescent="0.15">
      <c r="A101" s="8">
        <v>330105</v>
      </c>
      <c r="B101" s="9">
        <v>69878400</v>
      </c>
      <c r="C101" s="8">
        <v>-4</v>
      </c>
      <c r="D101" s="8">
        <v>255</v>
      </c>
      <c r="E101" s="8">
        <v>259</v>
      </c>
      <c r="F101" s="9">
        <v>18.418299999999999</v>
      </c>
      <c r="G101" s="9">
        <v>31.878</v>
      </c>
      <c r="H101" s="9">
        <v>165949</v>
      </c>
      <c r="I101" s="8">
        <v>226</v>
      </c>
      <c r="J101" s="8">
        <v>7</v>
      </c>
      <c r="K101" s="8">
        <v>-4</v>
      </c>
      <c r="L101" s="8">
        <v>9</v>
      </c>
      <c r="M101" s="8">
        <v>12</v>
      </c>
      <c r="N101" s="8">
        <v>53</v>
      </c>
      <c r="O101" s="8">
        <v>41</v>
      </c>
      <c r="P101" s="9">
        <v>34.463299999999997</v>
      </c>
      <c r="Q101" s="9">
        <v>9.5025200000000005</v>
      </c>
      <c r="R101" s="9">
        <v>311135</v>
      </c>
      <c r="S101" s="8">
        <v>6</v>
      </c>
      <c r="T101" s="8">
        <v>41</v>
      </c>
      <c r="U101" s="8">
        <v>33</v>
      </c>
      <c r="V101" s="8">
        <v>41</v>
      </c>
    </row>
    <row r="102" spans="1:22" x14ac:dyDescent="0.15">
      <c r="A102" s="8">
        <v>330104</v>
      </c>
      <c r="B102" s="9">
        <v>154376000</v>
      </c>
      <c r="C102" s="8">
        <v>-12</v>
      </c>
      <c r="D102" s="8">
        <v>344</v>
      </c>
      <c r="E102" s="8">
        <v>356</v>
      </c>
      <c r="F102" s="9">
        <v>14.8788</v>
      </c>
      <c r="G102" s="9">
        <v>24.5867</v>
      </c>
      <c r="H102" s="9">
        <v>296163</v>
      </c>
      <c r="I102" s="8">
        <v>263</v>
      </c>
      <c r="J102" s="8">
        <v>10</v>
      </c>
      <c r="K102" s="8">
        <v>-12</v>
      </c>
      <c r="L102" s="8">
        <v>11</v>
      </c>
      <c r="M102" s="8">
        <v>11</v>
      </c>
      <c r="N102" s="8">
        <v>53</v>
      </c>
      <c r="O102" s="8">
        <v>42</v>
      </c>
      <c r="P102" s="9">
        <v>35.122399999999999</v>
      </c>
      <c r="Q102" s="9">
        <v>8.2309099999999997</v>
      </c>
      <c r="R102" s="9">
        <v>703643</v>
      </c>
      <c r="S102" s="8">
        <v>8</v>
      </c>
      <c r="T102" s="8">
        <v>31</v>
      </c>
      <c r="U102" s="8">
        <v>11</v>
      </c>
      <c r="V102" s="8">
        <v>32</v>
      </c>
    </row>
    <row r="103" spans="1:22" x14ac:dyDescent="0.15">
      <c r="A103" s="8">
        <v>330106</v>
      </c>
      <c r="B103" s="9">
        <v>341691000</v>
      </c>
      <c r="C103" s="8">
        <v>-157</v>
      </c>
      <c r="D103" s="8">
        <v>492</v>
      </c>
      <c r="E103" s="8">
        <v>649</v>
      </c>
      <c r="F103" s="9">
        <v>60.770499999999998</v>
      </c>
      <c r="G103" s="9">
        <v>81.549400000000006</v>
      </c>
      <c r="H103" s="9">
        <v>2677370</v>
      </c>
      <c r="I103" s="8">
        <v>490</v>
      </c>
      <c r="J103" s="8">
        <v>10</v>
      </c>
      <c r="K103" s="8">
        <v>-157</v>
      </c>
      <c r="L103" s="8">
        <v>15</v>
      </c>
      <c r="M103" s="8">
        <v>11</v>
      </c>
      <c r="N103" s="8">
        <v>61</v>
      </c>
      <c r="O103" s="8">
        <v>50</v>
      </c>
      <c r="P103" s="9">
        <v>26.5243</v>
      </c>
      <c r="Q103" s="9">
        <v>13.4252</v>
      </c>
      <c r="R103" s="9">
        <v>1168420</v>
      </c>
      <c r="S103" s="8">
        <v>11</v>
      </c>
      <c r="T103" s="8">
        <v>31</v>
      </c>
      <c r="U103" s="8">
        <v>26</v>
      </c>
      <c r="V103" s="8">
        <v>31</v>
      </c>
    </row>
    <row r="104" spans="1:22" x14ac:dyDescent="0.15">
      <c r="A104" s="8">
        <v>330103</v>
      </c>
      <c r="B104" s="9">
        <v>28160800</v>
      </c>
      <c r="C104" s="8">
        <v>-6</v>
      </c>
      <c r="D104" s="8">
        <v>118</v>
      </c>
      <c r="E104" s="8">
        <v>124</v>
      </c>
      <c r="F104" s="9">
        <v>12.747999999999999</v>
      </c>
      <c r="G104" s="9">
        <v>6.5602400000000003</v>
      </c>
      <c r="H104" s="9">
        <v>46288</v>
      </c>
      <c r="I104" s="8">
        <v>69</v>
      </c>
      <c r="J104" s="8">
        <v>11</v>
      </c>
      <c r="K104" s="8">
        <v>-6</v>
      </c>
      <c r="L104" s="8">
        <v>12</v>
      </c>
      <c r="M104" s="8">
        <v>12</v>
      </c>
      <c r="N104" s="8">
        <v>41</v>
      </c>
      <c r="O104" s="8">
        <v>29</v>
      </c>
      <c r="P104" s="9">
        <v>40.099699999999999</v>
      </c>
      <c r="Q104" s="9">
        <v>3.5313300000000001</v>
      </c>
      <c r="R104" s="9">
        <v>145201</v>
      </c>
      <c r="S104" s="8">
        <v>4</v>
      </c>
      <c r="T104" s="8">
        <v>41</v>
      </c>
      <c r="U104" s="8">
        <v>12</v>
      </c>
      <c r="V104" s="8">
        <v>41</v>
      </c>
    </row>
    <row r="105" spans="1:22" x14ac:dyDescent="0.15">
      <c r="A105" s="8">
        <v>330109</v>
      </c>
      <c r="B105" s="9">
        <v>1127130000</v>
      </c>
      <c r="C105" s="8">
        <v>-28</v>
      </c>
      <c r="D105" s="8">
        <v>725</v>
      </c>
      <c r="E105" s="8">
        <v>753</v>
      </c>
      <c r="F105" s="9">
        <v>36.130899999999997</v>
      </c>
      <c r="G105" s="9">
        <v>72.198800000000006</v>
      </c>
      <c r="H105" s="9">
        <v>5250910</v>
      </c>
      <c r="I105" s="8">
        <v>697</v>
      </c>
      <c r="J105" s="8">
        <v>9</v>
      </c>
      <c r="K105" s="8">
        <v>-28</v>
      </c>
      <c r="L105" s="8">
        <v>10</v>
      </c>
      <c r="M105" s="8">
        <v>11</v>
      </c>
      <c r="N105" s="8">
        <v>54</v>
      </c>
      <c r="O105" s="8">
        <v>43</v>
      </c>
      <c r="P105" s="9">
        <v>29.607099999999999</v>
      </c>
      <c r="Q105" s="9">
        <v>10.9053</v>
      </c>
      <c r="R105" s="9">
        <v>4303330</v>
      </c>
      <c r="S105" s="8">
        <v>11</v>
      </c>
      <c r="T105" s="8">
        <v>31</v>
      </c>
      <c r="U105" s="8">
        <v>16</v>
      </c>
      <c r="V105" s="8">
        <v>31</v>
      </c>
    </row>
    <row r="106" spans="1:22" x14ac:dyDescent="0.15">
      <c r="A106" s="8">
        <v>330282</v>
      </c>
      <c r="B106" s="9">
        <v>740052000</v>
      </c>
      <c r="C106" s="8">
        <v>-19</v>
      </c>
      <c r="D106" s="8">
        <v>426</v>
      </c>
      <c r="E106" s="8">
        <v>445</v>
      </c>
      <c r="F106" s="9">
        <v>23.659500000000001</v>
      </c>
      <c r="G106" s="9">
        <v>58.561399999999999</v>
      </c>
      <c r="H106" s="9">
        <v>2257610</v>
      </c>
      <c r="I106" s="8">
        <v>426</v>
      </c>
      <c r="J106" s="8">
        <v>5</v>
      </c>
      <c r="K106" s="8">
        <v>-19</v>
      </c>
      <c r="L106" s="8">
        <v>6</v>
      </c>
      <c r="M106" s="8">
        <v>11</v>
      </c>
      <c r="N106" s="8">
        <v>54</v>
      </c>
      <c r="O106" s="8">
        <v>43</v>
      </c>
      <c r="P106" s="9">
        <v>33.371699999999997</v>
      </c>
      <c r="Q106" s="9">
        <v>5.2744600000000004</v>
      </c>
      <c r="R106" s="9">
        <v>3324490</v>
      </c>
      <c r="S106" s="8">
        <v>8</v>
      </c>
      <c r="T106" s="8">
        <v>31</v>
      </c>
      <c r="U106" s="8">
        <v>16</v>
      </c>
      <c r="V106" s="8">
        <v>31</v>
      </c>
    </row>
    <row r="107" spans="1:22" x14ac:dyDescent="0.15">
      <c r="A107" s="8">
        <v>330102</v>
      </c>
      <c r="B107" s="9">
        <v>23228200</v>
      </c>
      <c r="C107" s="8">
        <v>-14</v>
      </c>
      <c r="D107" s="8">
        <v>236</v>
      </c>
      <c r="E107" s="8">
        <v>250</v>
      </c>
      <c r="F107" s="9">
        <v>30.652100000000001</v>
      </c>
      <c r="G107" s="9">
        <v>32.546399999999998</v>
      </c>
      <c r="H107" s="9">
        <v>91803</v>
      </c>
      <c r="I107" s="8">
        <v>182</v>
      </c>
      <c r="J107" s="8">
        <v>16</v>
      </c>
      <c r="K107" s="8">
        <v>-14</v>
      </c>
      <c r="L107" s="8">
        <v>19</v>
      </c>
      <c r="M107" s="8">
        <v>11</v>
      </c>
      <c r="N107" s="8">
        <v>53</v>
      </c>
      <c r="O107" s="8">
        <v>42</v>
      </c>
      <c r="P107" s="9">
        <v>34.366900000000001</v>
      </c>
      <c r="Q107" s="9">
        <v>13.4344</v>
      </c>
      <c r="R107" s="9">
        <v>103032</v>
      </c>
      <c r="S107" s="8">
        <v>6</v>
      </c>
      <c r="T107" s="8">
        <v>41</v>
      </c>
      <c r="U107" s="8">
        <v>42</v>
      </c>
      <c r="V107" s="8">
        <v>41</v>
      </c>
    </row>
    <row r="108" spans="1:22" x14ac:dyDescent="0.15">
      <c r="A108" s="8">
        <v>330108</v>
      </c>
      <c r="B108" s="9">
        <v>81985000</v>
      </c>
      <c r="C108" s="8">
        <v>-61</v>
      </c>
      <c r="D108" s="8">
        <v>147</v>
      </c>
      <c r="E108" s="8">
        <v>208</v>
      </c>
      <c r="F108" s="9">
        <v>12.040800000000001</v>
      </c>
      <c r="G108" s="9">
        <v>11.2179</v>
      </c>
      <c r="H108" s="9">
        <v>127283</v>
      </c>
      <c r="I108" s="8">
        <v>153</v>
      </c>
      <c r="J108" s="8">
        <v>10</v>
      </c>
      <c r="K108" s="8">
        <v>-61</v>
      </c>
      <c r="L108" s="8">
        <v>10</v>
      </c>
      <c r="M108" s="8">
        <v>12</v>
      </c>
      <c r="N108" s="8">
        <v>53</v>
      </c>
      <c r="O108" s="8">
        <v>41</v>
      </c>
      <c r="P108" s="9">
        <v>39.302300000000002</v>
      </c>
      <c r="Q108" s="9">
        <v>10.0916</v>
      </c>
      <c r="R108" s="9">
        <v>415818</v>
      </c>
      <c r="S108" s="8">
        <v>7</v>
      </c>
      <c r="T108" s="8">
        <v>41</v>
      </c>
      <c r="U108" s="8">
        <v>13</v>
      </c>
      <c r="V108" s="8">
        <v>41</v>
      </c>
    </row>
    <row r="109" spans="1:22" x14ac:dyDescent="0.15">
      <c r="A109" s="8">
        <v>330183</v>
      </c>
      <c r="B109" s="9">
        <v>1823220000</v>
      </c>
      <c r="C109" s="8">
        <v>-52</v>
      </c>
      <c r="D109" s="8">
        <v>1045</v>
      </c>
      <c r="E109" s="8">
        <v>1097</v>
      </c>
      <c r="F109" s="9">
        <v>194.92400000000001</v>
      </c>
      <c r="G109" s="9">
        <v>164.87799999999999</v>
      </c>
      <c r="H109" s="9">
        <v>45823200</v>
      </c>
      <c r="I109" s="8">
        <v>1002</v>
      </c>
      <c r="J109" s="8">
        <v>11</v>
      </c>
      <c r="K109" s="8">
        <v>-52</v>
      </c>
      <c r="L109" s="8">
        <v>156</v>
      </c>
      <c r="M109" s="8">
        <v>11</v>
      </c>
      <c r="N109" s="8">
        <v>53</v>
      </c>
      <c r="O109" s="8">
        <v>42</v>
      </c>
      <c r="P109" s="9">
        <v>17.791699999999999</v>
      </c>
      <c r="Q109" s="9">
        <v>10.949299999999999</v>
      </c>
      <c r="R109" s="9">
        <v>4182830</v>
      </c>
      <c r="S109" s="8">
        <v>11</v>
      </c>
      <c r="T109" s="8">
        <v>11</v>
      </c>
      <c r="U109" s="8">
        <v>15</v>
      </c>
      <c r="V109" s="8">
        <v>11</v>
      </c>
    </row>
    <row r="110" spans="1:22" x14ac:dyDescent="0.15">
      <c r="A110" s="8">
        <v>330281</v>
      </c>
      <c r="B110" s="9">
        <v>1411080000</v>
      </c>
      <c r="C110" s="8">
        <v>-14</v>
      </c>
      <c r="D110" s="8">
        <v>964</v>
      </c>
      <c r="E110" s="8">
        <v>978</v>
      </c>
      <c r="F110" s="9">
        <v>160.34899999999999</v>
      </c>
      <c r="G110" s="9">
        <v>221.441</v>
      </c>
      <c r="H110" s="9">
        <v>29174300</v>
      </c>
      <c r="I110" s="8">
        <v>961</v>
      </c>
      <c r="J110" s="8">
        <v>6</v>
      </c>
      <c r="K110" s="8">
        <v>-14</v>
      </c>
      <c r="L110" s="8">
        <v>32</v>
      </c>
      <c r="M110" s="8">
        <v>11</v>
      </c>
      <c r="N110" s="8">
        <v>54</v>
      </c>
      <c r="O110" s="8">
        <v>43</v>
      </c>
      <c r="P110" s="9">
        <v>24.5352</v>
      </c>
      <c r="Q110" s="9">
        <v>12.0177</v>
      </c>
      <c r="R110" s="9">
        <v>4463580</v>
      </c>
      <c r="S110" s="8">
        <v>12</v>
      </c>
      <c r="T110" s="8">
        <v>31</v>
      </c>
      <c r="U110" s="8">
        <v>54</v>
      </c>
      <c r="V110" s="8">
        <v>31</v>
      </c>
    </row>
    <row r="111" spans="1:22" x14ac:dyDescent="0.15">
      <c r="A111" s="8">
        <v>330621</v>
      </c>
      <c r="B111" s="9">
        <v>1077520000</v>
      </c>
      <c r="C111" s="8">
        <v>-26</v>
      </c>
      <c r="D111" s="8">
        <v>655</v>
      </c>
      <c r="E111" s="8">
        <v>681</v>
      </c>
      <c r="F111" s="9">
        <v>118.691</v>
      </c>
      <c r="G111" s="9">
        <v>127.45399999999999</v>
      </c>
      <c r="H111" s="9">
        <v>16490200</v>
      </c>
      <c r="I111" s="8">
        <v>653</v>
      </c>
      <c r="J111" s="8">
        <v>9</v>
      </c>
      <c r="K111" s="8">
        <v>-26</v>
      </c>
      <c r="L111" s="8">
        <v>75</v>
      </c>
      <c r="M111" s="8">
        <v>11</v>
      </c>
      <c r="N111" s="8">
        <v>53</v>
      </c>
      <c r="O111" s="8">
        <v>42</v>
      </c>
      <c r="P111" s="9">
        <v>21.003299999999999</v>
      </c>
      <c r="Q111" s="9">
        <v>12.156000000000001</v>
      </c>
      <c r="R111" s="9">
        <v>2919060</v>
      </c>
      <c r="S111" s="8">
        <v>9</v>
      </c>
      <c r="T111" s="8">
        <v>11</v>
      </c>
      <c r="U111" s="8">
        <v>26</v>
      </c>
      <c r="V111" s="8">
        <v>12</v>
      </c>
    </row>
    <row r="112" spans="1:22" x14ac:dyDescent="0.15">
      <c r="A112" s="8">
        <v>330682</v>
      </c>
      <c r="B112" s="9">
        <v>1150670000</v>
      </c>
      <c r="C112" s="8">
        <v>-21</v>
      </c>
      <c r="D112" s="8">
        <v>832</v>
      </c>
      <c r="E112" s="8">
        <v>853</v>
      </c>
      <c r="F112" s="9">
        <v>91.971999999999994</v>
      </c>
      <c r="G112" s="9">
        <v>133.29400000000001</v>
      </c>
      <c r="H112" s="9">
        <v>13645400</v>
      </c>
      <c r="I112" s="8">
        <v>823</v>
      </c>
      <c r="J112" s="8">
        <v>8</v>
      </c>
      <c r="K112" s="8">
        <v>-21</v>
      </c>
      <c r="L112" s="8">
        <v>21</v>
      </c>
      <c r="M112" s="8">
        <v>11</v>
      </c>
      <c r="N112" s="8">
        <v>54</v>
      </c>
      <c r="O112" s="8">
        <v>43</v>
      </c>
      <c r="P112" s="9">
        <v>23.462</v>
      </c>
      <c r="Q112" s="9">
        <v>12.0175</v>
      </c>
      <c r="R112" s="9">
        <v>3480430</v>
      </c>
      <c r="S112" s="8">
        <v>12</v>
      </c>
      <c r="T112" s="8">
        <v>31</v>
      </c>
      <c r="U112" s="8">
        <v>26</v>
      </c>
      <c r="V112" s="8">
        <v>31</v>
      </c>
    </row>
    <row r="113" spans="1:22" x14ac:dyDescent="0.15">
      <c r="A113" s="8">
        <v>330122</v>
      </c>
      <c r="B113" s="9">
        <v>1856890000</v>
      </c>
      <c r="C113" s="8">
        <v>-25</v>
      </c>
      <c r="D113" s="8">
        <v>1233</v>
      </c>
      <c r="E113" s="8">
        <v>1258</v>
      </c>
      <c r="F113" s="9">
        <v>293.851</v>
      </c>
      <c r="G113" s="9">
        <v>215.81800000000001</v>
      </c>
      <c r="H113" s="9">
        <v>70355000</v>
      </c>
      <c r="I113" s="8">
        <v>1216</v>
      </c>
      <c r="J113" s="8">
        <v>17</v>
      </c>
      <c r="K113" s="8">
        <v>-25</v>
      </c>
      <c r="L113" s="8">
        <v>256</v>
      </c>
      <c r="M113" s="8">
        <v>11</v>
      </c>
      <c r="N113" s="8">
        <v>54</v>
      </c>
      <c r="O113" s="8">
        <v>43</v>
      </c>
      <c r="P113" s="9">
        <v>15.8729</v>
      </c>
      <c r="Q113" s="9">
        <v>9.5133600000000005</v>
      </c>
      <c r="R113" s="9">
        <v>3817010</v>
      </c>
      <c r="S113" s="8">
        <v>13</v>
      </c>
      <c r="T113" s="8">
        <v>11</v>
      </c>
      <c r="U113" s="8">
        <v>54</v>
      </c>
      <c r="V113" s="8">
        <v>11</v>
      </c>
    </row>
    <row r="114" spans="1:22" x14ac:dyDescent="0.15">
      <c r="A114" s="8">
        <v>330602</v>
      </c>
      <c r="B114" s="9">
        <v>346833000</v>
      </c>
      <c r="C114" s="8">
        <v>-18</v>
      </c>
      <c r="D114" s="8">
        <v>331</v>
      </c>
      <c r="E114" s="8">
        <v>349</v>
      </c>
      <c r="F114" s="9">
        <v>18.922899999999998</v>
      </c>
      <c r="G114" s="9">
        <v>30.430900000000001</v>
      </c>
      <c r="H114" s="9">
        <v>846234</v>
      </c>
      <c r="I114" s="8">
        <v>294</v>
      </c>
      <c r="J114" s="8">
        <v>9</v>
      </c>
      <c r="K114" s="8">
        <v>-16</v>
      </c>
      <c r="L114" s="8">
        <v>9</v>
      </c>
      <c r="M114" s="8">
        <v>11</v>
      </c>
      <c r="N114" s="8">
        <v>54</v>
      </c>
      <c r="O114" s="8">
        <v>43</v>
      </c>
      <c r="P114" s="9">
        <v>32.207299999999996</v>
      </c>
      <c r="Q114" s="9">
        <v>11.2738</v>
      </c>
      <c r="R114" s="9">
        <v>1438830</v>
      </c>
      <c r="S114" s="8">
        <v>10</v>
      </c>
      <c r="T114" s="8">
        <v>31</v>
      </c>
      <c r="U114" s="8">
        <v>54</v>
      </c>
      <c r="V114" s="8">
        <v>31</v>
      </c>
    </row>
    <row r="115" spans="1:22" x14ac:dyDescent="0.15">
      <c r="A115" s="8">
        <v>330127</v>
      </c>
      <c r="B115" s="9">
        <v>4467010000</v>
      </c>
      <c r="C115" s="8">
        <v>57</v>
      </c>
      <c r="D115" s="8">
        <v>1494</v>
      </c>
      <c r="E115" s="8">
        <v>1437</v>
      </c>
      <c r="F115" s="9">
        <v>357.95100000000002</v>
      </c>
      <c r="G115" s="9">
        <v>230.78100000000001</v>
      </c>
      <c r="H115" s="9">
        <v>206168000</v>
      </c>
      <c r="I115" s="8">
        <v>1395</v>
      </c>
      <c r="J115" s="8">
        <v>99</v>
      </c>
      <c r="K115" s="8">
        <v>57</v>
      </c>
      <c r="L115" s="8">
        <v>309</v>
      </c>
      <c r="M115" s="8">
        <v>11</v>
      </c>
      <c r="N115" s="8">
        <v>54</v>
      </c>
      <c r="O115" s="8">
        <v>43</v>
      </c>
      <c r="P115" s="9">
        <v>17.402799999999999</v>
      </c>
      <c r="Q115" s="9">
        <v>13.201499999999999</v>
      </c>
      <c r="R115" s="9">
        <v>10067800</v>
      </c>
      <c r="S115" s="8">
        <v>14</v>
      </c>
      <c r="T115" s="8">
        <v>11</v>
      </c>
      <c r="U115" s="8">
        <v>14</v>
      </c>
      <c r="V115" s="8">
        <v>12</v>
      </c>
    </row>
    <row r="116" spans="1:22" x14ac:dyDescent="0.15">
      <c r="A116" s="8">
        <v>330205</v>
      </c>
      <c r="B116" s="9">
        <v>216259000</v>
      </c>
      <c r="C116" s="8">
        <v>-23</v>
      </c>
      <c r="D116" s="8">
        <v>338</v>
      </c>
      <c r="E116" s="8">
        <v>361</v>
      </c>
      <c r="F116" s="9">
        <v>24.700199999999999</v>
      </c>
      <c r="G116" s="9">
        <v>48.062199999999997</v>
      </c>
      <c r="H116" s="9">
        <v>688740</v>
      </c>
      <c r="I116" s="8">
        <v>333</v>
      </c>
      <c r="J116" s="8">
        <v>4</v>
      </c>
      <c r="K116" s="8">
        <v>-23</v>
      </c>
      <c r="L116" s="8">
        <v>5</v>
      </c>
      <c r="M116" s="8">
        <v>11</v>
      </c>
      <c r="N116" s="8">
        <v>53</v>
      </c>
      <c r="O116" s="8">
        <v>42</v>
      </c>
      <c r="P116" s="9">
        <v>33.049300000000002</v>
      </c>
      <c r="Q116" s="9">
        <v>5.8051399999999997</v>
      </c>
      <c r="R116" s="9">
        <v>921579</v>
      </c>
      <c r="S116" s="8">
        <v>7</v>
      </c>
      <c r="T116" s="8">
        <v>31</v>
      </c>
      <c r="U116" s="8">
        <v>16</v>
      </c>
      <c r="V116" s="8">
        <v>31</v>
      </c>
    </row>
    <row r="117" spans="1:22" x14ac:dyDescent="0.15">
      <c r="A117" s="8">
        <v>330211</v>
      </c>
      <c r="B117" s="9">
        <v>140354000</v>
      </c>
      <c r="C117" s="8">
        <v>-13</v>
      </c>
      <c r="D117" s="8">
        <v>361</v>
      </c>
      <c r="E117" s="8">
        <v>374</v>
      </c>
      <c r="F117" s="9">
        <v>26.3049</v>
      </c>
      <c r="G117" s="9">
        <v>51.459000000000003</v>
      </c>
      <c r="H117" s="9">
        <v>476040</v>
      </c>
      <c r="I117" s="8">
        <v>337</v>
      </c>
      <c r="J117" s="8">
        <v>4</v>
      </c>
      <c r="K117" s="8">
        <v>-13</v>
      </c>
      <c r="L117" s="8">
        <v>5</v>
      </c>
      <c r="M117" s="8">
        <v>11</v>
      </c>
      <c r="N117" s="8">
        <v>53</v>
      </c>
      <c r="O117" s="8">
        <v>42</v>
      </c>
      <c r="P117" s="9">
        <v>31.532299999999999</v>
      </c>
      <c r="Q117" s="9">
        <v>7.4662100000000002</v>
      </c>
      <c r="R117" s="9">
        <v>571365</v>
      </c>
      <c r="S117" s="8">
        <v>7</v>
      </c>
      <c r="T117" s="8">
        <v>31</v>
      </c>
      <c r="U117" s="8">
        <v>52</v>
      </c>
      <c r="V117" s="8">
        <v>31</v>
      </c>
    </row>
    <row r="118" spans="1:22" x14ac:dyDescent="0.15">
      <c r="A118" s="8">
        <v>330681</v>
      </c>
      <c r="B118" s="9">
        <v>2410220000</v>
      </c>
      <c r="C118" s="8">
        <v>-13</v>
      </c>
      <c r="D118" s="8">
        <v>1077</v>
      </c>
      <c r="E118" s="8">
        <v>1090</v>
      </c>
      <c r="F118" s="9">
        <v>174.15799999999999</v>
      </c>
      <c r="G118" s="9">
        <v>174.989</v>
      </c>
      <c r="H118" s="9">
        <v>54122800</v>
      </c>
      <c r="I118" s="8">
        <v>1060</v>
      </c>
      <c r="J118" s="8">
        <v>8</v>
      </c>
      <c r="K118" s="8">
        <v>-13</v>
      </c>
      <c r="L118" s="8">
        <v>115</v>
      </c>
      <c r="M118" s="8">
        <v>11</v>
      </c>
      <c r="N118" s="8">
        <v>53</v>
      </c>
      <c r="O118" s="8">
        <v>42</v>
      </c>
      <c r="P118" s="9">
        <v>18.999500000000001</v>
      </c>
      <c r="Q118" s="9">
        <v>10.67</v>
      </c>
      <c r="R118" s="9">
        <v>5915210</v>
      </c>
      <c r="S118" s="8">
        <v>13</v>
      </c>
      <c r="T118" s="8">
        <v>11</v>
      </c>
      <c r="U118" s="8">
        <v>13</v>
      </c>
      <c r="V118" s="8">
        <v>12</v>
      </c>
    </row>
    <row r="119" spans="1:22" x14ac:dyDescent="0.15">
      <c r="A119" s="8">
        <v>330206</v>
      </c>
      <c r="B119" s="9">
        <v>482564000</v>
      </c>
      <c r="C119" s="8">
        <v>-25</v>
      </c>
      <c r="D119" s="8">
        <v>534</v>
      </c>
      <c r="E119" s="8">
        <v>559</v>
      </c>
      <c r="F119" s="9">
        <v>68.064499999999995</v>
      </c>
      <c r="G119" s="9">
        <v>94.292699999999996</v>
      </c>
      <c r="H119" s="9">
        <v>4235040</v>
      </c>
      <c r="I119" s="8">
        <v>522</v>
      </c>
      <c r="J119" s="8">
        <v>4</v>
      </c>
      <c r="K119" s="8">
        <v>-25</v>
      </c>
      <c r="L119" s="8">
        <v>16</v>
      </c>
      <c r="M119" s="8">
        <v>11</v>
      </c>
      <c r="N119" s="8">
        <v>54</v>
      </c>
      <c r="O119" s="8">
        <v>43</v>
      </c>
      <c r="P119" s="9">
        <v>24.313400000000001</v>
      </c>
      <c r="Q119" s="9">
        <v>12.843299999999999</v>
      </c>
      <c r="R119" s="9">
        <v>1698190</v>
      </c>
      <c r="S119" s="8">
        <v>13</v>
      </c>
      <c r="T119" s="8">
        <v>11</v>
      </c>
      <c r="U119" s="8">
        <v>54</v>
      </c>
      <c r="V119" s="8">
        <v>31</v>
      </c>
    </row>
    <row r="120" spans="1:22" x14ac:dyDescent="0.15">
      <c r="A120" s="8">
        <v>330212</v>
      </c>
      <c r="B120" s="9">
        <v>1383790000</v>
      </c>
      <c r="C120" s="8">
        <v>-40</v>
      </c>
      <c r="D120" s="8">
        <v>966</v>
      </c>
      <c r="E120" s="8">
        <v>1006</v>
      </c>
      <c r="F120" s="9">
        <v>121.78700000000001</v>
      </c>
      <c r="G120" s="9">
        <v>170.946</v>
      </c>
      <c r="H120" s="9">
        <v>21729800</v>
      </c>
      <c r="I120" s="8">
        <v>959</v>
      </c>
      <c r="J120" s="8">
        <v>5</v>
      </c>
      <c r="K120" s="8">
        <v>-40</v>
      </c>
      <c r="L120" s="8">
        <v>27</v>
      </c>
      <c r="M120" s="8">
        <v>11</v>
      </c>
      <c r="N120" s="8">
        <v>54</v>
      </c>
      <c r="O120" s="8">
        <v>43</v>
      </c>
      <c r="P120" s="9">
        <v>23.915500000000002</v>
      </c>
      <c r="Q120" s="9">
        <v>12.885199999999999</v>
      </c>
      <c r="R120" s="9">
        <v>4268150</v>
      </c>
      <c r="S120" s="8">
        <v>14</v>
      </c>
      <c r="T120" s="8">
        <v>11</v>
      </c>
      <c r="U120" s="8">
        <v>54</v>
      </c>
      <c r="V120" s="8">
        <v>31</v>
      </c>
    </row>
    <row r="121" spans="1:22" x14ac:dyDescent="0.15">
      <c r="A121" s="8">
        <v>330203</v>
      </c>
      <c r="B121" s="9">
        <v>18520500</v>
      </c>
      <c r="C121" s="8">
        <v>-16</v>
      </c>
      <c r="D121" s="8">
        <v>30</v>
      </c>
      <c r="E121" s="8">
        <v>46</v>
      </c>
      <c r="F121" s="9">
        <v>4.7102199999999996</v>
      </c>
      <c r="G121" s="9">
        <v>2.69713</v>
      </c>
      <c r="H121" s="9">
        <v>11248</v>
      </c>
      <c r="I121" s="8">
        <v>33</v>
      </c>
      <c r="J121" s="8">
        <v>4</v>
      </c>
      <c r="K121" s="8">
        <v>-16</v>
      </c>
      <c r="L121" s="8">
        <v>4</v>
      </c>
      <c r="M121" s="8">
        <v>11</v>
      </c>
      <c r="N121" s="8">
        <v>53</v>
      </c>
      <c r="O121" s="8">
        <v>42</v>
      </c>
      <c r="P121" s="9">
        <v>37.5488</v>
      </c>
      <c r="Q121" s="9">
        <v>8.5171799999999998</v>
      </c>
      <c r="R121" s="9">
        <v>89704</v>
      </c>
      <c r="S121" s="8">
        <v>5</v>
      </c>
      <c r="T121" s="8">
        <v>41</v>
      </c>
      <c r="U121" s="8">
        <v>11</v>
      </c>
      <c r="V121" s="8">
        <v>41</v>
      </c>
    </row>
    <row r="122" spans="1:22" x14ac:dyDescent="0.15">
      <c r="A122" s="8">
        <v>330204</v>
      </c>
      <c r="B122" s="9">
        <v>24368300</v>
      </c>
      <c r="C122" s="8">
        <v>-19</v>
      </c>
      <c r="D122" s="8">
        <v>21</v>
      </c>
      <c r="E122" s="8">
        <v>40</v>
      </c>
      <c r="F122" s="9">
        <v>5.0003200000000003</v>
      </c>
      <c r="G122" s="9">
        <v>2.4550100000000001</v>
      </c>
      <c r="H122" s="9">
        <v>15711</v>
      </c>
      <c r="I122" s="8">
        <v>29</v>
      </c>
      <c r="J122" s="8">
        <v>5</v>
      </c>
      <c r="K122" s="8">
        <v>-19</v>
      </c>
      <c r="L122" s="8">
        <v>5</v>
      </c>
      <c r="M122" s="8">
        <v>31</v>
      </c>
      <c r="N122" s="8">
        <v>53</v>
      </c>
      <c r="O122" s="8">
        <v>22</v>
      </c>
      <c r="P122" s="9">
        <v>40.412799999999997</v>
      </c>
      <c r="Q122" s="9">
        <v>5.61416</v>
      </c>
      <c r="R122" s="9">
        <v>126775</v>
      </c>
      <c r="S122" s="8">
        <v>4</v>
      </c>
      <c r="T122" s="8">
        <v>41</v>
      </c>
      <c r="U122" s="8">
        <v>33</v>
      </c>
      <c r="V122" s="8">
        <v>41</v>
      </c>
    </row>
    <row r="123" spans="1:22" x14ac:dyDescent="0.15">
      <c r="A123" s="8">
        <v>330683</v>
      </c>
      <c r="B123" s="9">
        <v>1841080000</v>
      </c>
      <c r="C123" s="8">
        <v>-10</v>
      </c>
      <c r="D123" s="8">
        <v>1084</v>
      </c>
      <c r="E123" s="8">
        <v>1094</v>
      </c>
      <c r="F123" s="9">
        <v>242.26</v>
      </c>
      <c r="G123" s="9">
        <v>204.71</v>
      </c>
      <c r="H123" s="9">
        <v>57508900</v>
      </c>
      <c r="I123" s="8">
        <v>1050</v>
      </c>
      <c r="J123" s="8">
        <v>24</v>
      </c>
      <c r="K123" s="8">
        <v>-10</v>
      </c>
      <c r="L123" s="8">
        <v>182</v>
      </c>
      <c r="M123" s="8">
        <v>11</v>
      </c>
      <c r="N123" s="8">
        <v>61</v>
      </c>
      <c r="O123" s="8">
        <v>50</v>
      </c>
      <c r="P123" s="9">
        <v>19.366700000000002</v>
      </c>
      <c r="Q123" s="9">
        <v>10.3032</v>
      </c>
      <c r="R123" s="9">
        <v>4651830</v>
      </c>
      <c r="S123" s="8">
        <v>15</v>
      </c>
      <c r="T123" s="8">
        <v>11</v>
      </c>
      <c r="U123" s="8">
        <v>61</v>
      </c>
      <c r="V123" s="8">
        <v>12</v>
      </c>
    </row>
    <row r="124" spans="1:22" x14ac:dyDescent="0.15">
      <c r="A124" s="8">
        <v>330182</v>
      </c>
      <c r="B124" s="9">
        <v>2242420000</v>
      </c>
      <c r="C124" s="8">
        <v>0</v>
      </c>
      <c r="D124" s="8">
        <v>1075</v>
      </c>
      <c r="E124" s="8">
        <v>1075</v>
      </c>
      <c r="F124" s="9">
        <v>267.54399999999998</v>
      </c>
      <c r="G124" s="9">
        <v>186.73500000000001</v>
      </c>
      <c r="H124" s="9">
        <v>77355800</v>
      </c>
      <c r="I124" s="8">
        <v>991</v>
      </c>
      <c r="J124" s="8">
        <v>99</v>
      </c>
      <c r="K124" s="8">
        <v>0</v>
      </c>
      <c r="L124" s="8">
        <v>224</v>
      </c>
      <c r="M124" s="8">
        <v>11</v>
      </c>
      <c r="N124" s="8">
        <v>54</v>
      </c>
      <c r="O124" s="8">
        <v>43</v>
      </c>
      <c r="P124" s="9">
        <v>15.4864</v>
      </c>
      <c r="Q124" s="9">
        <v>9.3546300000000002</v>
      </c>
      <c r="R124" s="9">
        <v>4546800</v>
      </c>
      <c r="S124" s="8">
        <v>13</v>
      </c>
      <c r="T124" s="8">
        <v>11</v>
      </c>
      <c r="U124" s="8">
        <v>22</v>
      </c>
      <c r="V124" s="8">
        <v>11</v>
      </c>
    </row>
    <row r="125" spans="1:22" x14ac:dyDescent="0.15">
      <c r="A125" s="8">
        <v>330283</v>
      </c>
      <c r="B125" s="9">
        <v>1131390000</v>
      </c>
      <c r="C125" s="8">
        <v>-4</v>
      </c>
      <c r="D125" s="8">
        <v>858</v>
      </c>
      <c r="E125" s="8">
        <v>862</v>
      </c>
      <c r="F125" s="9">
        <v>193.458</v>
      </c>
      <c r="G125" s="9">
        <v>181.43700000000001</v>
      </c>
      <c r="H125" s="9">
        <v>28221500</v>
      </c>
      <c r="I125" s="8">
        <v>837</v>
      </c>
      <c r="J125" s="8">
        <v>5</v>
      </c>
      <c r="K125" s="8">
        <v>-3</v>
      </c>
      <c r="L125" s="8">
        <v>141</v>
      </c>
      <c r="M125" s="8">
        <v>11</v>
      </c>
      <c r="N125" s="8">
        <v>61</v>
      </c>
      <c r="O125" s="8">
        <v>50</v>
      </c>
      <c r="P125" s="9">
        <v>19.642600000000002</v>
      </c>
      <c r="Q125" s="9">
        <v>11.095700000000001</v>
      </c>
      <c r="R125" s="9">
        <v>2907320</v>
      </c>
      <c r="S125" s="8">
        <v>15</v>
      </c>
      <c r="T125" s="8">
        <v>11</v>
      </c>
      <c r="U125" s="8">
        <v>61</v>
      </c>
      <c r="V125" s="8">
        <v>12</v>
      </c>
    </row>
    <row r="126" spans="1:22" x14ac:dyDescent="0.15">
      <c r="A126" s="8">
        <v>330225</v>
      </c>
      <c r="B126" s="9">
        <v>835330000</v>
      </c>
      <c r="C126" s="8">
        <v>-32</v>
      </c>
      <c r="D126" s="8">
        <v>658</v>
      </c>
      <c r="E126" s="8">
        <v>690</v>
      </c>
      <c r="F126" s="9">
        <v>97.493799999999993</v>
      </c>
      <c r="G126" s="9">
        <v>106.69499999999999</v>
      </c>
      <c r="H126" s="9">
        <v>10500700</v>
      </c>
      <c r="I126" s="8">
        <v>627</v>
      </c>
      <c r="J126" s="8">
        <v>4</v>
      </c>
      <c r="K126" s="8">
        <v>-32</v>
      </c>
      <c r="L126" s="8">
        <v>59</v>
      </c>
      <c r="M126" s="8">
        <v>11</v>
      </c>
      <c r="N126" s="8">
        <v>53</v>
      </c>
      <c r="O126" s="8">
        <v>42</v>
      </c>
      <c r="P126" s="9">
        <v>20.275700000000001</v>
      </c>
      <c r="Q126" s="9">
        <v>11.6135</v>
      </c>
      <c r="R126" s="9">
        <v>2766720</v>
      </c>
      <c r="S126" s="8">
        <v>13</v>
      </c>
      <c r="T126" s="8">
        <v>11</v>
      </c>
      <c r="U126" s="8">
        <v>14</v>
      </c>
      <c r="V126" s="8">
        <v>12</v>
      </c>
    </row>
    <row r="127" spans="1:22" x14ac:dyDescent="0.15">
      <c r="A127" s="8">
        <v>330624</v>
      </c>
      <c r="B127" s="9">
        <v>1201560000</v>
      </c>
      <c r="C127" s="8">
        <v>33</v>
      </c>
      <c r="D127" s="8">
        <v>982</v>
      </c>
      <c r="E127" s="8">
        <v>949</v>
      </c>
      <c r="F127" s="9">
        <v>320.137</v>
      </c>
      <c r="G127" s="9">
        <v>168.74299999999999</v>
      </c>
      <c r="H127" s="9">
        <v>49597900</v>
      </c>
      <c r="I127" s="8">
        <v>928</v>
      </c>
      <c r="J127" s="8">
        <v>390</v>
      </c>
      <c r="K127" s="8">
        <v>870</v>
      </c>
      <c r="L127" s="8">
        <v>315</v>
      </c>
      <c r="M127" s="8">
        <v>11</v>
      </c>
      <c r="N127" s="8">
        <v>53</v>
      </c>
      <c r="O127" s="8">
        <v>42</v>
      </c>
      <c r="P127" s="9">
        <v>17.402200000000001</v>
      </c>
      <c r="Q127" s="9">
        <v>9.6049199999999999</v>
      </c>
      <c r="R127" s="9">
        <v>2715230</v>
      </c>
      <c r="S127" s="8">
        <v>13</v>
      </c>
      <c r="T127" s="8">
        <v>11</v>
      </c>
      <c r="U127" s="8">
        <v>22</v>
      </c>
      <c r="V127" s="8">
        <v>12</v>
      </c>
    </row>
    <row r="128" spans="1:22" x14ac:dyDescent="0.15">
      <c r="A128" s="8">
        <v>330226</v>
      </c>
      <c r="B128" s="9">
        <v>1659520000</v>
      </c>
      <c r="C128" s="8">
        <v>-11</v>
      </c>
      <c r="D128" s="8">
        <v>939</v>
      </c>
      <c r="E128" s="8">
        <v>950</v>
      </c>
      <c r="F128" s="9">
        <v>218.26499999999999</v>
      </c>
      <c r="G128" s="9">
        <v>197.45099999999999</v>
      </c>
      <c r="H128" s="9">
        <v>46703200</v>
      </c>
      <c r="I128" s="8">
        <v>923</v>
      </c>
      <c r="J128" s="8">
        <v>5</v>
      </c>
      <c r="K128" s="8">
        <v>-11</v>
      </c>
      <c r="L128" s="8">
        <v>166</v>
      </c>
      <c r="M128" s="8">
        <v>11</v>
      </c>
      <c r="N128" s="8">
        <v>54</v>
      </c>
      <c r="O128" s="8">
        <v>43</v>
      </c>
      <c r="P128" s="9">
        <v>18.938500000000001</v>
      </c>
      <c r="Q128" s="9">
        <v>11.114800000000001</v>
      </c>
      <c r="R128" s="9">
        <v>4202700</v>
      </c>
      <c r="S128" s="8">
        <v>14</v>
      </c>
      <c r="T128" s="8">
        <v>11</v>
      </c>
      <c r="U128" s="8">
        <v>54</v>
      </c>
      <c r="V128" s="8">
        <v>11</v>
      </c>
    </row>
    <row r="129" spans="1:22" x14ac:dyDescent="0.15">
      <c r="A129" s="8">
        <v>331023</v>
      </c>
      <c r="B129" s="9">
        <v>1381160000</v>
      </c>
      <c r="C129" s="8">
        <v>27</v>
      </c>
      <c r="D129" s="8">
        <v>1223</v>
      </c>
      <c r="E129" s="8">
        <v>1196</v>
      </c>
      <c r="F129" s="9">
        <v>356.04399999999998</v>
      </c>
      <c r="G129" s="9">
        <v>236.07499999999999</v>
      </c>
      <c r="H129" s="9">
        <v>63405700</v>
      </c>
      <c r="I129" s="8">
        <v>1122</v>
      </c>
      <c r="J129" s="8">
        <v>79</v>
      </c>
      <c r="K129" s="8">
        <v>27</v>
      </c>
      <c r="L129" s="8">
        <v>318</v>
      </c>
      <c r="M129" s="8">
        <v>11</v>
      </c>
      <c r="N129" s="8">
        <v>53</v>
      </c>
      <c r="O129" s="8">
        <v>42</v>
      </c>
      <c r="P129" s="9">
        <v>18.134399999999999</v>
      </c>
      <c r="Q129" s="9">
        <v>9.74071</v>
      </c>
      <c r="R129" s="9">
        <v>3225850</v>
      </c>
      <c r="S129" s="8">
        <v>11</v>
      </c>
      <c r="T129" s="8">
        <v>11</v>
      </c>
      <c r="U129" s="8">
        <v>53</v>
      </c>
      <c r="V129" s="8">
        <v>12</v>
      </c>
    </row>
    <row r="130" spans="1:22" x14ac:dyDescent="0.15">
      <c r="A130" s="8">
        <v>331082</v>
      </c>
      <c r="B130" s="9">
        <v>2137040000</v>
      </c>
      <c r="C130" s="8">
        <v>-48</v>
      </c>
      <c r="D130" s="8">
        <v>1377</v>
      </c>
      <c r="E130" s="8">
        <v>1425</v>
      </c>
      <c r="F130" s="9">
        <v>209.363</v>
      </c>
      <c r="G130" s="9">
        <v>217.96700000000001</v>
      </c>
      <c r="H130" s="9">
        <v>57689100</v>
      </c>
      <c r="I130" s="8">
        <v>1328</v>
      </c>
      <c r="J130" s="8">
        <v>6</v>
      </c>
      <c r="K130" s="8">
        <v>-48</v>
      </c>
      <c r="L130" s="8">
        <v>142</v>
      </c>
      <c r="M130" s="8">
        <v>11</v>
      </c>
      <c r="N130" s="8">
        <v>53</v>
      </c>
      <c r="O130" s="8">
        <v>42</v>
      </c>
      <c r="P130" s="9">
        <v>18.514299999999999</v>
      </c>
      <c r="Q130" s="9">
        <v>10.674099999999999</v>
      </c>
      <c r="R130" s="9">
        <v>5153010</v>
      </c>
      <c r="S130" s="8">
        <v>12</v>
      </c>
      <c r="T130" s="8">
        <v>11</v>
      </c>
      <c r="U130" s="8">
        <v>52</v>
      </c>
      <c r="V130" s="8">
        <v>12</v>
      </c>
    </row>
    <row r="131" spans="1:22" x14ac:dyDescent="0.15">
      <c r="A131" s="8">
        <v>331024</v>
      </c>
      <c r="B131" s="9">
        <v>2005500000</v>
      </c>
      <c r="C131" s="8">
        <v>17</v>
      </c>
      <c r="D131" s="8">
        <v>1332</v>
      </c>
      <c r="E131" s="8">
        <v>1315</v>
      </c>
      <c r="F131" s="9">
        <v>418.89299999999997</v>
      </c>
      <c r="G131" s="9">
        <v>262.38099999999997</v>
      </c>
      <c r="H131" s="9">
        <v>108320000</v>
      </c>
      <c r="I131" s="8">
        <v>1271</v>
      </c>
      <c r="J131" s="8">
        <v>77</v>
      </c>
      <c r="K131" s="8">
        <v>1196</v>
      </c>
      <c r="L131" s="8">
        <v>401</v>
      </c>
      <c r="M131" s="8">
        <v>11</v>
      </c>
      <c r="N131" s="8">
        <v>54</v>
      </c>
      <c r="O131" s="8">
        <v>43</v>
      </c>
      <c r="P131" s="9">
        <v>15.4838</v>
      </c>
      <c r="Q131" s="9">
        <v>8.0261600000000008</v>
      </c>
      <c r="R131" s="9">
        <v>4008960</v>
      </c>
      <c r="S131" s="8">
        <v>13</v>
      </c>
      <c r="T131" s="8">
        <v>11</v>
      </c>
      <c r="U131" s="8">
        <v>42</v>
      </c>
      <c r="V131" s="8">
        <v>12</v>
      </c>
    </row>
    <row r="132" spans="1:22" x14ac:dyDescent="0.15">
      <c r="A132" s="8">
        <v>331003</v>
      </c>
      <c r="B132" s="9">
        <v>991180000</v>
      </c>
      <c r="C132" s="8">
        <v>-40</v>
      </c>
      <c r="D132" s="8">
        <v>1106</v>
      </c>
      <c r="E132" s="8">
        <v>1146</v>
      </c>
      <c r="F132" s="9">
        <v>223.096</v>
      </c>
      <c r="G132" s="9">
        <v>239.05</v>
      </c>
      <c r="H132" s="9">
        <v>28511900</v>
      </c>
      <c r="I132" s="8">
        <v>1101</v>
      </c>
      <c r="J132" s="8">
        <v>7</v>
      </c>
      <c r="K132" s="8">
        <v>-40</v>
      </c>
      <c r="L132" s="8">
        <v>134</v>
      </c>
      <c r="M132" s="8">
        <v>11</v>
      </c>
      <c r="N132" s="8">
        <v>54</v>
      </c>
      <c r="O132" s="8">
        <v>43</v>
      </c>
      <c r="P132" s="9">
        <v>18.879799999999999</v>
      </c>
      <c r="Q132" s="9">
        <v>11.763999999999999</v>
      </c>
      <c r="R132" s="9">
        <v>2408140</v>
      </c>
      <c r="S132" s="8">
        <v>12</v>
      </c>
      <c r="T132" s="8">
        <v>11</v>
      </c>
      <c r="U132" s="8">
        <v>22</v>
      </c>
      <c r="V132" s="8">
        <v>12</v>
      </c>
    </row>
    <row r="133" spans="1:22" x14ac:dyDescent="0.15">
      <c r="A133" s="8">
        <v>331002</v>
      </c>
      <c r="B133" s="9">
        <v>118770000</v>
      </c>
      <c r="C133" s="8">
        <v>-46</v>
      </c>
      <c r="D133" s="8">
        <v>153</v>
      </c>
      <c r="E133" s="8">
        <v>199</v>
      </c>
      <c r="F133" s="9">
        <v>7.3188599999999999</v>
      </c>
      <c r="G133" s="9">
        <v>11.330299999999999</v>
      </c>
      <c r="H133" s="9">
        <v>112081</v>
      </c>
      <c r="I133" s="8">
        <v>169</v>
      </c>
      <c r="J133" s="8">
        <v>5</v>
      </c>
      <c r="K133" s="8">
        <v>-41</v>
      </c>
      <c r="L133" s="8">
        <v>6</v>
      </c>
      <c r="M133" s="8">
        <v>11</v>
      </c>
      <c r="N133" s="8">
        <v>53</v>
      </c>
      <c r="O133" s="8">
        <v>42</v>
      </c>
      <c r="P133" s="9">
        <v>34.5458</v>
      </c>
      <c r="Q133" s="9">
        <v>11.4511</v>
      </c>
      <c r="R133" s="9">
        <v>550003</v>
      </c>
      <c r="S133" s="8">
        <v>9</v>
      </c>
      <c r="T133" s="8">
        <v>31</v>
      </c>
      <c r="U133" s="8">
        <v>52</v>
      </c>
      <c r="V133" s="8">
        <v>31</v>
      </c>
    </row>
    <row r="134" spans="1:22" x14ac:dyDescent="0.15">
      <c r="A134" s="8">
        <v>331004</v>
      </c>
      <c r="B134" s="9">
        <v>316687000</v>
      </c>
      <c r="C134" s="8">
        <v>-24</v>
      </c>
      <c r="D134" s="8">
        <v>327</v>
      </c>
      <c r="E134" s="8">
        <v>351</v>
      </c>
      <c r="F134" s="9">
        <v>13.7326</v>
      </c>
      <c r="G134" s="9">
        <v>32.752600000000001</v>
      </c>
      <c r="H134" s="9">
        <v>560742</v>
      </c>
      <c r="I134" s="8">
        <v>297</v>
      </c>
      <c r="J134" s="8">
        <v>5</v>
      </c>
      <c r="K134" s="8">
        <v>-24</v>
      </c>
      <c r="L134" s="8">
        <v>5</v>
      </c>
      <c r="M134" s="8">
        <v>11</v>
      </c>
      <c r="N134" s="8">
        <v>53</v>
      </c>
      <c r="O134" s="8">
        <v>42</v>
      </c>
      <c r="P134" s="9">
        <v>29.650500000000001</v>
      </c>
      <c r="Q134" s="9">
        <v>8.0183900000000001</v>
      </c>
      <c r="R134" s="9">
        <v>1217210</v>
      </c>
      <c r="S134" s="8">
        <v>9</v>
      </c>
      <c r="T134" s="8">
        <v>31</v>
      </c>
      <c r="U134" s="8">
        <v>52</v>
      </c>
      <c r="V134" s="8">
        <v>31</v>
      </c>
    </row>
    <row r="135" spans="1:22" x14ac:dyDescent="0.15">
      <c r="A135" s="8">
        <v>331081</v>
      </c>
      <c r="B135" s="9">
        <v>808643000</v>
      </c>
      <c r="C135" s="8">
        <v>-4</v>
      </c>
      <c r="D135" s="8">
        <v>531</v>
      </c>
      <c r="E135" s="8">
        <v>535</v>
      </c>
      <c r="F135" s="9">
        <v>59.433100000000003</v>
      </c>
      <c r="G135" s="9">
        <v>86.820800000000006</v>
      </c>
      <c r="H135" s="9">
        <v>6196790</v>
      </c>
      <c r="I135" s="8">
        <v>498</v>
      </c>
      <c r="J135" s="8">
        <v>4</v>
      </c>
      <c r="K135" s="8">
        <v>-4</v>
      </c>
      <c r="L135" s="8">
        <v>9</v>
      </c>
      <c r="M135" s="8">
        <v>11</v>
      </c>
      <c r="N135" s="8">
        <v>53</v>
      </c>
      <c r="O135" s="8">
        <v>42</v>
      </c>
      <c r="P135" s="9">
        <v>23.649899999999999</v>
      </c>
      <c r="Q135" s="9">
        <v>10.552</v>
      </c>
      <c r="R135" s="9">
        <v>2544020</v>
      </c>
      <c r="S135" s="8">
        <v>11</v>
      </c>
      <c r="T135" s="8">
        <v>31</v>
      </c>
      <c r="U135" s="8">
        <v>52</v>
      </c>
      <c r="V135" s="8">
        <v>31</v>
      </c>
    </row>
    <row r="136" spans="1:22" x14ac:dyDescent="0.15">
      <c r="A136" s="8">
        <v>331021</v>
      </c>
      <c r="B136" s="9">
        <v>254036000</v>
      </c>
      <c r="C136" s="8">
        <v>-12</v>
      </c>
      <c r="D136" s="8">
        <v>400</v>
      </c>
      <c r="E136" s="8">
        <v>412</v>
      </c>
      <c r="F136" s="9">
        <v>76.823899999999995</v>
      </c>
      <c r="G136" s="9">
        <v>82.481700000000004</v>
      </c>
      <c r="H136" s="9">
        <v>2516370</v>
      </c>
      <c r="I136" s="8">
        <v>391</v>
      </c>
      <c r="J136" s="8">
        <v>4</v>
      </c>
      <c r="K136" s="8">
        <v>332</v>
      </c>
      <c r="L136" s="8">
        <v>44</v>
      </c>
      <c r="M136" s="8">
        <v>11</v>
      </c>
      <c r="N136" s="8">
        <v>53</v>
      </c>
      <c r="O136" s="8">
        <v>42</v>
      </c>
      <c r="P136" s="9">
        <v>23.5428</v>
      </c>
      <c r="Q136" s="9">
        <v>10.566000000000001</v>
      </c>
      <c r="R136" s="9">
        <v>872308</v>
      </c>
      <c r="S136" s="8">
        <v>10</v>
      </c>
      <c r="T136" s="8">
        <v>11</v>
      </c>
      <c r="U136" s="8">
        <v>42</v>
      </c>
      <c r="V136" s="8">
        <v>26</v>
      </c>
    </row>
    <row r="137" spans="1:22" x14ac:dyDescent="0.15">
      <c r="A137" s="8">
        <v>331022</v>
      </c>
      <c r="B137" s="9">
        <v>880367000</v>
      </c>
      <c r="C137" s="8">
        <v>-11</v>
      </c>
      <c r="D137" s="8">
        <v>860</v>
      </c>
      <c r="E137" s="8">
        <v>871</v>
      </c>
      <c r="F137" s="9">
        <v>152.62700000000001</v>
      </c>
      <c r="G137" s="9">
        <v>145.375</v>
      </c>
      <c r="H137" s="9">
        <v>17325200</v>
      </c>
      <c r="I137" s="8">
        <v>803</v>
      </c>
      <c r="J137" s="8">
        <v>4</v>
      </c>
      <c r="K137" s="8">
        <v>-11</v>
      </c>
      <c r="L137" s="8">
        <v>111</v>
      </c>
      <c r="M137" s="8">
        <v>11</v>
      </c>
      <c r="N137" s="8">
        <v>53</v>
      </c>
      <c r="O137" s="8">
        <v>42</v>
      </c>
      <c r="P137" s="9">
        <v>20.093299999999999</v>
      </c>
      <c r="Q137" s="9">
        <v>11.7349</v>
      </c>
      <c r="R137" s="9">
        <v>2388570</v>
      </c>
      <c r="S137" s="8">
        <v>11</v>
      </c>
      <c r="T137" s="8">
        <v>11</v>
      </c>
      <c r="U137" s="8">
        <v>52</v>
      </c>
      <c r="V137" s="8">
        <v>12</v>
      </c>
    </row>
    <row r="138" spans="1:22" x14ac:dyDescent="0.15">
      <c r="A138" s="8">
        <v>330922</v>
      </c>
      <c r="B138" s="9">
        <v>19218500</v>
      </c>
      <c r="C138" s="8">
        <v>-25</v>
      </c>
      <c r="D138" s="8">
        <v>172</v>
      </c>
      <c r="E138" s="8">
        <v>197</v>
      </c>
      <c r="F138" s="9">
        <v>42.265500000000003</v>
      </c>
      <c r="G138" s="9">
        <v>37.782499999999999</v>
      </c>
      <c r="H138" s="9">
        <v>104734</v>
      </c>
      <c r="I138" s="8">
        <v>174</v>
      </c>
      <c r="J138" s="8">
        <v>5</v>
      </c>
      <c r="K138" s="8">
        <v>-25</v>
      </c>
      <c r="L138" s="8">
        <v>34</v>
      </c>
      <c r="M138" s="8">
        <v>11</v>
      </c>
      <c r="N138" s="8">
        <v>33</v>
      </c>
      <c r="O138" s="8">
        <v>22</v>
      </c>
      <c r="P138" s="9">
        <v>16.756599999999999</v>
      </c>
      <c r="Q138" s="9">
        <v>8.5847200000000008</v>
      </c>
      <c r="R138" s="9">
        <v>27263</v>
      </c>
      <c r="S138" s="8">
        <v>5</v>
      </c>
      <c r="T138" s="8">
        <v>11</v>
      </c>
      <c r="U138" s="8">
        <v>26</v>
      </c>
      <c r="V138" s="8">
        <v>11</v>
      </c>
    </row>
    <row r="139" spans="1:22" x14ac:dyDescent="0.15">
      <c r="A139" s="8">
        <v>330921</v>
      </c>
      <c r="B139" s="9">
        <v>89112400</v>
      </c>
      <c r="C139" s="8">
        <v>-7</v>
      </c>
      <c r="D139" s="8">
        <v>248</v>
      </c>
      <c r="E139" s="8">
        <v>255</v>
      </c>
      <c r="F139" s="9">
        <v>23.3384</v>
      </c>
      <c r="G139" s="9">
        <v>37.883800000000001</v>
      </c>
      <c r="H139" s="9">
        <v>268158</v>
      </c>
      <c r="I139" s="8">
        <v>230</v>
      </c>
      <c r="J139" s="8">
        <v>1</v>
      </c>
      <c r="K139" s="8">
        <v>165</v>
      </c>
      <c r="L139" s="8">
        <v>5</v>
      </c>
      <c r="M139" s="8">
        <v>11</v>
      </c>
      <c r="N139" s="8">
        <v>62</v>
      </c>
      <c r="O139" s="8">
        <v>51</v>
      </c>
      <c r="P139" s="9">
        <v>24.510400000000001</v>
      </c>
      <c r="Q139" s="9">
        <v>12.9321</v>
      </c>
      <c r="R139" s="9">
        <v>646118</v>
      </c>
      <c r="S139" s="8">
        <v>11</v>
      </c>
      <c r="T139" s="8">
        <v>11</v>
      </c>
      <c r="U139" s="8">
        <v>62</v>
      </c>
      <c r="V139" s="8">
        <v>31</v>
      </c>
    </row>
    <row r="140" spans="1:22" x14ac:dyDescent="0.15">
      <c r="A140" s="8">
        <v>330902</v>
      </c>
      <c r="B140" s="9">
        <v>311420000</v>
      </c>
      <c r="C140" s="8">
        <v>-11</v>
      </c>
      <c r="D140" s="8">
        <v>454</v>
      </c>
      <c r="E140" s="8">
        <v>465</v>
      </c>
      <c r="F140" s="9">
        <v>77.702100000000002</v>
      </c>
      <c r="G140" s="9">
        <v>82.066199999999995</v>
      </c>
      <c r="H140" s="9">
        <v>3120050</v>
      </c>
      <c r="I140" s="8">
        <v>436</v>
      </c>
      <c r="J140" s="8">
        <v>2</v>
      </c>
      <c r="K140" s="8">
        <v>-11</v>
      </c>
      <c r="L140" s="8">
        <v>51</v>
      </c>
      <c r="M140" s="8">
        <v>11</v>
      </c>
      <c r="N140" s="8">
        <v>53</v>
      </c>
      <c r="O140" s="8">
        <v>42</v>
      </c>
      <c r="P140" s="9">
        <v>21.8703</v>
      </c>
      <c r="Q140" s="9">
        <v>11.5931</v>
      </c>
      <c r="R140" s="9">
        <v>1299640</v>
      </c>
      <c r="S140" s="8">
        <v>9</v>
      </c>
      <c r="T140" s="8">
        <v>11</v>
      </c>
      <c r="U140" s="8">
        <v>52</v>
      </c>
      <c r="V140" s="8">
        <v>16</v>
      </c>
    </row>
    <row r="141" spans="1:22" x14ac:dyDescent="0.15">
      <c r="A141" s="8">
        <v>330903</v>
      </c>
      <c r="B141" s="9">
        <v>96697500</v>
      </c>
      <c r="C141" s="8">
        <v>-12</v>
      </c>
      <c r="D141" s="8">
        <v>477</v>
      </c>
      <c r="E141" s="8">
        <v>489</v>
      </c>
      <c r="F141" s="9">
        <v>76.248099999999994</v>
      </c>
      <c r="G141" s="9">
        <v>89.939300000000003</v>
      </c>
      <c r="H141" s="9">
        <v>950661</v>
      </c>
      <c r="I141" s="8">
        <v>436</v>
      </c>
      <c r="J141" s="8">
        <v>2</v>
      </c>
      <c r="K141" s="8">
        <v>-12</v>
      </c>
      <c r="L141" s="8">
        <v>41</v>
      </c>
      <c r="M141" s="8">
        <v>11</v>
      </c>
      <c r="N141" s="8">
        <v>53</v>
      </c>
      <c r="O141" s="8">
        <v>42</v>
      </c>
      <c r="P141" s="9">
        <v>23.428899999999999</v>
      </c>
      <c r="Q141" s="9">
        <v>11.965</v>
      </c>
      <c r="R141" s="9">
        <v>966019</v>
      </c>
      <c r="S141" s="8">
        <v>9</v>
      </c>
      <c r="T141" s="8">
        <v>11</v>
      </c>
      <c r="U141" s="8">
        <v>53</v>
      </c>
      <c r="V141" s="8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原始总表</vt:lpstr>
      <vt:lpstr>usedata140114</vt:lpstr>
      <vt:lpstr>usedata</vt:lpstr>
      <vt:lpstr>Sheet7</vt:lpstr>
      <vt:lpstr>2007农业</vt:lpstr>
      <vt:lpstr>2007土地、人口、GDP</vt:lpstr>
      <vt:lpstr>2005浙江</vt:lpstr>
      <vt:lpstr>2004浙江</vt:lpstr>
      <vt:lpstr>平均海拔和土地利用</vt:lpstr>
      <vt:lpstr>usedata140403</vt:lpstr>
      <vt:lpstr>usedata140514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2014-05-14T03:34:21Z</dcterms:modified>
</cp:coreProperties>
</file>