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lyn\Documents\GitHub_Files\multi-frame\projects\4.decorrelation\"/>
    </mc:Choice>
  </mc:AlternateContent>
  <bookViews>
    <workbookView xWindow="2175" yWindow="1275" windowWidth="24960" windowHeight="13395" tabRatio="500" activeTab="1"/>
  </bookViews>
  <sheets>
    <sheet name="C4Model" sheetId="1" r:id="rId1"/>
    <sheet name="C4ModelResults" sheetId="3" r:id="rId2"/>
    <sheet name="CVert" sheetId="2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3" i="3" l="1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<sst xmlns="http://schemas.openxmlformats.org/spreadsheetml/2006/main" count="1133" uniqueCount="536">
  <si>
    <t>method</t>
  </si>
  <si>
    <t>roi</t>
  </si>
  <si>
    <t>[10 20 169 34]</t>
  </si>
  <si>
    <t>[55 952 34 169]</t>
  </si>
  <si>
    <t>Test37</t>
  </si>
  <si>
    <t>[10 20 126 34]</t>
  </si>
  <si>
    <t>Test38</t>
  </si>
  <si>
    <t>Test39</t>
  </si>
  <si>
    <t>Test40</t>
  </si>
  <si>
    <t>[10 20 158 34]</t>
  </si>
  <si>
    <t>[60 957 34 158]</t>
  </si>
  <si>
    <t>Test43</t>
  </si>
  <si>
    <t>Test44</t>
  </si>
  <si>
    <t>Test45</t>
  </si>
  <si>
    <t>Test46</t>
  </si>
  <si>
    <t>[10 20 175 39]</t>
  </si>
  <si>
    <t>[64 985 39 175]</t>
  </si>
  <si>
    <t>Test47</t>
  </si>
  <si>
    <t>Test48</t>
  </si>
  <si>
    <t>Test49</t>
  </si>
  <si>
    <t>Test50</t>
  </si>
  <si>
    <t>[10 20 136 30]</t>
  </si>
  <si>
    <t>[70 1012 30 136]</t>
  </si>
  <si>
    <t>Test52</t>
  </si>
  <si>
    <t>Test54</t>
  </si>
  <si>
    <t>Test55</t>
  </si>
  <si>
    <t>Test56</t>
  </si>
  <si>
    <t>[10 20 218 29]</t>
  </si>
  <si>
    <t>[74 897 29 218]</t>
  </si>
  <si>
    <t>Test58</t>
  </si>
  <si>
    <t>Test59</t>
  </si>
  <si>
    <t>Test60</t>
  </si>
  <si>
    <t>Test61</t>
  </si>
  <si>
    <t>[10 20 174 21]</t>
  </si>
  <si>
    <t>[65 696 21 174]</t>
  </si>
  <si>
    <t>Test62</t>
  </si>
  <si>
    <t>Test63</t>
  </si>
  <si>
    <t>Test64</t>
  </si>
  <si>
    <t>Test65</t>
  </si>
  <si>
    <t>[10 20 322 20]</t>
  </si>
  <si>
    <t>[55 565 20 322]</t>
  </si>
  <si>
    <t>Test66</t>
  </si>
  <si>
    <t>Test67</t>
  </si>
  <si>
    <t>Test68</t>
  </si>
  <si>
    <t>Test69</t>
  </si>
  <si>
    <t>[10 20 202 33]</t>
  </si>
  <si>
    <t>[62 739 33 202]</t>
  </si>
  <si>
    <t>Test70</t>
  </si>
  <si>
    <t>Test71</t>
  </si>
  <si>
    <t>Test73</t>
  </si>
  <si>
    <t>Test74</t>
  </si>
  <si>
    <t>[10 20 147 38]</t>
  </si>
  <si>
    <t>[58 696 38 147]</t>
  </si>
  <si>
    <t>Test75</t>
  </si>
  <si>
    <t>Test76</t>
  </si>
  <si>
    <t>Test77</t>
  </si>
  <si>
    <t>Test79</t>
  </si>
  <si>
    <t>[10 20 164 37]</t>
  </si>
  <si>
    <t>[51 805 37 164]</t>
  </si>
  <si>
    <t>Test80</t>
  </si>
  <si>
    <t>Test81</t>
  </si>
  <si>
    <t>Test82</t>
  </si>
  <si>
    <t>Test83</t>
  </si>
  <si>
    <t>[10 20 322 40]</t>
  </si>
  <si>
    <t>[55 1377 40 322]</t>
  </si>
  <si>
    <t>Test84</t>
  </si>
  <si>
    <t>Test85</t>
  </si>
  <si>
    <t>Test86</t>
  </si>
  <si>
    <t>Test87</t>
  </si>
  <si>
    <t>[10 20 224 36]</t>
  </si>
  <si>
    <t>[54 1486 36 224]</t>
  </si>
  <si>
    <t>Test88</t>
  </si>
  <si>
    <t>Test90</t>
  </si>
  <si>
    <t>Test91</t>
  </si>
  <si>
    <t>Test92</t>
  </si>
  <si>
    <t>[10 20 202 40]</t>
  </si>
  <si>
    <t>[54 1524 40 202]</t>
  </si>
  <si>
    <t>Test93</t>
  </si>
  <si>
    <t>Test94</t>
  </si>
  <si>
    <t>Test95</t>
  </si>
  <si>
    <t>Test96</t>
  </si>
  <si>
    <t>[10 20 185 42]</t>
  </si>
  <si>
    <t>[53 1541 42 185]</t>
  </si>
  <si>
    <t>Test97</t>
  </si>
  <si>
    <t>Test98</t>
  </si>
  <si>
    <t>Test99</t>
  </si>
  <si>
    <t>Test100</t>
  </si>
  <si>
    <t>[10 20 142 36]</t>
  </si>
  <si>
    <t>[50  1492  36 142]</t>
  </si>
  <si>
    <t>Test101</t>
  </si>
  <si>
    <t>Test102</t>
  </si>
  <si>
    <t>Test103</t>
  </si>
  <si>
    <t>Test104</t>
  </si>
  <si>
    <t>[10 20 300 48]</t>
  </si>
  <si>
    <t>[48 1410 48 300]</t>
  </si>
  <si>
    <t>Test107</t>
  </si>
  <si>
    <t>Test111</t>
  </si>
  <si>
    <t>Test112</t>
  </si>
  <si>
    <t>Test113</t>
  </si>
  <si>
    <t>[10 20 327 28]</t>
  </si>
  <si>
    <t>[69 1372 28 327]</t>
  </si>
  <si>
    <t>Test114</t>
  </si>
  <si>
    <t>Test115</t>
  </si>
  <si>
    <t>Test116</t>
  </si>
  <si>
    <t>Test117</t>
  </si>
  <si>
    <t>[10 20 834 57]</t>
  </si>
  <si>
    <t>[38 886 57 834]</t>
  </si>
  <si>
    <t>Test118</t>
  </si>
  <si>
    <t>Test119</t>
  </si>
  <si>
    <t>Test120</t>
  </si>
  <si>
    <t>Test121</t>
  </si>
  <si>
    <t>Angle</t>
  </si>
  <si>
    <t>UltrasoundStream734.ust</t>
  </si>
  <si>
    <t>UltrasoundStream735.ust</t>
  </si>
  <si>
    <t>UltrasoundStream736.ust</t>
  </si>
  <si>
    <t>UltrasoundStream737.ust</t>
  </si>
  <si>
    <t>UltrasoundStream739.ust</t>
  </si>
  <si>
    <t>UltrasoundStream740.ust</t>
  </si>
  <si>
    <t>UltrasoundStream741.ust</t>
  </si>
  <si>
    <t>UltrasoundStream742.ust</t>
  </si>
  <si>
    <t>UltrasoundStream743.ust</t>
  </si>
  <si>
    <t>UltrasoundStream744.ust</t>
  </si>
  <si>
    <t>UltrasoundStream745.ust</t>
  </si>
  <si>
    <t>UltrasoundStream746.ust</t>
  </si>
  <si>
    <t>UltrasoundStream747.ust</t>
  </si>
  <si>
    <t>UltrasoundStream748.ust</t>
  </si>
  <si>
    <t>UltrasoundStream749.ust</t>
  </si>
  <si>
    <t>UltrasoundStream752.ust</t>
  </si>
  <si>
    <t>UltrasoundStream753.ust</t>
  </si>
  <si>
    <t>UltrasoundStream754.ust</t>
  </si>
  <si>
    <t>UltrasoundStream755.ust</t>
  </si>
  <si>
    <t>UltrasoundStream756.ust</t>
  </si>
  <si>
    <t>UltrasoundStream757.ust</t>
  </si>
  <si>
    <t>UltrasoundStream758.ust</t>
  </si>
  <si>
    <t>UltrasoundStream759.ust</t>
  </si>
  <si>
    <t>UltrasoundStream760.ust</t>
  </si>
  <si>
    <t>UltrasoundStream761.ust</t>
  </si>
  <si>
    <t>UltrasoundStream763.ust</t>
  </si>
  <si>
    <t>UltrasoundStream764.ust</t>
  </si>
  <si>
    <t>UltrasoundStream765.ust</t>
  </si>
  <si>
    <t>UltrasoundStream766.ust</t>
  </si>
  <si>
    <t>UltrasoundStream767.ust</t>
  </si>
  <si>
    <t>UltrasoundStream768.ust</t>
  </si>
  <si>
    <t>UltrasoundStream769.ust</t>
  </si>
  <si>
    <t>UltrasoundStream770.ust</t>
  </si>
  <si>
    <t>UltrasoundStream771.ust</t>
  </si>
  <si>
    <t>UltrasoundStream772.ust</t>
  </si>
  <si>
    <t>UltrasoundStream775.ust</t>
  </si>
  <si>
    <t>UltrasoundStream776.ust</t>
  </si>
  <si>
    <t>UltrasoundStream777.ust</t>
  </si>
  <si>
    <t>UltrasoundStream778.ust</t>
  </si>
  <si>
    <t>UltrasoundStream779.ust</t>
  </si>
  <si>
    <t>UltrasoundStream780.ust</t>
  </si>
  <si>
    <t>UltrasoundStream781.ust</t>
  </si>
  <si>
    <t>UltrasoundStream782.ust</t>
  </si>
  <si>
    <t>UltrasoundStream783.ust</t>
  </si>
  <si>
    <t>UltrasoundStream784.ust</t>
  </si>
  <si>
    <t>UltrasoundStream785.ust</t>
  </si>
  <si>
    <t>UltrasoundStream786.ust</t>
  </si>
  <si>
    <t>UltrasoundStream787.ust</t>
  </si>
  <si>
    <t>UltrasoundStream788.ust</t>
  </si>
  <si>
    <t>UltrasoundStream789.ust</t>
  </si>
  <si>
    <t>UltrasoundStream790.ust</t>
  </si>
  <si>
    <t>UltrasoundStream791.ust</t>
  </si>
  <si>
    <t>UltrasoundStream792.ust</t>
  </si>
  <si>
    <t>UltrasoundStream793.ust</t>
  </si>
  <si>
    <t>UltrasoundStream794.ust</t>
  </si>
  <si>
    <t>UltrasoundStream795.ust</t>
  </si>
  <si>
    <t>UltrasoundStream796.ust</t>
  </si>
  <si>
    <t>UltrasoundStream797.ust</t>
  </si>
  <si>
    <t>UltrasoundStream798.ust</t>
  </si>
  <si>
    <t>UltrasoundStream799.ust</t>
  </si>
  <si>
    <t>UltrasoundStream800.ust</t>
  </si>
  <si>
    <t>UltrasoundStream801.ust</t>
  </si>
  <si>
    <t>UltrasoundStream802.ust</t>
  </si>
  <si>
    <t>UltrasoundStream803.ust</t>
  </si>
  <si>
    <t>UltrasoundStream804.ust</t>
  </si>
  <si>
    <t>UltrasoundStream805.ust</t>
  </si>
  <si>
    <t>UltrasoundStream806.ust</t>
  </si>
  <si>
    <t>UltrasoundStream807.ust</t>
  </si>
  <si>
    <t>ID</t>
  </si>
  <si>
    <t>Amp</t>
  </si>
  <si>
    <t>ustFile</t>
  </si>
  <si>
    <t>csvFile</t>
  </si>
  <si>
    <t>matFile</t>
  </si>
  <si>
    <t>csvGroup</t>
  </si>
  <si>
    <t>UltrasoundStream808.ust'</t>
  </si>
  <si>
    <t>UltrasoundStream809.ust'</t>
  </si>
  <si>
    <t>UltrasoundStream810.ust'</t>
  </si>
  <si>
    <t>UltrasoundStream811.ust'</t>
  </si>
  <si>
    <t>UltrasoundStream812.ust'</t>
  </si>
  <si>
    <t>UltrasoundStream813.ust'</t>
  </si>
  <si>
    <t>UltrasoundStream814.ust'</t>
  </si>
  <si>
    <t>UltrasoundStream815.ust'</t>
  </si>
  <si>
    <t>UltrasoundStream816.ust'</t>
  </si>
  <si>
    <t>UltrasoundStream817.ust'</t>
  </si>
  <si>
    <t>UltrasoundStream818.ust'</t>
  </si>
  <si>
    <t>UltrasoundStream819.ust'</t>
  </si>
  <si>
    <t>UltrasoundStream820.ust'</t>
  </si>
  <si>
    <t>UltrasoundStream821.ust'</t>
  </si>
  <si>
    <t>UltrasoundStream822.ust'</t>
  </si>
  <si>
    <t>UltrasoundStream823.ust'</t>
  </si>
  <si>
    <t>UltrasoundStream824.ust'</t>
  </si>
  <si>
    <t>UltrasoundStream825.ust'</t>
  </si>
  <si>
    <t>UltrasoundStream826.ust'</t>
  </si>
  <si>
    <t>UltrasoundStream827.ust'</t>
  </si>
  <si>
    <t>'UltrasoundStream897.ust'</t>
  </si>
  <si>
    <t>'UltrasoundStream898.ust'</t>
  </si>
  <si>
    <t>'UltrasoundStream899.ust'</t>
  </si>
  <si>
    <t>'UltrasoundStream900.ust'</t>
  </si>
  <si>
    <t>'UltrasoundStream902.ust'</t>
  </si>
  <si>
    <t>'UltrasoundStream903.ust'</t>
  </si>
  <si>
    <t>'UltrasoundStream904.ust'</t>
  </si>
  <si>
    <t>'UltrasoundStream905.ust'</t>
  </si>
  <si>
    <t>'UltrasoundStream906.ust'</t>
  </si>
  <si>
    <t>'UltrasoundStream907.ust'</t>
  </si>
  <si>
    <t>'UltrasoundStream908.ust'</t>
  </si>
  <si>
    <t>'UltrasoundStream909.ust'</t>
  </si>
  <si>
    <t>'UltrasoundStream911.ust'</t>
  </si>
  <si>
    <t>'UltrasoundStream912.ust'</t>
  </si>
  <si>
    <t>'UltrasoundStream913.ust'</t>
  </si>
  <si>
    <t>'UltrasoundStream914.ust'</t>
  </si>
  <si>
    <t>'UltrasoundStream915.ust'</t>
  </si>
  <si>
    <t>'UltrasoundStream916.ust'</t>
  </si>
  <si>
    <t>'UltrasoundStream917.ust'</t>
  </si>
  <si>
    <t>'UltrasoundStream918.ust'</t>
  </si>
  <si>
    <t>'C4Spec001'</t>
  </si>
  <si>
    <t>'C4Spec002'</t>
  </si>
  <si>
    <t>'C4Spec003'</t>
  </si>
  <si>
    <t>'C4Spec004'</t>
  </si>
  <si>
    <t>'C4Spec005'</t>
  </si>
  <si>
    <t>'C4Spec006'</t>
  </si>
  <si>
    <t>'C4Spec007'</t>
  </si>
  <si>
    <t>'C4Spec008'</t>
  </si>
  <si>
    <t>'C4Spec009'</t>
  </si>
  <si>
    <t>'C4Spec010'</t>
  </si>
  <si>
    <t>'C4Spec011'</t>
  </si>
  <si>
    <t>'C4Spec012'</t>
  </si>
  <si>
    <t>'C4Spec013'</t>
  </si>
  <si>
    <t>'C4Spec014'</t>
  </si>
  <si>
    <t>'C4Spec015'</t>
  </si>
  <si>
    <t>'C4Spec016'</t>
  </si>
  <si>
    <t>'C4Spec017'</t>
  </si>
  <si>
    <t>'C4Spec018'</t>
  </si>
  <si>
    <t>'C4Spec019'</t>
  </si>
  <si>
    <t>'C4Spec020'</t>
  </si>
  <si>
    <t>'C4Spec021'</t>
  </si>
  <si>
    <t>'C4Spec022'</t>
  </si>
  <si>
    <t>'C4Spec023'</t>
  </si>
  <si>
    <t>'C4Spec024'</t>
  </si>
  <si>
    <t>'C4Spec025'</t>
  </si>
  <si>
    <t>'C4Spec026'</t>
  </si>
  <si>
    <t>'C4Spec027'</t>
  </si>
  <si>
    <t>'C4Spec028'</t>
  </si>
  <si>
    <t>'C4Spec029'</t>
  </si>
  <si>
    <t>'C4Spec030'</t>
  </si>
  <si>
    <t>'C4Spec031'</t>
  </si>
  <si>
    <t>'C4Spec032'</t>
  </si>
  <si>
    <t>'C4Spec033'</t>
  </si>
  <si>
    <t>'C4Spec034'</t>
  </si>
  <si>
    <t>'C4Spec035'</t>
  </si>
  <si>
    <t>'C4Spec036'</t>
  </si>
  <si>
    <t>'C4Spec037'</t>
  </si>
  <si>
    <t>'C4Spec038'</t>
  </si>
  <si>
    <t>'C4Spec039'</t>
  </si>
  <si>
    <t>'C4Spec040'</t>
  </si>
  <si>
    <t>'C4Spec041'</t>
  </si>
  <si>
    <t>'C4Spec042'</t>
  </si>
  <si>
    <t>'C4Spec043'</t>
  </si>
  <si>
    <t>'C4Spec044'</t>
  </si>
  <si>
    <t>'C4Spec045'</t>
  </si>
  <si>
    <t>'C4Spec046'</t>
  </si>
  <si>
    <t>'C4Spec047'</t>
  </si>
  <si>
    <t>'C4Spec048'</t>
  </si>
  <si>
    <t>'C4Spec049'</t>
  </si>
  <si>
    <t>'C4Spec050'</t>
  </si>
  <si>
    <t>'C4Spec051'</t>
  </si>
  <si>
    <t>'C4Spec052'</t>
  </si>
  <si>
    <t>'C4Spec053'</t>
  </si>
  <si>
    <t>'C4Spec054'</t>
  </si>
  <si>
    <t>'C4Spec055'</t>
  </si>
  <si>
    <t>'C4Spec056'</t>
  </si>
  <si>
    <t>'C4Spec057'</t>
  </si>
  <si>
    <t>'C4Spec058'</t>
  </si>
  <si>
    <t>'C4Spec059'</t>
  </si>
  <si>
    <t>'C4Spec060'</t>
  </si>
  <si>
    <t>'C4Spec061'</t>
  </si>
  <si>
    <t>'C4Spec062'</t>
  </si>
  <si>
    <t>'C4Spec063'</t>
  </si>
  <si>
    <t>'C4Spec064'</t>
  </si>
  <si>
    <t>'C4Spec069'</t>
  </si>
  <si>
    <t>'C4Spec070'</t>
  </si>
  <si>
    <t>'C4Spec071'</t>
  </si>
  <si>
    <t>'C4Spec072'</t>
  </si>
  <si>
    <t>'C4Spec073'</t>
  </si>
  <si>
    <t>'C4Spec074'</t>
  </si>
  <si>
    <t>'C4Spec075'</t>
  </si>
  <si>
    <t>'C4Spec076'</t>
  </si>
  <si>
    <t>'C4Spec077'</t>
  </si>
  <si>
    <t>'C4Spec078'</t>
  </si>
  <si>
    <t>'C4Spec079'</t>
  </si>
  <si>
    <t>'C4Spec080'</t>
  </si>
  <si>
    <t>'C4Spec081'</t>
  </si>
  <si>
    <t>'C4Spec082'</t>
  </si>
  <si>
    <t>'C4Spec083'</t>
  </si>
  <si>
    <t>'C4Spec084'</t>
  </si>
  <si>
    <t>'C4Spec088'</t>
  </si>
  <si>
    <t>'C4Spec089'</t>
  </si>
  <si>
    <t>'C4Spec090'</t>
  </si>
  <si>
    <t>'C4Spec091'</t>
  </si>
  <si>
    <t>'C4Spec092'</t>
  </si>
  <si>
    <t>'C4Spec093'</t>
  </si>
  <si>
    <t>'C4Spec094'</t>
  </si>
  <si>
    <t>'C4Spec095'</t>
  </si>
  <si>
    <t>'C4Spec096'</t>
  </si>
  <si>
    <t>'C4Spec097'</t>
  </si>
  <si>
    <t>'C4Spec098'</t>
  </si>
  <si>
    <t>'C4Spec099'</t>
  </si>
  <si>
    <t>'C4Spec100'</t>
  </si>
  <si>
    <t>'C4Spec101'</t>
  </si>
  <si>
    <t>'C4Spec102'</t>
  </si>
  <si>
    <t>'C4Spec103'</t>
  </si>
  <si>
    <t>'C4Spec104'</t>
  </si>
  <si>
    <t>'C4Spec105'</t>
  </si>
  <si>
    <t>'C4Spec106'</t>
  </si>
  <si>
    <t>'C4Spec107'</t>
  </si>
  <si>
    <t>'C4Spec108'</t>
  </si>
  <si>
    <t>'C4Spec109'</t>
  </si>
  <si>
    <t>'C4Spec110'</t>
  </si>
  <si>
    <t>'C4Spec111'</t>
  </si>
  <si>
    <t>'C4Spec112'</t>
  </si>
  <si>
    <t>'C4Spec113'</t>
  </si>
  <si>
    <t>'C4Spec114'</t>
  </si>
  <si>
    <t>'C4Spec115'</t>
  </si>
  <si>
    <t>'C4Spec116'</t>
  </si>
  <si>
    <t>'C4Spec117'</t>
  </si>
  <si>
    <t>'C4Spec118'</t>
  </si>
  <si>
    <t>'C4Spec119'</t>
  </si>
  <si>
    <t>'C4Spec120'</t>
  </si>
  <si>
    <t>'C4Spec121'</t>
  </si>
  <si>
    <t>'C4Spec122'</t>
  </si>
  <si>
    <t>'C4Spec123'</t>
  </si>
  <si>
    <t>'C4Spec124'</t>
  </si>
  <si>
    <t>'C4Spec125'</t>
  </si>
  <si>
    <t>'C4Spec126'</t>
  </si>
  <si>
    <t>'C4Spec127'</t>
  </si>
  <si>
    <t>[10 20 382 36]</t>
  </si>
  <si>
    <t>[72 1247 36 382]</t>
  </si>
  <si>
    <t>[10 20 562 41]</t>
  </si>
  <si>
    <t>[63 766 41 562]</t>
  </si>
  <si>
    <t>[10 20 131 30]</t>
  </si>
  <si>
    <t>[75 548 30 131]</t>
  </si>
  <si>
    <t>[10 20 289 65]</t>
  </si>
  <si>
    <t>[11 1034 65 289]</t>
  </si>
  <si>
    <t>[10 20 344 47]</t>
  </si>
  <si>
    <t>[23 1105 47 344]</t>
  </si>
  <si>
    <t>[10,20,508,51]</t>
  </si>
  <si>
    <t>[45,772,51,508]</t>
  </si>
  <si>
    <t>[10,20,311,42]</t>
  </si>
  <si>
    <t>[44,1077,42,311]</t>
  </si>
  <si>
    <t>[10,20,191,37]</t>
  </si>
  <si>
    <t>[61,810,37,191]</t>
  </si>
  <si>
    <t>[10,20,273,36]</t>
  </si>
  <si>
    <t>[48,1531,36,273]</t>
  </si>
  <si>
    <t>[10,20,437,36]</t>
  </si>
  <si>
    <t>[33,892,36,437]</t>
  </si>
  <si>
    <t>[10,20,278,56]</t>
  </si>
  <si>
    <t>[35,1165,56,278]</t>
  </si>
  <si>
    <t>[10,20,278,65]</t>
  </si>
  <si>
    <t>[33,1170,65,278]</t>
  </si>
  <si>
    <t>[10,20,224,32]</t>
  </si>
  <si>
    <t>[60,892,32,224]</t>
  </si>
  <si>
    <t>[10,20,491,44]</t>
  </si>
  <si>
    <t>[43,1132,44,491]</t>
  </si>
  <si>
    <t>[10,20,546,45]</t>
  </si>
  <si>
    <t>[36,1077,45,546]</t>
  </si>
  <si>
    <t>[10,20,371,40]</t>
  </si>
  <si>
    <t>[46,1138,40,371]</t>
  </si>
  <si>
    <t>[10,20,262,31]</t>
  </si>
  <si>
    <t>[69,1312,31,262]</t>
  </si>
  <si>
    <t>[10,20,704,55]</t>
  </si>
  <si>
    <t>[52,903,55,704]</t>
  </si>
  <si>
    <t>[10,20,246,32]</t>
  </si>
  <si>
    <t>[48,1580,32,246]</t>
  </si>
  <si>
    <t>[10,20,753,33]</t>
  </si>
  <si>
    <t>[55,1045,33,753]</t>
  </si>
  <si>
    <t>[10,20,311,52]</t>
  </si>
  <si>
    <t>[40,794,52,311]</t>
  </si>
  <si>
    <t>[10,20,355,39]</t>
  </si>
  <si>
    <t>[64,832,39,355]</t>
  </si>
  <si>
    <t>[10,20,235,42]</t>
  </si>
  <si>
    <t>[48,663,42,235]</t>
  </si>
  <si>
    <t>[10,20,339,31]</t>
  </si>
  <si>
    <t>[38,1269,31,339]</t>
  </si>
  <si>
    <t>[10,20,988,32]</t>
  </si>
  <si>
    <t>[38,668,32,988]</t>
  </si>
  <si>
    <t>[10,20,295,65]</t>
  </si>
  <si>
    <t>[36,783,65,295]</t>
  </si>
  <si>
    <t>[10,20,213,32]</t>
  </si>
  <si>
    <t>[59,996,32,213]</t>
  </si>
  <si>
    <t>[10,20,229,41]</t>
  </si>
  <si>
    <t>[66,946,41,229]</t>
  </si>
  <si>
    <t>[10,20,382,39]</t>
  </si>
  <si>
    <t>[52,1394,39,382]</t>
  </si>
  <si>
    <t>[10,20,1005,55]</t>
  </si>
  <si>
    <t>[41,564,55,1005]</t>
  </si>
  <si>
    <t>Test1'</t>
  </si>
  <si>
    <t>Test2'</t>
  </si>
  <si>
    <t>Test3'</t>
  </si>
  <si>
    <t>Test4'</t>
  </si>
  <si>
    <t>Test5'</t>
  </si>
  <si>
    <t>Test6'</t>
  </si>
  <si>
    <t>Test7'</t>
  </si>
  <si>
    <t>Test8'</t>
  </si>
  <si>
    <t>Test9'</t>
  </si>
  <si>
    <t>Test10'</t>
  </si>
  <si>
    <t>Test11'</t>
  </si>
  <si>
    <t>Test12'</t>
  </si>
  <si>
    <t>Test13'</t>
  </si>
  <si>
    <t>Test14'</t>
  </si>
  <si>
    <t>Test15'</t>
  </si>
  <si>
    <t>Test16'</t>
  </si>
  <si>
    <t>Test17'</t>
  </si>
  <si>
    <t>Test18'</t>
  </si>
  <si>
    <t>Test19'</t>
  </si>
  <si>
    <t>Test20'</t>
  </si>
  <si>
    <t>Test23'</t>
  </si>
  <si>
    <t>Test25'</t>
  </si>
  <si>
    <t>Test26'</t>
  </si>
  <si>
    <t>Test27'</t>
  </si>
  <si>
    <t>Test28'</t>
  </si>
  <si>
    <t>Test29'</t>
  </si>
  <si>
    <t>Test30'</t>
  </si>
  <si>
    <t>Test31'</t>
  </si>
  <si>
    <t>Test32'</t>
  </si>
  <si>
    <t>Test33'</t>
  </si>
  <si>
    <t>Test34'</t>
  </si>
  <si>
    <t>Test35'</t>
  </si>
  <si>
    <t>Test36'</t>
  </si>
  <si>
    <t>Test37'</t>
  </si>
  <si>
    <t>Test38'</t>
  </si>
  <si>
    <t>Test39'</t>
  </si>
  <si>
    <t>Test40'</t>
  </si>
  <si>
    <t>Test41'</t>
  </si>
  <si>
    <t>Test42'</t>
  </si>
  <si>
    <t>Test43'</t>
  </si>
  <si>
    <t>Test44'</t>
  </si>
  <si>
    <t>Test45'</t>
  </si>
  <si>
    <t>Test47'</t>
  </si>
  <si>
    <t>Test48'</t>
  </si>
  <si>
    <t>Test49'</t>
  </si>
  <si>
    <t>Test50'</t>
  </si>
  <si>
    <t>Test51'</t>
  </si>
  <si>
    <t>Test52'</t>
  </si>
  <si>
    <t>Test53'</t>
  </si>
  <si>
    <t>Test54'</t>
  </si>
  <si>
    <t>Test55'</t>
  </si>
  <si>
    <t>Test56'</t>
  </si>
  <si>
    <t>Test58'</t>
  </si>
  <si>
    <t>Test59'</t>
  </si>
  <si>
    <t>Test60'</t>
  </si>
  <si>
    <t>Test61'</t>
  </si>
  <si>
    <t>Test62'</t>
  </si>
  <si>
    <t>Test63'</t>
  </si>
  <si>
    <t>Test64'</t>
  </si>
  <si>
    <t>Test65'</t>
  </si>
  <si>
    <t>Test66'</t>
  </si>
  <si>
    <t>Test67'</t>
  </si>
  <si>
    <t>Test68'</t>
  </si>
  <si>
    <t>Test70'</t>
  </si>
  <si>
    <t>Test76'</t>
  </si>
  <si>
    <t>Test77'</t>
  </si>
  <si>
    <t>Test79'</t>
  </si>
  <si>
    <t>Test80'</t>
  </si>
  <si>
    <t>Test81'</t>
  </si>
  <si>
    <t>Test82'</t>
  </si>
  <si>
    <t>Test83'</t>
  </si>
  <si>
    <t>Test84'</t>
  </si>
  <si>
    <t>Test85'</t>
  </si>
  <si>
    <t>Test86'</t>
  </si>
  <si>
    <t>Test87'</t>
  </si>
  <si>
    <t>Test88'</t>
  </si>
  <si>
    <t>Test89'</t>
  </si>
  <si>
    <t>Test90'</t>
  </si>
  <si>
    <t>Test91'</t>
  </si>
  <si>
    <t>Test92'</t>
  </si>
  <si>
    <t>Test97'</t>
  </si>
  <si>
    <t>Test98'</t>
  </si>
  <si>
    <t>Test99'</t>
  </si>
  <si>
    <t>Test100'</t>
  </si>
  <si>
    <t>Test102'</t>
  </si>
  <si>
    <t>Test104'</t>
  </si>
  <si>
    <t>Test105'</t>
  </si>
  <si>
    <t>Test107'</t>
  </si>
  <si>
    <t>Test108'</t>
  </si>
  <si>
    <t>Test109'</t>
  </si>
  <si>
    <t>Test110'</t>
  </si>
  <si>
    <t>Test111'</t>
  </si>
  <si>
    <t>Test112'</t>
  </si>
  <si>
    <t>Test113'</t>
  </si>
  <si>
    <t>Test114'</t>
  </si>
  <si>
    <t>Test115'</t>
  </si>
  <si>
    <t>Test117'</t>
  </si>
  <si>
    <t>Test118'</t>
  </si>
  <si>
    <t>Test119'</t>
  </si>
  <si>
    <t>Test120'</t>
  </si>
  <si>
    <t>'Test121'</t>
  </si>
  <si>
    <t>'Test122'</t>
  </si>
  <si>
    <t>'Test123'</t>
  </si>
  <si>
    <t>'Test124'</t>
  </si>
  <si>
    <t>'Test126'</t>
  </si>
  <si>
    <t>'Test127'</t>
  </si>
  <si>
    <t>'Test128'</t>
  </si>
  <si>
    <t>'Test129'</t>
  </si>
  <si>
    <t>'Test130'</t>
  </si>
  <si>
    <t>'Test131'</t>
  </si>
  <si>
    <t>'Test132'</t>
  </si>
  <si>
    <t>'Test133'</t>
  </si>
  <si>
    <t>'Test134'</t>
  </si>
  <si>
    <t>'Test135'</t>
  </si>
  <si>
    <t>'Test136'</t>
  </si>
  <si>
    <t>'Test137'</t>
  </si>
  <si>
    <t>'Test138'</t>
  </si>
  <si>
    <t>'Test139'</t>
  </si>
  <si>
    <t>'Test140'</t>
  </si>
  <si>
    <t>'Test141'</t>
  </si>
  <si>
    <t>res (1 Hz)</t>
  </si>
  <si>
    <t>res (2 Hz)</t>
  </si>
  <si>
    <t>res (3 Hz)</t>
  </si>
  <si>
    <t>res (4 Hz)</t>
  </si>
  <si>
    <t>res (5 Hz)</t>
  </si>
  <si>
    <t>res (6 Hz)</t>
  </si>
  <si>
    <t>res (7 Hz)</t>
  </si>
  <si>
    <t>res (8 Hz)</t>
  </si>
  <si>
    <t>res (9 Hz)</t>
  </si>
  <si>
    <t>res (10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</si>
</sst>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0" fillId="0" borderId="0" xfId="0" quotePrefix="1" applyFont="1" applyAlignment="1"/>
    <xf numFmtId="0" fontId="0" fillId="0" borderId="0" xfId="0" applyFont="1" applyBorder="1" applyAlignment="1"/>
    <xf numFmtId="0" fontId="0" fillId="0" borderId="0" xfId="0" quotePrefix="1" applyFont="1" applyBorder="1" applyAlignment="1"/>
    <xf numFmtId="0" fontId="0" fillId="0" borderId="0" xfId="0" applyFont="1" applyFill="1" applyBorder="1" applyAlignment="1"/>
    <xf numFmtId="0" fontId="0" fillId="0" borderId="0" xfId="0" quotePrefix="1" applyNumberFormat="1" applyFont="1" applyAlignment="1"/>
    <xf numFmtId="0" fontId="0" fillId="0" borderId="0" xfId="0" quotePrefix="1" applyNumberFormat="1" applyFont="1" applyBorder="1" applyAlignment="1"/>
    <xf numFmtId="0" fontId="0" fillId="0" borderId="0" xfId="0" applyFont="1" applyFill="1" applyAlignment="1"/>
    <xf numFmtId="0" fontId="0" fillId="0" borderId="0" xfId="0" quotePrefix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49" workbookViewId="0">
      <selection sqref="A1:I73"/>
    </sheetView>
  </sheetViews>
  <sheetFormatPr defaultColWidth="11" defaultRowHeight="15.75" x14ac:dyDescent="0.25"/>
  <cols>
    <col min="1" max="1" width="3.5" customWidth="1"/>
    <col min="2" max="2" width="4.875" customWidth="1"/>
    <col min="3" max="3" width="5.875" customWidth="1"/>
    <col min="4" max="4" width="22.375" customWidth="1"/>
    <col min="5" max="5" width="13" customWidth="1"/>
    <col min="6" max="6" width="14.375" customWidth="1"/>
    <col min="7" max="7" width="12.875" customWidth="1"/>
    <col min="8" max="8" width="9.5" customWidth="1"/>
    <col min="9" max="9" width="12.625" customWidth="1"/>
  </cols>
  <sheetData>
    <row r="1" spans="1:9" ht="18.95" customHeight="1" x14ac:dyDescent="0.25">
      <c r="A1" s="1" t="s">
        <v>180</v>
      </c>
      <c r="B1" t="s">
        <v>181</v>
      </c>
      <c r="C1" s="1" t="s">
        <v>111</v>
      </c>
      <c r="D1" s="2" t="s">
        <v>182</v>
      </c>
      <c r="E1" s="1" t="s">
        <v>0</v>
      </c>
      <c r="F1" s="1" t="s">
        <v>1</v>
      </c>
      <c r="G1" s="1" t="s">
        <v>184</v>
      </c>
      <c r="H1" s="1" t="s">
        <v>185</v>
      </c>
      <c r="I1" s="1" t="s">
        <v>183</v>
      </c>
    </row>
    <row r="2" spans="1:9" x14ac:dyDescent="0.25">
      <c r="A2" s="1">
        <v>30</v>
      </c>
      <c r="B2">
        <v>1</v>
      </c>
      <c r="C2" s="1">
        <v>5</v>
      </c>
      <c r="D2" s="2" t="s">
        <v>112</v>
      </c>
      <c r="E2" s="1" t="s">
        <v>2</v>
      </c>
      <c r="F2" s="1" t="s">
        <v>3</v>
      </c>
      <c r="G2" s="1" t="str">
        <f t="shared" ref="G2:G33" si="0">CONCATENATE("C4Model",TEXT(A2,"000"),"")</f>
        <v>C4Model030</v>
      </c>
      <c r="H2" s="6">
        <v>1</v>
      </c>
      <c r="I2" s="1" t="s">
        <v>4</v>
      </c>
    </row>
    <row r="3" spans="1:9" x14ac:dyDescent="0.25">
      <c r="A3" s="1">
        <v>31</v>
      </c>
      <c r="B3">
        <v>2</v>
      </c>
      <c r="C3" s="1">
        <v>5</v>
      </c>
      <c r="D3" s="2" t="s">
        <v>113</v>
      </c>
      <c r="E3" s="1" t="s">
        <v>5</v>
      </c>
      <c r="F3" s="1" t="s">
        <v>3</v>
      </c>
      <c r="G3" s="1" t="str">
        <f t="shared" si="0"/>
        <v>C4Model031</v>
      </c>
      <c r="H3" s="6">
        <v>1</v>
      </c>
      <c r="I3" s="1" t="s">
        <v>6</v>
      </c>
    </row>
    <row r="4" spans="1:9" x14ac:dyDescent="0.25">
      <c r="A4" s="1">
        <v>32</v>
      </c>
      <c r="B4">
        <v>3</v>
      </c>
      <c r="C4" s="1">
        <v>5</v>
      </c>
      <c r="D4" s="2" t="s">
        <v>114</v>
      </c>
      <c r="E4" s="1" t="s">
        <v>5</v>
      </c>
      <c r="F4" s="1" t="s">
        <v>3</v>
      </c>
      <c r="G4" s="1" t="str">
        <f t="shared" si="0"/>
        <v>C4Model032</v>
      </c>
      <c r="H4" s="6">
        <v>1</v>
      </c>
      <c r="I4" s="1" t="s">
        <v>7</v>
      </c>
    </row>
    <row r="5" spans="1:9" x14ac:dyDescent="0.25">
      <c r="A5" s="1">
        <v>33</v>
      </c>
      <c r="B5">
        <v>4</v>
      </c>
      <c r="C5" s="1">
        <v>5</v>
      </c>
      <c r="D5" s="2" t="s">
        <v>115</v>
      </c>
      <c r="E5" s="1" t="s">
        <v>5</v>
      </c>
      <c r="F5" s="1" t="s">
        <v>3</v>
      </c>
      <c r="G5" s="1" t="str">
        <f t="shared" si="0"/>
        <v>C4Model033</v>
      </c>
      <c r="H5" s="6">
        <v>1</v>
      </c>
      <c r="I5" s="1" t="s">
        <v>8</v>
      </c>
    </row>
    <row r="6" spans="1:9" x14ac:dyDescent="0.25">
      <c r="A6" s="1">
        <v>34</v>
      </c>
      <c r="B6">
        <v>1</v>
      </c>
      <c r="C6" s="1">
        <v>15</v>
      </c>
      <c r="D6" s="2" t="s">
        <v>116</v>
      </c>
      <c r="E6" s="1" t="s">
        <v>9</v>
      </c>
      <c r="F6" s="1" t="s">
        <v>10</v>
      </c>
      <c r="G6" s="1" t="str">
        <f t="shared" si="0"/>
        <v>C4Model034</v>
      </c>
      <c r="H6" s="6">
        <v>2</v>
      </c>
      <c r="I6" s="1" t="s">
        <v>11</v>
      </c>
    </row>
    <row r="7" spans="1:9" x14ac:dyDescent="0.25">
      <c r="A7" s="1">
        <v>35</v>
      </c>
      <c r="B7">
        <v>2</v>
      </c>
      <c r="C7" s="1">
        <v>15</v>
      </c>
      <c r="D7" s="2" t="s">
        <v>117</v>
      </c>
      <c r="E7" s="1" t="s">
        <v>9</v>
      </c>
      <c r="F7" s="1" t="s">
        <v>10</v>
      </c>
      <c r="G7" s="1" t="str">
        <f t="shared" si="0"/>
        <v>C4Model035</v>
      </c>
      <c r="H7" s="6">
        <v>2</v>
      </c>
      <c r="I7" s="1" t="s">
        <v>12</v>
      </c>
    </row>
    <row r="8" spans="1:9" x14ac:dyDescent="0.25">
      <c r="A8" s="1">
        <v>36</v>
      </c>
      <c r="B8">
        <v>3</v>
      </c>
      <c r="C8" s="1">
        <v>15</v>
      </c>
      <c r="D8" s="2" t="s">
        <v>118</v>
      </c>
      <c r="E8" s="1" t="s">
        <v>9</v>
      </c>
      <c r="F8" s="1" t="s">
        <v>10</v>
      </c>
      <c r="G8" s="1" t="str">
        <f t="shared" si="0"/>
        <v>C4Model036</v>
      </c>
      <c r="H8" s="6">
        <v>2</v>
      </c>
      <c r="I8" s="1" t="s">
        <v>13</v>
      </c>
    </row>
    <row r="9" spans="1:9" x14ac:dyDescent="0.25">
      <c r="A9" s="1">
        <v>37</v>
      </c>
      <c r="B9">
        <v>4</v>
      </c>
      <c r="C9" s="1">
        <v>15</v>
      </c>
      <c r="D9" s="2" t="s">
        <v>119</v>
      </c>
      <c r="E9" s="1" t="s">
        <v>9</v>
      </c>
      <c r="F9" s="1" t="s">
        <v>10</v>
      </c>
      <c r="G9" s="1" t="str">
        <f t="shared" si="0"/>
        <v>C4Model037</v>
      </c>
      <c r="H9" s="6">
        <v>2</v>
      </c>
      <c r="I9" s="1" t="s">
        <v>14</v>
      </c>
    </row>
    <row r="10" spans="1:9" x14ac:dyDescent="0.25">
      <c r="A10" s="1">
        <v>38</v>
      </c>
      <c r="B10">
        <v>1</v>
      </c>
      <c r="C10" s="1">
        <v>25</v>
      </c>
      <c r="D10" s="2" t="s">
        <v>120</v>
      </c>
      <c r="E10" s="1" t="s">
        <v>15</v>
      </c>
      <c r="F10" s="1" t="s">
        <v>16</v>
      </c>
      <c r="G10" s="1" t="str">
        <f t="shared" si="0"/>
        <v>C4Model038</v>
      </c>
      <c r="H10" s="6">
        <v>3</v>
      </c>
      <c r="I10" s="1" t="s">
        <v>17</v>
      </c>
    </row>
    <row r="11" spans="1:9" x14ac:dyDescent="0.25">
      <c r="A11" s="1">
        <v>39</v>
      </c>
      <c r="B11">
        <v>2</v>
      </c>
      <c r="C11" s="1">
        <v>25</v>
      </c>
      <c r="D11" s="2" t="s">
        <v>121</v>
      </c>
      <c r="E11" s="1" t="s">
        <v>15</v>
      </c>
      <c r="F11" s="1" t="s">
        <v>16</v>
      </c>
      <c r="G11" s="1" t="str">
        <f t="shared" si="0"/>
        <v>C4Model039</v>
      </c>
      <c r="H11" s="6">
        <v>3</v>
      </c>
      <c r="I11" s="1" t="s">
        <v>18</v>
      </c>
    </row>
    <row r="12" spans="1:9" x14ac:dyDescent="0.25">
      <c r="A12" s="1">
        <v>40</v>
      </c>
      <c r="B12">
        <v>3</v>
      </c>
      <c r="C12" s="1">
        <v>25</v>
      </c>
      <c r="D12" s="2" t="s">
        <v>122</v>
      </c>
      <c r="E12" s="1" t="s">
        <v>15</v>
      </c>
      <c r="F12" s="1" t="s">
        <v>16</v>
      </c>
      <c r="G12" s="1" t="str">
        <f t="shared" si="0"/>
        <v>C4Model040</v>
      </c>
      <c r="H12" s="6">
        <v>3</v>
      </c>
      <c r="I12" s="1" t="s">
        <v>19</v>
      </c>
    </row>
    <row r="13" spans="1:9" x14ac:dyDescent="0.25">
      <c r="A13" s="1">
        <v>41</v>
      </c>
      <c r="B13">
        <v>4</v>
      </c>
      <c r="C13" s="1">
        <v>25</v>
      </c>
      <c r="D13" s="2" t="s">
        <v>123</v>
      </c>
      <c r="E13" s="1" t="s">
        <v>15</v>
      </c>
      <c r="F13" s="1" t="s">
        <v>16</v>
      </c>
      <c r="G13" s="1" t="str">
        <f t="shared" si="0"/>
        <v>C4Model041</v>
      </c>
      <c r="H13" s="6">
        <v>3</v>
      </c>
      <c r="I13" s="1" t="s">
        <v>20</v>
      </c>
    </row>
    <row r="14" spans="1:9" x14ac:dyDescent="0.25">
      <c r="A14" s="3">
        <v>42</v>
      </c>
      <c r="B14">
        <v>1</v>
      </c>
      <c r="C14" s="3">
        <v>35</v>
      </c>
      <c r="D14" s="4" t="s">
        <v>124</v>
      </c>
      <c r="E14" s="3" t="s">
        <v>21</v>
      </c>
      <c r="F14" s="3" t="s">
        <v>22</v>
      </c>
      <c r="G14" s="3" t="str">
        <f t="shared" si="0"/>
        <v>C4Model042</v>
      </c>
      <c r="H14" s="7">
        <v>4</v>
      </c>
      <c r="I14" s="3" t="s">
        <v>23</v>
      </c>
    </row>
    <row r="15" spans="1:9" x14ac:dyDescent="0.25">
      <c r="A15" s="1">
        <v>43</v>
      </c>
      <c r="B15">
        <v>2</v>
      </c>
      <c r="C15" s="1">
        <v>35</v>
      </c>
      <c r="D15" s="2" t="s">
        <v>125</v>
      </c>
      <c r="E15" s="1" t="s">
        <v>21</v>
      </c>
      <c r="F15" s="1" t="s">
        <v>22</v>
      </c>
      <c r="G15" s="1" t="str">
        <f t="shared" si="0"/>
        <v>C4Model043</v>
      </c>
      <c r="H15" s="6">
        <v>4</v>
      </c>
      <c r="I15" s="1" t="s">
        <v>24</v>
      </c>
    </row>
    <row r="16" spans="1:9" x14ac:dyDescent="0.25">
      <c r="A16" s="1">
        <v>44</v>
      </c>
      <c r="B16">
        <v>3</v>
      </c>
      <c r="C16" s="1">
        <v>35</v>
      </c>
      <c r="D16" s="2" t="s">
        <v>126</v>
      </c>
      <c r="E16" s="1" t="s">
        <v>21</v>
      </c>
      <c r="F16" s="1" t="s">
        <v>22</v>
      </c>
      <c r="G16" s="1" t="str">
        <f t="shared" si="0"/>
        <v>C4Model044</v>
      </c>
      <c r="H16" s="6">
        <v>4</v>
      </c>
      <c r="I16" s="1" t="s">
        <v>25</v>
      </c>
    </row>
    <row r="17" spans="1:9" x14ac:dyDescent="0.25">
      <c r="A17" s="1">
        <v>45</v>
      </c>
      <c r="B17">
        <v>4</v>
      </c>
      <c r="C17" s="1">
        <v>35</v>
      </c>
      <c r="D17" s="2" t="s">
        <v>127</v>
      </c>
      <c r="E17" s="1" t="s">
        <v>21</v>
      </c>
      <c r="F17" s="1" t="s">
        <v>22</v>
      </c>
      <c r="G17" s="1" t="str">
        <f t="shared" si="0"/>
        <v>C4Model045</v>
      </c>
      <c r="H17" s="6">
        <v>4</v>
      </c>
      <c r="I17" s="1" t="s">
        <v>26</v>
      </c>
    </row>
    <row r="18" spans="1:9" x14ac:dyDescent="0.25">
      <c r="A18" s="3">
        <v>46</v>
      </c>
      <c r="B18">
        <v>1</v>
      </c>
      <c r="C18" s="1">
        <v>45</v>
      </c>
      <c r="D18" s="2" t="s">
        <v>128</v>
      </c>
      <c r="E18" s="1" t="s">
        <v>27</v>
      </c>
      <c r="F18" s="1" t="s">
        <v>28</v>
      </c>
      <c r="G18" s="3" t="str">
        <f t="shared" si="0"/>
        <v>C4Model046</v>
      </c>
      <c r="H18" s="6">
        <v>5</v>
      </c>
      <c r="I18" s="1" t="s">
        <v>29</v>
      </c>
    </row>
    <row r="19" spans="1:9" x14ac:dyDescent="0.25">
      <c r="A19" s="1">
        <v>47</v>
      </c>
      <c r="B19">
        <v>2</v>
      </c>
      <c r="C19" s="1">
        <v>45</v>
      </c>
      <c r="D19" s="2" t="s">
        <v>129</v>
      </c>
      <c r="E19" s="1" t="s">
        <v>27</v>
      </c>
      <c r="F19" s="1" t="s">
        <v>28</v>
      </c>
      <c r="G19" s="1" t="str">
        <f t="shared" si="0"/>
        <v>C4Model047</v>
      </c>
      <c r="H19" s="6">
        <v>5</v>
      </c>
      <c r="I19" s="1" t="s">
        <v>30</v>
      </c>
    </row>
    <row r="20" spans="1:9" x14ac:dyDescent="0.25">
      <c r="A20" s="1">
        <v>48</v>
      </c>
      <c r="B20">
        <v>3</v>
      </c>
      <c r="C20" s="1">
        <v>45</v>
      </c>
      <c r="D20" s="2" t="s">
        <v>130</v>
      </c>
      <c r="E20" s="1" t="s">
        <v>27</v>
      </c>
      <c r="F20" s="1" t="s">
        <v>28</v>
      </c>
      <c r="G20" s="1" t="str">
        <f t="shared" si="0"/>
        <v>C4Model048</v>
      </c>
      <c r="H20" s="6">
        <v>5</v>
      </c>
      <c r="I20" s="1" t="s">
        <v>31</v>
      </c>
    </row>
    <row r="21" spans="1:9" x14ac:dyDescent="0.25">
      <c r="A21" s="1">
        <v>49</v>
      </c>
      <c r="B21">
        <v>4</v>
      </c>
      <c r="C21" s="1">
        <v>45</v>
      </c>
      <c r="D21" s="2" t="s">
        <v>131</v>
      </c>
      <c r="E21" s="1" t="s">
        <v>27</v>
      </c>
      <c r="F21" s="1" t="s">
        <v>28</v>
      </c>
      <c r="G21" s="1" t="str">
        <f t="shared" si="0"/>
        <v>C4Model049</v>
      </c>
      <c r="H21" s="6">
        <v>5</v>
      </c>
      <c r="I21" s="1" t="s">
        <v>32</v>
      </c>
    </row>
    <row r="22" spans="1:9" x14ac:dyDescent="0.25">
      <c r="A22" s="1">
        <v>50</v>
      </c>
      <c r="B22">
        <v>1</v>
      </c>
      <c r="C22" s="1">
        <v>55</v>
      </c>
      <c r="D22" s="2" t="s">
        <v>132</v>
      </c>
      <c r="E22" s="1" t="s">
        <v>33</v>
      </c>
      <c r="F22" s="1" t="s">
        <v>34</v>
      </c>
      <c r="G22" s="1" t="str">
        <f t="shared" si="0"/>
        <v>C4Model050</v>
      </c>
      <c r="H22" s="6">
        <v>6</v>
      </c>
      <c r="I22" s="1" t="s">
        <v>35</v>
      </c>
    </row>
    <row r="23" spans="1:9" x14ac:dyDescent="0.25">
      <c r="A23" s="1">
        <v>51</v>
      </c>
      <c r="B23">
        <v>2</v>
      </c>
      <c r="C23" s="1">
        <v>55</v>
      </c>
      <c r="D23" s="2" t="s">
        <v>133</v>
      </c>
      <c r="E23" s="1" t="s">
        <v>33</v>
      </c>
      <c r="F23" s="1" t="s">
        <v>34</v>
      </c>
      <c r="G23" s="1" t="str">
        <f t="shared" si="0"/>
        <v>C4Model051</v>
      </c>
      <c r="H23" s="6">
        <v>6</v>
      </c>
      <c r="I23" s="1" t="s">
        <v>36</v>
      </c>
    </row>
    <row r="24" spans="1:9" x14ac:dyDescent="0.25">
      <c r="A24" s="1">
        <v>52</v>
      </c>
      <c r="B24">
        <v>3</v>
      </c>
      <c r="C24" s="1">
        <v>55</v>
      </c>
      <c r="D24" s="2" t="s">
        <v>134</v>
      </c>
      <c r="E24" s="1" t="s">
        <v>33</v>
      </c>
      <c r="F24" s="1" t="s">
        <v>34</v>
      </c>
      <c r="G24" s="1" t="str">
        <f t="shared" si="0"/>
        <v>C4Model052</v>
      </c>
      <c r="H24" s="6">
        <v>6</v>
      </c>
      <c r="I24" s="1" t="s">
        <v>37</v>
      </c>
    </row>
    <row r="25" spans="1:9" x14ac:dyDescent="0.25">
      <c r="A25" s="1">
        <v>53</v>
      </c>
      <c r="B25">
        <v>4</v>
      </c>
      <c r="C25" s="1">
        <v>55</v>
      </c>
      <c r="D25" s="2" t="s">
        <v>135</v>
      </c>
      <c r="E25" s="1" t="s">
        <v>33</v>
      </c>
      <c r="F25" s="1" t="s">
        <v>34</v>
      </c>
      <c r="G25" s="1" t="str">
        <f t="shared" si="0"/>
        <v>C4Model053</v>
      </c>
      <c r="H25" s="6">
        <v>6</v>
      </c>
      <c r="I25" s="1" t="s">
        <v>38</v>
      </c>
    </row>
    <row r="26" spans="1:9" x14ac:dyDescent="0.25">
      <c r="A26" s="1">
        <v>54</v>
      </c>
      <c r="B26">
        <v>1</v>
      </c>
      <c r="C26" s="1">
        <v>65</v>
      </c>
      <c r="D26" s="2" t="s">
        <v>136</v>
      </c>
      <c r="E26" s="1" t="s">
        <v>39</v>
      </c>
      <c r="F26" s="1" t="s">
        <v>40</v>
      </c>
      <c r="G26" s="1" t="str">
        <f t="shared" si="0"/>
        <v>C4Model054</v>
      </c>
      <c r="H26" s="6">
        <v>7</v>
      </c>
      <c r="I26" s="1" t="s">
        <v>41</v>
      </c>
    </row>
    <row r="27" spans="1:9" x14ac:dyDescent="0.25">
      <c r="A27" s="1">
        <v>55</v>
      </c>
      <c r="B27">
        <v>2</v>
      </c>
      <c r="C27" s="1">
        <v>65</v>
      </c>
      <c r="D27" s="2" t="s">
        <v>137</v>
      </c>
      <c r="E27" s="1" t="s">
        <v>39</v>
      </c>
      <c r="F27" s="1" t="s">
        <v>40</v>
      </c>
      <c r="G27" s="1" t="str">
        <f t="shared" si="0"/>
        <v>C4Model055</v>
      </c>
      <c r="H27" s="6">
        <v>7</v>
      </c>
      <c r="I27" s="1" t="s">
        <v>42</v>
      </c>
    </row>
    <row r="28" spans="1:9" x14ac:dyDescent="0.25">
      <c r="A28" s="1">
        <v>56</v>
      </c>
      <c r="B28">
        <v>3</v>
      </c>
      <c r="C28" s="1">
        <v>65</v>
      </c>
      <c r="D28" s="2" t="s">
        <v>138</v>
      </c>
      <c r="E28" s="1" t="s">
        <v>39</v>
      </c>
      <c r="F28" s="1" t="s">
        <v>40</v>
      </c>
      <c r="G28" s="1" t="str">
        <f t="shared" si="0"/>
        <v>C4Model056</v>
      </c>
      <c r="H28" s="6">
        <v>7</v>
      </c>
      <c r="I28" s="1" t="s">
        <v>43</v>
      </c>
    </row>
    <row r="29" spans="1:9" x14ac:dyDescent="0.25">
      <c r="A29" s="1">
        <v>57</v>
      </c>
      <c r="B29">
        <v>4</v>
      </c>
      <c r="C29" s="1">
        <v>65</v>
      </c>
      <c r="D29" s="2" t="s">
        <v>139</v>
      </c>
      <c r="E29" s="1" t="s">
        <v>39</v>
      </c>
      <c r="F29" s="1" t="s">
        <v>40</v>
      </c>
      <c r="G29" s="1" t="str">
        <f t="shared" si="0"/>
        <v>C4Model057</v>
      </c>
      <c r="H29" s="6">
        <v>7</v>
      </c>
      <c r="I29" s="1" t="s">
        <v>44</v>
      </c>
    </row>
    <row r="30" spans="1:9" x14ac:dyDescent="0.25">
      <c r="A30" s="1">
        <v>58</v>
      </c>
      <c r="B30">
        <v>1</v>
      </c>
      <c r="C30" s="1">
        <v>75</v>
      </c>
      <c r="D30" s="2" t="s">
        <v>140</v>
      </c>
      <c r="E30" s="1" t="s">
        <v>45</v>
      </c>
      <c r="F30" s="1" t="s">
        <v>46</v>
      </c>
      <c r="G30" s="1" t="str">
        <f t="shared" si="0"/>
        <v>C4Model058</v>
      </c>
      <c r="H30" s="6">
        <v>8</v>
      </c>
      <c r="I30" s="1" t="s">
        <v>47</v>
      </c>
    </row>
    <row r="31" spans="1:9" x14ac:dyDescent="0.25">
      <c r="A31" s="1">
        <v>59</v>
      </c>
      <c r="B31">
        <v>2</v>
      </c>
      <c r="C31" s="1">
        <v>75</v>
      </c>
      <c r="D31" s="2" t="s">
        <v>141</v>
      </c>
      <c r="E31" s="1" t="s">
        <v>45</v>
      </c>
      <c r="F31" s="1" t="s">
        <v>46</v>
      </c>
      <c r="G31" s="1" t="str">
        <f t="shared" si="0"/>
        <v>C4Model059</v>
      </c>
      <c r="H31" s="6">
        <v>8</v>
      </c>
      <c r="I31" s="1" t="s">
        <v>48</v>
      </c>
    </row>
    <row r="32" spans="1:9" x14ac:dyDescent="0.25">
      <c r="A32" s="1">
        <v>60</v>
      </c>
      <c r="B32">
        <v>3</v>
      </c>
      <c r="C32" s="1">
        <v>75</v>
      </c>
      <c r="D32" s="2" t="s">
        <v>142</v>
      </c>
      <c r="E32" s="1" t="s">
        <v>45</v>
      </c>
      <c r="F32" s="1" t="s">
        <v>46</v>
      </c>
      <c r="G32" s="1" t="str">
        <f t="shared" si="0"/>
        <v>C4Model060</v>
      </c>
      <c r="H32" s="6">
        <v>8</v>
      </c>
      <c r="I32" s="1" t="s">
        <v>49</v>
      </c>
    </row>
    <row r="33" spans="1:9" x14ac:dyDescent="0.25">
      <c r="A33" s="1">
        <v>61</v>
      </c>
      <c r="B33">
        <v>4</v>
      </c>
      <c r="C33" s="1">
        <v>75</v>
      </c>
      <c r="D33" s="2" t="s">
        <v>143</v>
      </c>
      <c r="E33" s="1" t="s">
        <v>45</v>
      </c>
      <c r="F33" s="1" t="s">
        <v>46</v>
      </c>
      <c r="G33" s="1" t="str">
        <f t="shared" si="0"/>
        <v>C4Model061</v>
      </c>
      <c r="H33" s="6">
        <v>8</v>
      </c>
      <c r="I33" s="1" t="s">
        <v>50</v>
      </c>
    </row>
    <row r="34" spans="1:9" x14ac:dyDescent="0.25">
      <c r="A34" s="1">
        <v>62</v>
      </c>
      <c r="B34">
        <v>1</v>
      </c>
      <c r="C34" s="1">
        <v>85</v>
      </c>
      <c r="D34" s="2" t="s">
        <v>144</v>
      </c>
      <c r="E34" s="1" t="s">
        <v>51</v>
      </c>
      <c r="F34" s="1" t="s">
        <v>52</v>
      </c>
      <c r="G34" s="1" t="str">
        <f t="shared" ref="G34:G65" si="1">CONCATENATE("C4Model",TEXT(A34,"000"),"")</f>
        <v>C4Model062</v>
      </c>
      <c r="H34" s="6">
        <v>9</v>
      </c>
      <c r="I34" s="1" t="s">
        <v>53</v>
      </c>
    </row>
    <row r="35" spans="1:9" x14ac:dyDescent="0.25">
      <c r="A35" s="1">
        <v>63</v>
      </c>
      <c r="B35">
        <v>2</v>
      </c>
      <c r="C35" s="1">
        <v>85</v>
      </c>
      <c r="D35" s="2" t="s">
        <v>145</v>
      </c>
      <c r="E35" s="1" t="s">
        <v>51</v>
      </c>
      <c r="F35" s="1" t="s">
        <v>52</v>
      </c>
      <c r="G35" s="1" t="str">
        <f t="shared" si="1"/>
        <v>C4Model063</v>
      </c>
      <c r="H35" s="6">
        <v>9</v>
      </c>
      <c r="I35" s="1" t="s">
        <v>54</v>
      </c>
    </row>
    <row r="36" spans="1:9" x14ac:dyDescent="0.25">
      <c r="A36" s="1">
        <v>64</v>
      </c>
      <c r="B36">
        <v>3</v>
      </c>
      <c r="C36" s="1">
        <v>85</v>
      </c>
      <c r="D36" s="2" t="s">
        <v>146</v>
      </c>
      <c r="E36" s="1" t="s">
        <v>51</v>
      </c>
      <c r="F36" s="1" t="s">
        <v>52</v>
      </c>
      <c r="G36" s="1" t="str">
        <f t="shared" si="1"/>
        <v>C4Model064</v>
      </c>
      <c r="H36" s="6">
        <v>9</v>
      </c>
      <c r="I36" s="1" t="s">
        <v>55</v>
      </c>
    </row>
    <row r="37" spans="1:9" x14ac:dyDescent="0.25">
      <c r="A37" s="1">
        <v>65</v>
      </c>
      <c r="B37">
        <v>4</v>
      </c>
      <c r="C37" s="1">
        <v>85</v>
      </c>
      <c r="D37" s="2" t="s">
        <v>147</v>
      </c>
      <c r="E37" s="1" t="s">
        <v>51</v>
      </c>
      <c r="F37" s="1" t="s">
        <v>52</v>
      </c>
      <c r="G37" s="1" t="str">
        <f t="shared" si="1"/>
        <v>C4Model065</v>
      </c>
      <c r="H37" s="6">
        <v>9</v>
      </c>
      <c r="I37" s="1" t="s">
        <v>56</v>
      </c>
    </row>
    <row r="38" spans="1:9" x14ac:dyDescent="0.25">
      <c r="A38" s="1">
        <v>66</v>
      </c>
      <c r="B38">
        <v>1</v>
      </c>
      <c r="C38" s="1">
        <v>95</v>
      </c>
      <c r="D38" s="2" t="s">
        <v>148</v>
      </c>
      <c r="E38" s="1" t="s">
        <v>57</v>
      </c>
      <c r="F38" s="1" t="s">
        <v>58</v>
      </c>
      <c r="G38" s="1" t="str">
        <f t="shared" si="1"/>
        <v>C4Model066</v>
      </c>
      <c r="H38" s="6">
        <v>10</v>
      </c>
      <c r="I38" s="1" t="s">
        <v>59</v>
      </c>
    </row>
    <row r="39" spans="1:9" x14ac:dyDescent="0.25">
      <c r="A39" s="1">
        <v>67</v>
      </c>
      <c r="B39">
        <v>2</v>
      </c>
      <c r="C39" s="1">
        <v>95</v>
      </c>
      <c r="D39" s="2" t="s">
        <v>149</v>
      </c>
      <c r="E39" s="1" t="s">
        <v>57</v>
      </c>
      <c r="F39" s="1" t="s">
        <v>58</v>
      </c>
      <c r="G39" s="1" t="str">
        <f t="shared" si="1"/>
        <v>C4Model067</v>
      </c>
      <c r="H39" s="6">
        <v>10</v>
      </c>
      <c r="I39" s="1" t="s">
        <v>60</v>
      </c>
    </row>
    <row r="40" spans="1:9" x14ac:dyDescent="0.25">
      <c r="A40" s="1">
        <v>68</v>
      </c>
      <c r="B40">
        <v>3</v>
      </c>
      <c r="C40" s="1">
        <v>95</v>
      </c>
      <c r="D40" s="2" t="s">
        <v>150</v>
      </c>
      <c r="E40" s="1" t="s">
        <v>57</v>
      </c>
      <c r="F40" s="1" t="s">
        <v>58</v>
      </c>
      <c r="G40" s="1" t="str">
        <f t="shared" si="1"/>
        <v>C4Model068</v>
      </c>
      <c r="H40" s="6">
        <v>10</v>
      </c>
      <c r="I40" s="1" t="s">
        <v>61</v>
      </c>
    </row>
    <row r="41" spans="1:9" x14ac:dyDescent="0.25">
      <c r="A41" s="1">
        <v>69</v>
      </c>
      <c r="B41">
        <v>4</v>
      </c>
      <c r="C41" s="1">
        <v>95</v>
      </c>
      <c r="D41" s="2" t="s">
        <v>151</v>
      </c>
      <c r="E41" s="1" t="s">
        <v>57</v>
      </c>
      <c r="F41" s="1" t="s">
        <v>58</v>
      </c>
      <c r="G41" s="1" t="str">
        <f t="shared" si="1"/>
        <v>C4Model069</v>
      </c>
      <c r="H41" s="6">
        <v>10</v>
      </c>
      <c r="I41" s="1" t="s">
        <v>62</v>
      </c>
    </row>
    <row r="42" spans="1:9" x14ac:dyDescent="0.25">
      <c r="A42" s="3">
        <v>70</v>
      </c>
      <c r="B42">
        <v>1</v>
      </c>
      <c r="C42" s="3">
        <v>105</v>
      </c>
      <c r="D42" s="4" t="s">
        <v>152</v>
      </c>
      <c r="E42" s="3" t="s">
        <v>63</v>
      </c>
      <c r="F42" s="3" t="s">
        <v>64</v>
      </c>
      <c r="G42" s="3" t="str">
        <f t="shared" si="1"/>
        <v>C4Model070</v>
      </c>
      <c r="H42" s="7">
        <v>11</v>
      </c>
      <c r="I42" s="3" t="s">
        <v>65</v>
      </c>
    </row>
    <row r="43" spans="1:9" x14ac:dyDescent="0.25">
      <c r="A43" s="1">
        <v>71</v>
      </c>
      <c r="B43">
        <v>2</v>
      </c>
      <c r="C43" s="1">
        <v>105</v>
      </c>
      <c r="D43" s="2" t="s">
        <v>153</v>
      </c>
      <c r="E43" s="1" t="s">
        <v>63</v>
      </c>
      <c r="F43" s="1" t="s">
        <v>64</v>
      </c>
      <c r="G43" s="1" t="str">
        <f t="shared" si="1"/>
        <v>C4Model071</v>
      </c>
      <c r="H43" s="6">
        <v>11</v>
      </c>
      <c r="I43" s="1" t="s">
        <v>66</v>
      </c>
    </row>
    <row r="44" spans="1:9" x14ac:dyDescent="0.25">
      <c r="A44" s="1">
        <v>72</v>
      </c>
      <c r="B44">
        <v>3</v>
      </c>
      <c r="C44" s="1">
        <v>105</v>
      </c>
      <c r="D44" s="2" t="s">
        <v>154</v>
      </c>
      <c r="E44" s="1" t="s">
        <v>63</v>
      </c>
      <c r="F44" s="1" t="s">
        <v>64</v>
      </c>
      <c r="G44" s="1" t="str">
        <f t="shared" si="1"/>
        <v>C4Model072</v>
      </c>
      <c r="H44" s="6">
        <v>11</v>
      </c>
      <c r="I44" s="1" t="s">
        <v>67</v>
      </c>
    </row>
    <row r="45" spans="1:9" x14ac:dyDescent="0.25">
      <c r="A45" s="1">
        <v>73</v>
      </c>
      <c r="B45">
        <v>4</v>
      </c>
      <c r="C45" s="1">
        <v>105</v>
      </c>
      <c r="D45" s="2" t="s">
        <v>155</v>
      </c>
      <c r="E45" s="1" t="s">
        <v>63</v>
      </c>
      <c r="F45" s="1" t="s">
        <v>64</v>
      </c>
      <c r="G45" s="1" t="str">
        <f t="shared" si="1"/>
        <v>C4Model073</v>
      </c>
      <c r="H45" s="6">
        <v>11</v>
      </c>
      <c r="I45" s="1" t="s">
        <v>68</v>
      </c>
    </row>
    <row r="46" spans="1:9" x14ac:dyDescent="0.25">
      <c r="A46" s="1">
        <v>74</v>
      </c>
      <c r="B46">
        <v>1</v>
      </c>
      <c r="C46" s="1">
        <v>115</v>
      </c>
      <c r="D46" s="2" t="s">
        <v>156</v>
      </c>
      <c r="E46" s="1" t="s">
        <v>69</v>
      </c>
      <c r="F46" s="1" t="s">
        <v>70</v>
      </c>
      <c r="G46" s="1" t="str">
        <f t="shared" si="1"/>
        <v>C4Model074</v>
      </c>
      <c r="H46" s="6">
        <v>12</v>
      </c>
      <c r="I46" s="1" t="s">
        <v>71</v>
      </c>
    </row>
    <row r="47" spans="1:9" x14ac:dyDescent="0.25">
      <c r="A47" s="1">
        <v>75</v>
      </c>
      <c r="B47">
        <v>2</v>
      </c>
      <c r="C47" s="1">
        <v>115</v>
      </c>
      <c r="D47" s="2" t="s">
        <v>157</v>
      </c>
      <c r="E47" s="1" t="s">
        <v>69</v>
      </c>
      <c r="F47" s="1" t="s">
        <v>70</v>
      </c>
      <c r="G47" s="1" t="str">
        <f t="shared" si="1"/>
        <v>C4Model075</v>
      </c>
      <c r="H47" s="6">
        <v>12</v>
      </c>
      <c r="I47" s="1" t="s">
        <v>72</v>
      </c>
    </row>
    <row r="48" spans="1:9" x14ac:dyDescent="0.25">
      <c r="A48" s="1">
        <v>76</v>
      </c>
      <c r="B48">
        <v>3</v>
      </c>
      <c r="C48" s="1">
        <v>115</v>
      </c>
      <c r="D48" s="2" t="s">
        <v>158</v>
      </c>
      <c r="E48" s="1" t="s">
        <v>69</v>
      </c>
      <c r="F48" s="1" t="s">
        <v>70</v>
      </c>
      <c r="G48" s="1" t="str">
        <f t="shared" si="1"/>
        <v>C4Model076</v>
      </c>
      <c r="H48" s="6">
        <v>12</v>
      </c>
      <c r="I48" s="1" t="s">
        <v>73</v>
      </c>
    </row>
    <row r="49" spans="1:9" x14ac:dyDescent="0.25">
      <c r="A49" s="1">
        <v>77</v>
      </c>
      <c r="B49">
        <v>4</v>
      </c>
      <c r="C49" s="1">
        <v>115</v>
      </c>
      <c r="D49" s="2" t="s">
        <v>159</v>
      </c>
      <c r="E49" s="1" t="s">
        <v>69</v>
      </c>
      <c r="F49" s="1" t="s">
        <v>70</v>
      </c>
      <c r="G49" s="1" t="str">
        <f t="shared" si="1"/>
        <v>C4Model077</v>
      </c>
      <c r="H49" s="6">
        <v>12</v>
      </c>
      <c r="I49" s="1" t="s">
        <v>74</v>
      </c>
    </row>
    <row r="50" spans="1:9" x14ac:dyDescent="0.25">
      <c r="A50" s="1">
        <v>78</v>
      </c>
      <c r="B50">
        <v>1</v>
      </c>
      <c r="C50" s="1">
        <v>125</v>
      </c>
      <c r="D50" s="1" t="s">
        <v>160</v>
      </c>
      <c r="E50" s="1" t="s">
        <v>75</v>
      </c>
      <c r="F50" s="1" t="s">
        <v>76</v>
      </c>
      <c r="G50" s="1" t="str">
        <f t="shared" si="1"/>
        <v>C4Model078</v>
      </c>
      <c r="H50" s="6">
        <v>13</v>
      </c>
      <c r="I50" s="1" t="s">
        <v>77</v>
      </c>
    </row>
    <row r="51" spans="1:9" x14ac:dyDescent="0.25">
      <c r="A51" s="1">
        <v>79</v>
      </c>
      <c r="B51">
        <v>2</v>
      </c>
      <c r="C51" s="1">
        <v>125</v>
      </c>
      <c r="D51" s="1" t="s">
        <v>161</v>
      </c>
      <c r="E51" s="1" t="s">
        <v>75</v>
      </c>
      <c r="F51" s="1" t="s">
        <v>76</v>
      </c>
      <c r="G51" s="1" t="str">
        <f t="shared" si="1"/>
        <v>C4Model079</v>
      </c>
      <c r="H51" s="6">
        <v>13</v>
      </c>
      <c r="I51" s="1" t="s">
        <v>78</v>
      </c>
    </row>
    <row r="52" spans="1:9" x14ac:dyDescent="0.25">
      <c r="A52" s="1">
        <v>80</v>
      </c>
      <c r="B52">
        <v>3</v>
      </c>
      <c r="C52" s="1">
        <v>125</v>
      </c>
      <c r="D52" s="1" t="s">
        <v>162</v>
      </c>
      <c r="E52" s="1" t="s">
        <v>75</v>
      </c>
      <c r="F52" s="1" t="s">
        <v>76</v>
      </c>
      <c r="G52" s="1" t="str">
        <f t="shared" si="1"/>
        <v>C4Model080</v>
      </c>
      <c r="H52" s="6">
        <v>13</v>
      </c>
      <c r="I52" s="1" t="s">
        <v>79</v>
      </c>
    </row>
    <row r="53" spans="1:9" x14ac:dyDescent="0.25">
      <c r="A53" s="3">
        <v>81</v>
      </c>
      <c r="B53">
        <v>4</v>
      </c>
      <c r="C53" s="1">
        <v>125</v>
      </c>
      <c r="D53" s="3" t="s">
        <v>163</v>
      </c>
      <c r="E53" s="3" t="s">
        <v>75</v>
      </c>
      <c r="F53" s="3" t="s">
        <v>76</v>
      </c>
      <c r="G53" s="3" t="str">
        <f t="shared" si="1"/>
        <v>C4Model081</v>
      </c>
      <c r="H53" s="7">
        <v>13</v>
      </c>
      <c r="I53" s="3" t="s">
        <v>80</v>
      </c>
    </row>
    <row r="54" spans="1:9" x14ac:dyDescent="0.25">
      <c r="A54" s="3">
        <v>82</v>
      </c>
      <c r="B54">
        <v>1</v>
      </c>
      <c r="C54" s="3">
        <v>135</v>
      </c>
      <c r="D54" s="3" t="s">
        <v>164</v>
      </c>
      <c r="E54" s="3" t="s">
        <v>81</v>
      </c>
      <c r="F54" s="3" t="s">
        <v>82</v>
      </c>
      <c r="G54" s="3" t="str">
        <f t="shared" si="1"/>
        <v>C4Model082</v>
      </c>
      <c r="H54" s="7">
        <v>14</v>
      </c>
      <c r="I54" s="3" t="s">
        <v>83</v>
      </c>
    </row>
    <row r="55" spans="1:9" x14ac:dyDescent="0.25">
      <c r="A55" s="1">
        <v>83</v>
      </c>
      <c r="B55">
        <v>2</v>
      </c>
      <c r="C55" s="3">
        <v>135</v>
      </c>
      <c r="D55" s="1" t="s">
        <v>165</v>
      </c>
      <c r="E55" s="1" t="s">
        <v>81</v>
      </c>
      <c r="F55" s="1" t="s">
        <v>82</v>
      </c>
      <c r="G55" s="1" t="str">
        <f t="shared" si="1"/>
        <v>C4Model083</v>
      </c>
      <c r="H55" s="6">
        <v>14</v>
      </c>
      <c r="I55" s="1" t="s">
        <v>84</v>
      </c>
    </row>
    <row r="56" spans="1:9" x14ac:dyDescent="0.25">
      <c r="A56" s="1">
        <v>84</v>
      </c>
      <c r="B56">
        <v>3</v>
      </c>
      <c r="C56" s="3">
        <v>135</v>
      </c>
      <c r="D56" s="1" t="s">
        <v>166</v>
      </c>
      <c r="E56" s="1" t="s">
        <v>81</v>
      </c>
      <c r="F56" s="1" t="s">
        <v>82</v>
      </c>
      <c r="G56" s="1" t="str">
        <f t="shared" si="1"/>
        <v>C4Model084</v>
      </c>
      <c r="H56" s="6">
        <v>14</v>
      </c>
      <c r="I56" s="1" t="s">
        <v>85</v>
      </c>
    </row>
    <row r="57" spans="1:9" x14ac:dyDescent="0.25">
      <c r="A57" s="1">
        <v>85</v>
      </c>
      <c r="B57">
        <v>4</v>
      </c>
      <c r="C57" s="3">
        <v>135</v>
      </c>
      <c r="D57" s="1" t="s">
        <v>167</v>
      </c>
      <c r="E57" s="1" t="s">
        <v>81</v>
      </c>
      <c r="F57" s="1" t="s">
        <v>82</v>
      </c>
      <c r="G57" s="1" t="str">
        <f t="shared" si="1"/>
        <v>C4Model085</v>
      </c>
      <c r="H57" s="6">
        <v>14</v>
      </c>
      <c r="I57" s="1" t="s">
        <v>86</v>
      </c>
    </row>
    <row r="58" spans="1:9" x14ac:dyDescent="0.25">
      <c r="A58" s="1">
        <v>86</v>
      </c>
      <c r="B58">
        <v>1</v>
      </c>
      <c r="C58" s="1">
        <v>145</v>
      </c>
      <c r="D58" s="1" t="s">
        <v>168</v>
      </c>
      <c r="E58" s="1" t="s">
        <v>87</v>
      </c>
      <c r="F58" s="1" t="s">
        <v>88</v>
      </c>
      <c r="G58" s="1" t="str">
        <f t="shared" si="1"/>
        <v>C4Model086</v>
      </c>
      <c r="H58" s="6">
        <v>15</v>
      </c>
      <c r="I58" s="1" t="s">
        <v>89</v>
      </c>
    </row>
    <row r="59" spans="1:9" x14ac:dyDescent="0.25">
      <c r="A59" s="1">
        <v>87</v>
      </c>
      <c r="B59">
        <v>2</v>
      </c>
      <c r="C59" s="1">
        <v>145</v>
      </c>
      <c r="D59" s="1" t="s">
        <v>169</v>
      </c>
      <c r="E59" s="1" t="s">
        <v>87</v>
      </c>
      <c r="F59" s="1" t="s">
        <v>88</v>
      </c>
      <c r="G59" s="1" t="str">
        <f t="shared" si="1"/>
        <v>C4Model087</v>
      </c>
      <c r="H59" s="6">
        <v>15</v>
      </c>
      <c r="I59" s="1" t="s">
        <v>90</v>
      </c>
    </row>
    <row r="60" spans="1:9" x14ac:dyDescent="0.25">
      <c r="A60" s="1">
        <v>88</v>
      </c>
      <c r="B60">
        <v>3</v>
      </c>
      <c r="C60" s="1">
        <v>145</v>
      </c>
      <c r="D60" s="1" t="s">
        <v>170</v>
      </c>
      <c r="E60" s="1" t="s">
        <v>87</v>
      </c>
      <c r="F60" s="1" t="s">
        <v>88</v>
      </c>
      <c r="G60" s="1" t="str">
        <f t="shared" si="1"/>
        <v>C4Model088</v>
      </c>
      <c r="H60" s="6">
        <v>15</v>
      </c>
      <c r="I60" s="1" t="s">
        <v>91</v>
      </c>
    </row>
    <row r="61" spans="1:9" x14ac:dyDescent="0.25">
      <c r="A61" s="1">
        <v>89</v>
      </c>
      <c r="B61">
        <v>4</v>
      </c>
      <c r="C61" s="1">
        <v>145</v>
      </c>
      <c r="D61" s="1" t="s">
        <v>171</v>
      </c>
      <c r="E61" s="1" t="s">
        <v>87</v>
      </c>
      <c r="F61" s="1" t="s">
        <v>88</v>
      </c>
      <c r="G61" s="1" t="str">
        <f t="shared" si="1"/>
        <v>C4Model089</v>
      </c>
      <c r="H61" s="6">
        <v>15</v>
      </c>
      <c r="I61" s="1" t="s">
        <v>92</v>
      </c>
    </row>
    <row r="62" spans="1:9" x14ac:dyDescent="0.25">
      <c r="A62" s="1">
        <v>90</v>
      </c>
      <c r="B62">
        <v>1</v>
      </c>
      <c r="C62" s="1">
        <v>155</v>
      </c>
      <c r="D62" s="1" t="s">
        <v>165</v>
      </c>
      <c r="E62" s="1" t="s">
        <v>93</v>
      </c>
      <c r="F62" s="1" t="s">
        <v>94</v>
      </c>
      <c r="G62" s="1" t="str">
        <f t="shared" si="1"/>
        <v>C4Model090</v>
      </c>
      <c r="H62" s="6">
        <v>16</v>
      </c>
      <c r="I62" s="1" t="s">
        <v>95</v>
      </c>
    </row>
    <row r="63" spans="1:9" x14ac:dyDescent="0.25">
      <c r="A63" s="1">
        <v>91</v>
      </c>
      <c r="B63">
        <v>2</v>
      </c>
      <c r="C63" s="1">
        <v>155</v>
      </c>
      <c r="D63" s="1" t="s">
        <v>169</v>
      </c>
      <c r="E63" s="1" t="s">
        <v>93</v>
      </c>
      <c r="F63" s="1" t="s">
        <v>94</v>
      </c>
      <c r="G63" s="1" t="str">
        <f t="shared" si="1"/>
        <v>C4Model091</v>
      </c>
      <c r="H63" s="6">
        <v>16</v>
      </c>
      <c r="I63" s="1" t="s">
        <v>96</v>
      </c>
    </row>
    <row r="64" spans="1:9" x14ac:dyDescent="0.25">
      <c r="A64" s="1">
        <v>92</v>
      </c>
      <c r="B64">
        <v>3</v>
      </c>
      <c r="C64" s="1">
        <v>155</v>
      </c>
      <c r="D64" s="1" t="s">
        <v>170</v>
      </c>
      <c r="E64" s="1" t="s">
        <v>93</v>
      </c>
      <c r="F64" s="1" t="s">
        <v>94</v>
      </c>
      <c r="G64" s="1" t="str">
        <f t="shared" si="1"/>
        <v>C4Model092</v>
      </c>
      <c r="H64" s="6">
        <v>16</v>
      </c>
      <c r="I64" s="1" t="s">
        <v>97</v>
      </c>
    </row>
    <row r="65" spans="1:9" x14ac:dyDescent="0.25">
      <c r="A65" s="1">
        <v>93</v>
      </c>
      <c r="B65">
        <v>4</v>
      </c>
      <c r="C65" s="1">
        <v>155</v>
      </c>
      <c r="D65" s="1" t="s">
        <v>171</v>
      </c>
      <c r="E65" s="1" t="s">
        <v>93</v>
      </c>
      <c r="F65" s="1" t="s">
        <v>94</v>
      </c>
      <c r="G65" s="1" t="str">
        <f t="shared" si="1"/>
        <v>C4Model093</v>
      </c>
      <c r="H65" s="6">
        <v>16</v>
      </c>
      <c r="I65" s="1" t="s">
        <v>98</v>
      </c>
    </row>
    <row r="66" spans="1:9" x14ac:dyDescent="0.25">
      <c r="A66" s="1">
        <v>94</v>
      </c>
      <c r="B66">
        <v>1</v>
      </c>
      <c r="C66" s="1">
        <v>165</v>
      </c>
      <c r="D66" s="1" t="s">
        <v>172</v>
      </c>
      <c r="E66" s="1" t="s">
        <v>99</v>
      </c>
      <c r="F66" s="1" t="s">
        <v>100</v>
      </c>
      <c r="G66" s="1" t="str">
        <f t="shared" ref="G66:G73" si="2">CONCATENATE("C4Model",TEXT(A66,"000"),"")</f>
        <v>C4Model094</v>
      </c>
      <c r="H66" s="6">
        <v>17</v>
      </c>
      <c r="I66" s="1" t="s">
        <v>101</v>
      </c>
    </row>
    <row r="67" spans="1:9" x14ac:dyDescent="0.25">
      <c r="A67" s="1">
        <v>95</v>
      </c>
      <c r="B67">
        <v>2</v>
      </c>
      <c r="C67" s="1">
        <v>165</v>
      </c>
      <c r="D67" s="1" t="s">
        <v>173</v>
      </c>
      <c r="E67" s="1" t="s">
        <v>99</v>
      </c>
      <c r="F67" s="1" t="s">
        <v>100</v>
      </c>
      <c r="G67" s="1" t="str">
        <f t="shared" si="2"/>
        <v>C4Model095</v>
      </c>
      <c r="H67" s="6">
        <v>17</v>
      </c>
      <c r="I67" s="1" t="s">
        <v>102</v>
      </c>
    </row>
    <row r="68" spans="1:9" x14ac:dyDescent="0.25">
      <c r="A68" s="1">
        <v>96</v>
      </c>
      <c r="B68">
        <v>3</v>
      </c>
      <c r="C68" s="1">
        <v>165</v>
      </c>
      <c r="D68" s="1" t="s">
        <v>174</v>
      </c>
      <c r="E68" s="1" t="s">
        <v>99</v>
      </c>
      <c r="F68" s="1" t="s">
        <v>100</v>
      </c>
      <c r="G68" s="1" t="str">
        <f t="shared" si="2"/>
        <v>C4Model096</v>
      </c>
      <c r="H68" s="6">
        <v>17</v>
      </c>
      <c r="I68" s="1" t="s">
        <v>103</v>
      </c>
    </row>
    <row r="69" spans="1:9" x14ac:dyDescent="0.25">
      <c r="A69" s="1">
        <v>97</v>
      </c>
      <c r="B69">
        <v>4</v>
      </c>
      <c r="C69" s="1">
        <v>165</v>
      </c>
      <c r="D69" s="1" t="s">
        <v>175</v>
      </c>
      <c r="E69" s="1" t="s">
        <v>99</v>
      </c>
      <c r="F69" s="1" t="s">
        <v>100</v>
      </c>
      <c r="G69" s="1" t="str">
        <f t="shared" si="2"/>
        <v>C4Model097</v>
      </c>
      <c r="H69" s="6">
        <v>17</v>
      </c>
      <c r="I69" s="1" t="s">
        <v>104</v>
      </c>
    </row>
    <row r="70" spans="1:9" x14ac:dyDescent="0.25">
      <c r="A70" s="1">
        <v>98</v>
      </c>
      <c r="B70">
        <v>1</v>
      </c>
      <c r="C70" s="5">
        <v>175</v>
      </c>
      <c r="D70" s="2" t="s">
        <v>176</v>
      </c>
      <c r="E70" s="1" t="s">
        <v>105</v>
      </c>
      <c r="F70" s="1" t="s">
        <v>106</v>
      </c>
      <c r="G70" s="1" t="str">
        <f t="shared" si="2"/>
        <v>C4Model098</v>
      </c>
      <c r="H70" s="6">
        <v>18</v>
      </c>
      <c r="I70" s="1" t="s">
        <v>107</v>
      </c>
    </row>
    <row r="71" spans="1:9" x14ac:dyDescent="0.25">
      <c r="A71" s="1">
        <v>99</v>
      </c>
      <c r="B71">
        <v>2</v>
      </c>
      <c r="C71" s="1">
        <v>175</v>
      </c>
      <c r="D71" s="2" t="s">
        <v>177</v>
      </c>
      <c r="E71" s="1" t="s">
        <v>105</v>
      </c>
      <c r="F71" s="1" t="s">
        <v>106</v>
      </c>
      <c r="G71" s="1" t="str">
        <f t="shared" si="2"/>
        <v>C4Model099</v>
      </c>
      <c r="H71" s="6">
        <v>18</v>
      </c>
      <c r="I71" s="1" t="s">
        <v>108</v>
      </c>
    </row>
    <row r="72" spans="1:9" x14ac:dyDescent="0.25">
      <c r="A72" s="1">
        <v>100</v>
      </c>
      <c r="B72">
        <v>3</v>
      </c>
      <c r="C72" s="1">
        <v>175</v>
      </c>
      <c r="D72" s="2" t="s">
        <v>178</v>
      </c>
      <c r="E72" s="1" t="s">
        <v>105</v>
      </c>
      <c r="F72" s="1" t="s">
        <v>106</v>
      </c>
      <c r="G72" s="1" t="str">
        <f t="shared" si="2"/>
        <v>C4Model100</v>
      </c>
      <c r="H72" s="6">
        <v>18</v>
      </c>
      <c r="I72" s="1" t="s">
        <v>109</v>
      </c>
    </row>
    <row r="73" spans="1:9" x14ac:dyDescent="0.25">
      <c r="A73" s="1">
        <v>101</v>
      </c>
      <c r="B73">
        <v>4</v>
      </c>
      <c r="C73" s="5">
        <v>175</v>
      </c>
      <c r="D73" s="2" t="s">
        <v>179</v>
      </c>
      <c r="E73" s="1" t="s">
        <v>105</v>
      </c>
      <c r="F73" s="1" t="s">
        <v>106</v>
      </c>
      <c r="G73" s="1" t="str">
        <f t="shared" si="2"/>
        <v>C4Model101</v>
      </c>
      <c r="H73" s="6">
        <v>18</v>
      </c>
      <c r="I73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workbookViewId="0">
      <selection activeCell="J2" sqref="J2:S73"/>
    </sheetView>
  </sheetViews>
  <sheetFormatPr defaultRowHeight="15.75" x14ac:dyDescent="0.25"/>
  <sheetData>
    <row r="1" spans="1:19" x14ac:dyDescent="0.25">
      <c r="A1" s="1" t="s">
        <v>180</v>
      </c>
      <c r="B1" t="s">
        <v>181</v>
      </c>
      <c r="C1" s="1" t="s">
        <v>111</v>
      </c>
      <c r="D1" s="2" t="s">
        <v>182</v>
      </c>
      <c r="E1" s="1" t="s">
        <v>0</v>
      </c>
      <c r="F1" s="1" t="s">
        <v>1</v>
      </c>
      <c r="G1" s="1" t="s">
        <v>184</v>
      </c>
      <c r="H1" s="1" t="s">
        <v>185</v>
      </c>
      <c r="I1" s="1" t="s">
        <v>183</v>
      </c>
      <c r="J1" s="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</row>
    <row r="2" spans="1:19" x14ac:dyDescent="0.25">
      <c r="A2" s="1">
        <v>30</v>
      </c>
      <c r="B2">
        <v>1</v>
      </c>
      <c r="C2" s="1">
        <v>5</v>
      </c>
      <c r="D2" s="2" t="s">
        <v>112</v>
      </c>
      <c r="E2" s="1" t="s">
        <v>2</v>
      </c>
      <c r="F2" s="1" t="s">
        <v>3</v>
      </c>
      <c r="G2" s="1" t="str">
        <f t="shared" ref="G2:G65" si="0">CONCATENATE("C4Model",TEXT(A2,"000"),"")</f>
        <v>C4Model030</v>
      </c>
      <c r="H2" s="6">
        <v>1</v>
      </c>
      <c r="I2" s="1" t="s">
        <v>4</v>
      </c>
      <c r="J2">
        <v>0.94897000850248636</v>
      </c>
      <c r="K2">
        <v>0.94569651838123092</v>
      </c>
      <c r="L2">
        <v>0.94835586884953804</v>
      </c>
      <c r="M2">
        <v>0.94627975508892848</v>
      </c>
      <c r="N2">
        <v>0.94391005618959634</v>
      </c>
      <c r="O2">
        <v>0.94560263735740746</v>
      </c>
      <c r="P2">
        <v>0.9445983337617655</v>
      </c>
      <c r="Q2">
        <v>0.94328719280056894</v>
      </c>
      <c r="R2">
        <v>0.94234609210667786</v>
      </c>
      <c r="S2">
        <v>0.94093739736797077</v>
      </c>
    </row>
    <row r="3" spans="1:19" x14ac:dyDescent="0.25">
      <c r="A3" s="1">
        <v>31</v>
      </c>
      <c r="B3">
        <v>2</v>
      </c>
      <c r="C3" s="1">
        <v>5</v>
      </c>
      <c r="D3" s="2" t="s">
        <v>113</v>
      </c>
      <c r="E3" s="1" t="s">
        <v>5</v>
      </c>
      <c r="F3" s="1" t="s">
        <v>3</v>
      </c>
      <c r="G3" s="1" t="str">
        <f t="shared" si="0"/>
        <v>C4Model031</v>
      </c>
      <c r="H3" s="6">
        <v>1</v>
      </c>
      <c r="I3" s="1" t="s">
        <v>6</v>
      </c>
      <c r="J3">
        <v>0.94644060410398312</v>
      </c>
      <c r="K3">
        <v>0.94702439560901575</v>
      </c>
      <c r="L3">
        <v>0.94454645775408641</v>
      </c>
      <c r="M3">
        <v>0.94296914325955838</v>
      </c>
      <c r="N3">
        <v>0.9407424800013563</v>
      </c>
      <c r="O3">
        <v>0.94122894972476423</v>
      </c>
      <c r="P3">
        <v>0.94276178467867611</v>
      </c>
      <c r="Q3">
        <v>0.9413653972153142</v>
      </c>
      <c r="R3">
        <v>0.94029227721034925</v>
      </c>
      <c r="S3">
        <v>0.93913339014874053</v>
      </c>
    </row>
    <row r="4" spans="1:19" x14ac:dyDescent="0.25">
      <c r="A4" s="1">
        <v>32</v>
      </c>
      <c r="B4">
        <v>3</v>
      </c>
      <c r="C4" s="1">
        <v>5</v>
      </c>
      <c r="D4" s="2" t="s">
        <v>114</v>
      </c>
      <c r="E4" s="1" t="s">
        <v>5</v>
      </c>
      <c r="F4" s="1" t="s">
        <v>3</v>
      </c>
      <c r="G4" s="1" t="str">
        <f t="shared" si="0"/>
        <v>C4Model032</v>
      </c>
      <c r="H4" s="6">
        <v>1</v>
      </c>
      <c r="I4" s="1" t="s">
        <v>7</v>
      </c>
      <c r="J4">
        <v>0.94916983286057643</v>
      </c>
      <c r="K4">
        <v>0.94512661070004911</v>
      </c>
      <c r="L4">
        <v>0.94334041301056037</v>
      </c>
      <c r="M4">
        <v>0.94327197466530754</v>
      </c>
      <c r="N4">
        <v>0.94209183538135033</v>
      </c>
      <c r="O4">
        <v>0.94135532498636865</v>
      </c>
      <c r="P4">
        <v>0.940455509131644</v>
      </c>
      <c r="Q4">
        <v>0.93905880421480037</v>
      </c>
      <c r="R4">
        <v>0.93808306955604359</v>
      </c>
      <c r="S4">
        <v>0.93689227807278563</v>
      </c>
    </row>
    <row r="5" spans="1:19" x14ac:dyDescent="0.25">
      <c r="A5" s="1">
        <v>33</v>
      </c>
      <c r="B5">
        <v>4</v>
      </c>
      <c r="C5" s="1">
        <v>5</v>
      </c>
      <c r="D5" s="2" t="s">
        <v>115</v>
      </c>
      <c r="E5" s="1" t="s">
        <v>5</v>
      </c>
      <c r="F5" s="1" t="s">
        <v>3</v>
      </c>
      <c r="G5" s="1" t="str">
        <f t="shared" si="0"/>
        <v>C4Model033</v>
      </c>
      <c r="H5" s="6">
        <v>1</v>
      </c>
      <c r="I5" s="1" t="s">
        <v>8</v>
      </c>
      <c r="J5">
        <v>0.94635726897764216</v>
      </c>
      <c r="K5">
        <v>0.9422274115531275</v>
      </c>
      <c r="L5">
        <v>0.94280172017334773</v>
      </c>
      <c r="M5">
        <v>0.94290701860650461</v>
      </c>
      <c r="N5">
        <v>0.94117232067638856</v>
      </c>
      <c r="O5">
        <v>0.93967009659494272</v>
      </c>
      <c r="P5">
        <v>0.93894719037567365</v>
      </c>
      <c r="Q5">
        <v>0.93865875021956491</v>
      </c>
      <c r="R5">
        <v>0.93729611992674433</v>
      </c>
      <c r="S5">
        <v>0.93507135132577357</v>
      </c>
    </row>
    <row r="6" spans="1:19" x14ac:dyDescent="0.25">
      <c r="A6" s="1">
        <v>34</v>
      </c>
      <c r="B6">
        <v>1</v>
      </c>
      <c r="C6" s="1">
        <v>15</v>
      </c>
      <c r="D6" s="2" t="s">
        <v>116</v>
      </c>
      <c r="E6" s="1" t="s">
        <v>9</v>
      </c>
      <c r="F6" s="1" t="s">
        <v>10</v>
      </c>
      <c r="G6" s="1" t="str">
        <f t="shared" si="0"/>
        <v>C4Model034</v>
      </c>
      <c r="H6" s="6">
        <v>2</v>
      </c>
      <c r="I6" s="1" t="s">
        <v>11</v>
      </c>
      <c r="J6">
        <v>0.94475833973649714</v>
      </c>
      <c r="K6">
        <v>0.94045514446405487</v>
      </c>
      <c r="L6">
        <v>0.94315863667061839</v>
      </c>
      <c r="M6">
        <v>0.94219478857331274</v>
      </c>
      <c r="N6">
        <v>0.93896030518016205</v>
      </c>
      <c r="O6">
        <v>0.93797634038625488</v>
      </c>
      <c r="P6">
        <v>0.93659330045133782</v>
      </c>
      <c r="Q6">
        <v>0.93531637256356182</v>
      </c>
      <c r="R6">
        <v>0.93834436672551724</v>
      </c>
      <c r="S6">
        <v>0.93751602198605866</v>
      </c>
    </row>
    <row r="7" spans="1:19" x14ac:dyDescent="0.25">
      <c r="A7" s="1">
        <v>35</v>
      </c>
      <c r="B7">
        <v>2</v>
      </c>
      <c r="C7" s="1">
        <v>15</v>
      </c>
      <c r="D7" s="2" t="s">
        <v>117</v>
      </c>
      <c r="E7" s="1" t="s">
        <v>9</v>
      </c>
      <c r="F7" s="1" t="s">
        <v>10</v>
      </c>
      <c r="G7" s="1" t="str">
        <f t="shared" si="0"/>
        <v>C4Model035</v>
      </c>
      <c r="H7" s="6">
        <v>2</v>
      </c>
      <c r="I7" s="1" t="s">
        <v>12</v>
      </c>
      <c r="J7">
        <v>0.94091483402071541</v>
      </c>
      <c r="K7">
        <v>0.94217331275378602</v>
      </c>
      <c r="L7">
        <v>0.93994245388785003</v>
      </c>
      <c r="M7">
        <v>0.9372771465080274</v>
      </c>
      <c r="N7">
        <v>0.93662891157102479</v>
      </c>
      <c r="O7">
        <v>0.93908469333960654</v>
      </c>
      <c r="P7">
        <v>0.93848061065053001</v>
      </c>
      <c r="Q7">
        <v>0.94004374666508239</v>
      </c>
      <c r="R7">
        <v>0.93613896114097639</v>
      </c>
      <c r="S7">
        <v>0.93561410866922634</v>
      </c>
    </row>
    <row r="8" spans="1:19" x14ac:dyDescent="0.25">
      <c r="A8" s="1">
        <v>36</v>
      </c>
      <c r="B8">
        <v>3</v>
      </c>
      <c r="C8" s="1">
        <v>15</v>
      </c>
      <c r="D8" s="2" t="s">
        <v>118</v>
      </c>
      <c r="E8" s="1" t="s">
        <v>9</v>
      </c>
      <c r="F8" s="1" t="s">
        <v>10</v>
      </c>
      <c r="G8" s="1" t="str">
        <f t="shared" si="0"/>
        <v>C4Model036</v>
      </c>
      <c r="H8" s="6">
        <v>2</v>
      </c>
      <c r="I8" s="1" t="s">
        <v>13</v>
      </c>
      <c r="J8">
        <v>0.94234941373381453</v>
      </c>
      <c r="K8">
        <v>0.93814883899857493</v>
      </c>
      <c r="L8">
        <v>0.93689818720577933</v>
      </c>
      <c r="M8">
        <v>0.93772911537765158</v>
      </c>
      <c r="N8">
        <v>0.93742325046562114</v>
      </c>
      <c r="O8">
        <v>0.93560390064685595</v>
      </c>
      <c r="P8">
        <v>0.93371023901356298</v>
      </c>
      <c r="Q8">
        <v>0.93426110256321027</v>
      </c>
      <c r="R8">
        <v>0.93411704823819608</v>
      </c>
      <c r="S8">
        <v>0.9331258892357287</v>
      </c>
    </row>
    <row r="9" spans="1:19" x14ac:dyDescent="0.25">
      <c r="A9" s="1">
        <v>37</v>
      </c>
      <c r="B9">
        <v>4</v>
      </c>
      <c r="C9" s="1">
        <v>15</v>
      </c>
      <c r="D9" s="2" t="s">
        <v>119</v>
      </c>
      <c r="E9" s="1" t="s">
        <v>9</v>
      </c>
      <c r="F9" s="1" t="s">
        <v>10</v>
      </c>
      <c r="G9" s="1" t="str">
        <f t="shared" si="0"/>
        <v>C4Model037</v>
      </c>
      <c r="H9" s="6">
        <v>2</v>
      </c>
      <c r="I9" s="1" t="s">
        <v>14</v>
      </c>
      <c r="J9">
        <v>0.93958758709000145</v>
      </c>
      <c r="K9">
        <v>0.93575033707301059</v>
      </c>
      <c r="L9">
        <v>0.93823770409414697</v>
      </c>
      <c r="M9">
        <v>0.93726192373511441</v>
      </c>
      <c r="N9">
        <v>0.93431649609126388</v>
      </c>
      <c r="O9">
        <v>0.93423564508382639</v>
      </c>
      <c r="P9">
        <v>0.93370395228731229</v>
      </c>
      <c r="Q9">
        <v>0.9330410804547109</v>
      </c>
      <c r="R9">
        <v>0.93117120083297211</v>
      </c>
      <c r="S9">
        <v>0.92885194793810155</v>
      </c>
    </row>
    <row r="10" spans="1:19" x14ac:dyDescent="0.25">
      <c r="A10" s="1">
        <v>38</v>
      </c>
      <c r="B10">
        <v>1</v>
      </c>
      <c r="C10" s="1">
        <v>25</v>
      </c>
      <c r="D10" s="2" t="s">
        <v>120</v>
      </c>
      <c r="E10" s="1" t="s">
        <v>15</v>
      </c>
      <c r="F10" s="1" t="s">
        <v>16</v>
      </c>
      <c r="G10" s="1" t="str">
        <f t="shared" si="0"/>
        <v>C4Model038</v>
      </c>
      <c r="H10" s="6">
        <v>3</v>
      </c>
      <c r="I10" s="1" t="s">
        <v>17</v>
      </c>
      <c r="J10">
        <v>0.94699247208141402</v>
      </c>
      <c r="K10">
        <v>0.94181462187530607</v>
      </c>
      <c r="L10">
        <v>0.94476002117121882</v>
      </c>
      <c r="M10">
        <v>0.94074906900108157</v>
      </c>
      <c r="N10">
        <v>0.93894426761887018</v>
      </c>
      <c r="O10">
        <v>0.93969671967000434</v>
      </c>
      <c r="P10">
        <v>0.93705147011815604</v>
      </c>
      <c r="Q10">
        <v>0.93587537941181687</v>
      </c>
      <c r="R10">
        <v>0.93630179093733279</v>
      </c>
      <c r="S10">
        <v>0.9367622715612498</v>
      </c>
    </row>
    <row r="11" spans="1:19" x14ac:dyDescent="0.25">
      <c r="A11" s="1">
        <v>39</v>
      </c>
      <c r="B11">
        <v>2</v>
      </c>
      <c r="C11" s="1">
        <v>25</v>
      </c>
      <c r="D11" s="2" t="s">
        <v>121</v>
      </c>
      <c r="E11" s="1" t="s">
        <v>15</v>
      </c>
      <c r="F11" s="1" t="s">
        <v>16</v>
      </c>
      <c r="G11" s="1" t="str">
        <f t="shared" si="0"/>
        <v>C4Model039</v>
      </c>
      <c r="H11" s="6">
        <v>3</v>
      </c>
      <c r="I11" s="1" t="s">
        <v>18</v>
      </c>
      <c r="J11">
        <v>0.9401043914435453</v>
      </c>
      <c r="K11">
        <v>0.94048300067889556</v>
      </c>
      <c r="L11">
        <v>0.93814701942867262</v>
      </c>
      <c r="M11">
        <v>0.93550031199747252</v>
      </c>
      <c r="N11">
        <v>0.93506677986238818</v>
      </c>
      <c r="O11">
        <v>0.93652158488144432</v>
      </c>
      <c r="P11">
        <v>0.93580338908628513</v>
      </c>
      <c r="Q11">
        <v>0.93567231140808438</v>
      </c>
      <c r="R11">
        <v>0.93305540070554316</v>
      </c>
      <c r="S11">
        <v>0.93198211279832199</v>
      </c>
    </row>
    <row r="12" spans="1:19" x14ac:dyDescent="0.25">
      <c r="A12" s="1">
        <v>40</v>
      </c>
      <c r="B12">
        <v>3</v>
      </c>
      <c r="C12" s="1">
        <v>25</v>
      </c>
      <c r="D12" s="2" t="s">
        <v>122</v>
      </c>
      <c r="E12" s="1" t="s">
        <v>15</v>
      </c>
      <c r="F12" s="1" t="s">
        <v>16</v>
      </c>
      <c r="G12" s="1" t="str">
        <f t="shared" si="0"/>
        <v>C4Model040</v>
      </c>
      <c r="H12" s="6">
        <v>3</v>
      </c>
      <c r="I12" s="1" t="s">
        <v>19</v>
      </c>
      <c r="J12">
        <v>0.94346015179182696</v>
      </c>
      <c r="K12">
        <v>0.93681416769397763</v>
      </c>
      <c r="L12">
        <v>0.9362618074580159</v>
      </c>
      <c r="M12">
        <v>0.93528708049706721</v>
      </c>
      <c r="N12">
        <v>0.93466074534486454</v>
      </c>
      <c r="O12">
        <v>0.93180120821175638</v>
      </c>
      <c r="P12">
        <v>0.93123389220039288</v>
      </c>
      <c r="Q12">
        <v>0.92994997983804617</v>
      </c>
      <c r="R12">
        <v>0.93066922667880891</v>
      </c>
      <c r="S12">
        <v>0.92903018225486578</v>
      </c>
    </row>
    <row r="13" spans="1:19" x14ac:dyDescent="0.25">
      <c r="A13" s="1">
        <v>41</v>
      </c>
      <c r="B13">
        <v>4</v>
      </c>
      <c r="C13" s="1">
        <v>25</v>
      </c>
      <c r="D13" s="2" t="s">
        <v>123</v>
      </c>
      <c r="E13" s="1" t="s">
        <v>15</v>
      </c>
      <c r="F13" s="1" t="s">
        <v>16</v>
      </c>
      <c r="G13" s="1" t="str">
        <f t="shared" si="0"/>
        <v>C4Model041</v>
      </c>
      <c r="H13" s="6">
        <v>3</v>
      </c>
      <c r="I13" s="1" t="s">
        <v>20</v>
      </c>
      <c r="J13">
        <v>0.93989698932405197</v>
      </c>
      <c r="K13">
        <v>0.93454403930610885</v>
      </c>
      <c r="L13">
        <v>0.93487602158558125</v>
      </c>
      <c r="M13">
        <v>0.93386801740626812</v>
      </c>
      <c r="N13">
        <v>0.93175667918790706</v>
      </c>
      <c r="O13">
        <v>0.93002235375306763</v>
      </c>
      <c r="P13">
        <v>0.92894892249633265</v>
      </c>
      <c r="Q13">
        <v>0.92857452023860898</v>
      </c>
      <c r="R13">
        <v>0.92789308112097002</v>
      </c>
      <c r="S13">
        <v>0.92561949807912847</v>
      </c>
    </row>
    <row r="14" spans="1:19" x14ac:dyDescent="0.25">
      <c r="A14" s="3">
        <v>42</v>
      </c>
      <c r="B14">
        <v>1</v>
      </c>
      <c r="C14" s="3">
        <v>35</v>
      </c>
      <c r="D14" s="4" t="s">
        <v>124</v>
      </c>
      <c r="E14" s="3" t="s">
        <v>21</v>
      </c>
      <c r="F14" s="3" t="s">
        <v>22</v>
      </c>
      <c r="G14" s="3" t="str">
        <f t="shared" si="0"/>
        <v>C4Model042</v>
      </c>
      <c r="H14" s="7">
        <v>4</v>
      </c>
      <c r="I14" s="3" t="s">
        <v>23</v>
      </c>
      <c r="J14">
        <v>0.9349750644631043</v>
      </c>
      <c r="K14">
        <v>0.92841930103394565</v>
      </c>
      <c r="L14">
        <v>0.93052850540836285</v>
      </c>
      <c r="M14">
        <v>0.92929683959373977</v>
      </c>
      <c r="N14">
        <v>0.92574721205143617</v>
      </c>
      <c r="O14">
        <v>0.92534426515348511</v>
      </c>
      <c r="P14">
        <v>0.92495863487725227</v>
      </c>
      <c r="Q14">
        <v>0.92449691652659172</v>
      </c>
      <c r="R14">
        <v>0.9262571235427639</v>
      </c>
      <c r="S14">
        <v>0.92590470312744644</v>
      </c>
    </row>
    <row r="15" spans="1:19" x14ac:dyDescent="0.25">
      <c r="A15" s="1">
        <v>43</v>
      </c>
      <c r="B15">
        <v>2</v>
      </c>
      <c r="C15" s="1">
        <v>35</v>
      </c>
      <c r="D15" s="2" t="s">
        <v>125</v>
      </c>
      <c r="E15" s="1" t="s">
        <v>21</v>
      </c>
      <c r="F15" s="1" t="s">
        <v>22</v>
      </c>
      <c r="G15" s="1" t="str">
        <f t="shared" si="0"/>
        <v>C4Model043</v>
      </c>
      <c r="H15" s="6">
        <v>4</v>
      </c>
      <c r="I15" s="1" t="s">
        <v>24</v>
      </c>
      <c r="J15">
        <v>0.92743670886417506</v>
      </c>
      <c r="K15">
        <v>0.92613320309827474</v>
      </c>
      <c r="L15">
        <v>0.92448893820763012</v>
      </c>
      <c r="M15">
        <v>0.92366294178831065</v>
      </c>
      <c r="N15">
        <v>0.92381795049450532</v>
      </c>
      <c r="O15">
        <v>0.92409623186167189</v>
      </c>
      <c r="P15">
        <v>0.9242941544023876</v>
      </c>
      <c r="Q15">
        <v>0.92378713657482869</v>
      </c>
      <c r="R15">
        <v>0.92104262660210923</v>
      </c>
      <c r="S15">
        <v>0.92103731336598327</v>
      </c>
    </row>
    <row r="16" spans="1:19" x14ac:dyDescent="0.25">
      <c r="A16" s="1">
        <v>44</v>
      </c>
      <c r="B16">
        <v>3</v>
      </c>
      <c r="C16" s="1">
        <v>35</v>
      </c>
      <c r="D16" s="2" t="s">
        <v>126</v>
      </c>
      <c r="E16" s="1" t="s">
        <v>21</v>
      </c>
      <c r="F16" s="1" t="s">
        <v>22</v>
      </c>
      <c r="G16" s="1" t="str">
        <f t="shared" si="0"/>
        <v>C4Model044</v>
      </c>
      <c r="H16" s="6">
        <v>4</v>
      </c>
      <c r="I16" s="1" t="s">
        <v>25</v>
      </c>
      <c r="J16">
        <v>0.92889804547158894</v>
      </c>
      <c r="K16">
        <v>0.92478981480777478</v>
      </c>
      <c r="L16">
        <v>0.92554719972003818</v>
      </c>
      <c r="M16">
        <v>0.92460179883954929</v>
      </c>
      <c r="N16">
        <v>0.92412787775174021</v>
      </c>
      <c r="O16">
        <v>0.92175975684206934</v>
      </c>
      <c r="P16">
        <v>0.92065834311088057</v>
      </c>
      <c r="Q16">
        <v>0.92093623231104749</v>
      </c>
      <c r="R16">
        <v>0.91938687694085064</v>
      </c>
      <c r="S16">
        <v>0.92000390861621828</v>
      </c>
    </row>
    <row r="17" spans="1:19" x14ac:dyDescent="0.25">
      <c r="A17" s="1">
        <v>45</v>
      </c>
      <c r="B17">
        <v>4</v>
      </c>
      <c r="C17" s="1">
        <v>35</v>
      </c>
      <c r="D17" s="2" t="s">
        <v>127</v>
      </c>
      <c r="E17" s="1" t="s">
        <v>21</v>
      </c>
      <c r="F17" s="1" t="s">
        <v>22</v>
      </c>
      <c r="G17" s="1" t="str">
        <f t="shared" si="0"/>
        <v>C4Model045</v>
      </c>
      <c r="H17" s="6">
        <v>4</v>
      </c>
      <c r="I17" s="1" t="s">
        <v>26</v>
      </c>
      <c r="J17">
        <v>0.92517118286375921</v>
      </c>
      <c r="K17">
        <v>0.9222975068517697</v>
      </c>
      <c r="L17">
        <v>0.9246620832546848</v>
      </c>
      <c r="M17">
        <v>0.9226580230528304</v>
      </c>
      <c r="N17">
        <v>0.92074962285618189</v>
      </c>
      <c r="O17">
        <v>0.92046162924882802</v>
      </c>
      <c r="P17">
        <v>0.9190217073987087</v>
      </c>
      <c r="Q17">
        <v>0.91889117221156369</v>
      </c>
      <c r="R17">
        <v>0.91749423489131543</v>
      </c>
      <c r="S17">
        <v>0.9163856177475137</v>
      </c>
    </row>
    <row r="18" spans="1:19" x14ac:dyDescent="0.25">
      <c r="A18" s="3">
        <v>46</v>
      </c>
      <c r="B18">
        <v>1</v>
      </c>
      <c r="C18" s="1">
        <v>45</v>
      </c>
      <c r="D18" s="2" t="s">
        <v>128</v>
      </c>
      <c r="E18" s="1" t="s">
        <v>27</v>
      </c>
      <c r="F18" s="1" t="s">
        <v>28</v>
      </c>
      <c r="G18" s="3" t="str">
        <f t="shared" si="0"/>
        <v>C4Model046</v>
      </c>
      <c r="H18" s="6">
        <v>5</v>
      </c>
      <c r="I18" s="1" t="s">
        <v>29</v>
      </c>
      <c r="J18">
        <v>0.9428262595014798</v>
      </c>
      <c r="K18">
        <v>0.93592595093418152</v>
      </c>
      <c r="L18">
        <v>0.93559650923576632</v>
      </c>
      <c r="M18">
        <v>0.93048999524488774</v>
      </c>
      <c r="N18">
        <v>0.9275508307733269</v>
      </c>
      <c r="O18">
        <v>0.92048897963500365</v>
      </c>
      <c r="P18">
        <v>0.92245425150607441</v>
      </c>
      <c r="Q18">
        <v>0.91950515656298037</v>
      </c>
      <c r="R18">
        <v>0.91955515975168833</v>
      </c>
      <c r="S18">
        <v>0.92060373351121139</v>
      </c>
    </row>
    <row r="19" spans="1:19" x14ac:dyDescent="0.25">
      <c r="A19" s="1">
        <v>47</v>
      </c>
      <c r="B19">
        <v>2</v>
      </c>
      <c r="C19" s="1">
        <v>45</v>
      </c>
      <c r="D19" s="2" t="s">
        <v>129</v>
      </c>
      <c r="E19" s="1" t="s">
        <v>27</v>
      </c>
      <c r="F19" s="1" t="s">
        <v>28</v>
      </c>
      <c r="G19" s="1" t="str">
        <f t="shared" si="0"/>
        <v>C4Model047</v>
      </c>
      <c r="H19" s="6">
        <v>5</v>
      </c>
      <c r="I19" s="1" t="s">
        <v>30</v>
      </c>
      <c r="J19">
        <v>0.93350384109673878</v>
      </c>
      <c r="K19">
        <v>0.93521665974428725</v>
      </c>
      <c r="L19">
        <v>0.9286060978237145</v>
      </c>
      <c r="M19">
        <v>0.92788404437145</v>
      </c>
      <c r="N19">
        <v>0.93087434785195344</v>
      </c>
      <c r="O19">
        <v>0.93202834603977669</v>
      </c>
      <c r="P19">
        <v>0.9261593754893801</v>
      </c>
      <c r="Q19">
        <v>0.92634062728191235</v>
      </c>
      <c r="R19">
        <v>0.9264650986375812</v>
      </c>
      <c r="S19">
        <v>0.92680527399891621</v>
      </c>
    </row>
    <row r="20" spans="1:19" x14ac:dyDescent="0.25">
      <c r="A20" s="1">
        <v>48</v>
      </c>
      <c r="B20">
        <v>3</v>
      </c>
      <c r="C20" s="1">
        <v>45</v>
      </c>
      <c r="D20" s="2" t="s">
        <v>130</v>
      </c>
      <c r="E20" s="1" t="s">
        <v>27</v>
      </c>
      <c r="F20" s="1" t="s">
        <v>28</v>
      </c>
      <c r="G20" s="1" t="str">
        <f t="shared" si="0"/>
        <v>C4Model048</v>
      </c>
      <c r="H20" s="6">
        <v>5</v>
      </c>
      <c r="I20" s="1" t="s">
        <v>31</v>
      </c>
      <c r="J20">
        <v>0.93510401992840331</v>
      </c>
      <c r="K20">
        <v>0.92791768086856197</v>
      </c>
      <c r="L20">
        <v>0.9294391503025653</v>
      </c>
      <c r="M20">
        <v>0.93184049144298098</v>
      </c>
      <c r="N20">
        <v>0.92963320179787001</v>
      </c>
      <c r="O20">
        <v>0.92612417766845279</v>
      </c>
      <c r="P20">
        <v>0.92681951342823865</v>
      </c>
      <c r="Q20">
        <v>0.9265011746508317</v>
      </c>
      <c r="R20">
        <v>0.92505412032102152</v>
      </c>
      <c r="S20">
        <v>0.92491416000619031</v>
      </c>
    </row>
    <row r="21" spans="1:19" x14ac:dyDescent="0.25">
      <c r="A21" s="1">
        <v>49</v>
      </c>
      <c r="B21">
        <v>4</v>
      </c>
      <c r="C21" s="1">
        <v>45</v>
      </c>
      <c r="D21" s="2" t="s">
        <v>131</v>
      </c>
      <c r="E21" s="1" t="s">
        <v>27</v>
      </c>
      <c r="F21" s="1" t="s">
        <v>28</v>
      </c>
      <c r="G21" s="1" t="str">
        <f t="shared" si="0"/>
        <v>C4Model049</v>
      </c>
      <c r="H21" s="6">
        <v>5</v>
      </c>
      <c r="I21" s="1" t="s">
        <v>32</v>
      </c>
      <c r="J21">
        <v>0.93227026389949152</v>
      </c>
      <c r="K21">
        <v>0.92734298184798936</v>
      </c>
      <c r="L21">
        <v>0.93137345102430946</v>
      </c>
      <c r="M21">
        <v>0.92822458724232326</v>
      </c>
      <c r="N21">
        <v>0.92704915364024087</v>
      </c>
      <c r="O21">
        <v>0.92597683631644578</v>
      </c>
      <c r="P21">
        <v>0.92503947612397752</v>
      </c>
      <c r="Q21">
        <v>0.92519317113929589</v>
      </c>
      <c r="R21">
        <v>0.92305206672020146</v>
      </c>
      <c r="S21">
        <v>0.92150348091783085</v>
      </c>
    </row>
    <row r="22" spans="1:19" x14ac:dyDescent="0.25">
      <c r="A22" s="1">
        <v>50</v>
      </c>
      <c r="B22">
        <v>1</v>
      </c>
      <c r="C22" s="1">
        <v>55</v>
      </c>
      <c r="D22" s="2" t="s">
        <v>132</v>
      </c>
      <c r="E22" s="1" t="s">
        <v>33</v>
      </c>
      <c r="F22" s="1" t="s">
        <v>34</v>
      </c>
      <c r="G22" s="1" t="str">
        <f t="shared" si="0"/>
        <v>C4Model050</v>
      </c>
      <c r="H22" s="6">
        <v>6</v>
      </c>
      <c r="I22" s="1" t="s">
        <v>35</v>
      </c>
      <c r="J22">
        <v>0.94376009266556427</v>
      </c>
      <c r="K22">
        <v>0.9390838730568315</v>
      </c>
      <c r="L22">
        <v>0.93970482700723046</v>
      </c>
      <c r="M22">
        <v>0.93910527925255138</v>
      </c>
      <c r="N22">
        <v>0.93426227908620885</v>
      </c>
      <c r="O22">
        <v>0.93315894791479725</v>
      </c>
      <c r="P22">
        <v>0.93193112364022868</v>
      </c>
      <c r="Q22">
        <v>0.93133364676192654</v>
      </c>
      <c r="R22">
        <v>0.93433910877691329</v>
      </c>
      <c r="S22">
        <v>0.9322859298906544</v>
      </c>
    </row>
    <row r="23" spans="1:19" x14ac:dyDescent="0.25">
      <c r="A23" s="1">
        <v>51</v>
      </c>
      <c r="B23">
        <v>2</v>
      </c>
      <c r="C23" s="1">
        <v>55</v>
      </c>
      <c r="D23" s="2" t="s">
        <v>133</v>
      </c>
      <c r="E23" s="1" t="s">
        <v>33</v>
      </c>
      <c r="F23" s="1" t="s">
        <v>34</v>
      </c>
      <c r="G23" s="1" t="str">
        <f t="shared" si="0"/>
        <v>C4Model051</v>
      </c>
      <c r="H23" s="6">
        <v>6</v>
      </c>
      <c r="I23" s="1" t="s">
        <v>36</v>
      </c>
      <c r="J23">
        <v>0.93588672493170721</v>
      </c>
      <c r="K23">
        <v>0.93700413185564912</v>
      </c>
      <c r="L23">
        <v>0.93157464764860809</v>
      </c>
      <c r="M23">
        <v>0.9294106755977668</v>
      </c>
      <c r="N23">
        <v>0.93177554241979021</v>
      </c>
      <c r="O23">
        <v>0.93559121663046185</v>
      </c>
      <c r="P23">
        <v>0.93266472247705756</v>
      </c>
      <c r="Q23">
        <v>0.93469886627783805</v>
      </c>
      <c r="R23">
        <v>0.93109102554907963</v>
      </c>
      <c r="S23">
        <v>0.93125797200430227</v>
      </c>
    </row>
    <row r="24" spans="1:19" x14ac:dyDescent="0.25">
      <c r="A24" s="1">
        <v>52</v>
      </c>
      <c r="B24">
        <v>3</v>
      </c>
      <c r="C24" s="1">
        <v>55</v>
      </c>
      <c r="D24" s="2" t="s">
        <v>134</v>
      </c>
      <c r="E24" s="1" t="s">
        <v>33</v>
      </c>
      <c r="F24" s="1" t="s">
        <v>34</v>
      </c>
      <c r="G24" s="1" t="str">
        <f t="shared" si="0"/>
        <v>C4Model052</v>
      </c>
      <c r="H24" s="6">
        <v>6</v>
      </c>
      <c r="I24" s="1" t="s">
        <v>37</v>
      </c>
      <c r="J24">
        <v>0.93665013980913869</v>
      </c>
      <c r="K24">
        <v>0.93027290302910592</v>
      </c>
      <c r="L24">
        <v>0.9295282818375834</v>
      </c>
      <c r="M24">
        <v>0.93409230011771416</v>
      </c>
      <c r="N24">
        <v>0.93285276865949462</v>
      </c>
      <c r="O24">
        <v>0.92914351367557269</v>
      </c>
      <c r="P24">
        <v>0.92774049858034557</v>
      </c>
      <c r="Q24">
        <v>0.92955402756658934</v>
      </c>
      <c r="R24">
        <v>0.92916960958382488</v>
      </c>
      <c r="S24">
        <v>0.92886108476547102</v>
      </c>
    </row>
    <row r="25" spans="1:19" x14ac:dyDescent="0.25">
      <c r="A25" s="1">
        <v>53</v>
      </c>
      <c r="B25">
        <v>4</v>
      </c>
      <c r="C25" s="1">
        <v>55</v>
      </c>
      <c r="D25" s="2" t="s">
        <v>135</v>
      </c>
      <c r="E25" s="1" t="s">
        <v>33</v>
      </c>
      <c r="F25" s="1" t="s">
        <v>34</v>
      </c>
      <c r="G25" s="1" t="str">
        <f t="shared" si="0"/>
        <v>C4Model053</v>
      </c>
      <c r="H25" s="6">
        <v>6</v>
      </c>
      <c r="I25" s="1" t="s">
        <v>38</v>
      </c>
      <c r="J25">
        <v>0.93544060285622543</v>
      </c>
      <c r="K25">
        <v>0.92708593718204158</v>
      </c>
      <c r="L25">
        <v>0.93362166536758995</v>
      </c>
      <c r="M25">
        <v>0.93256407666993901</v>
      </c>
      <c r="N25">
        <v>0.92913168757525511</v>
      </c>
      <c r="O25">
        <v>0.92844046069864494</v>
      </c>
      <c r="P25">
        <v>0.92867804210591942</v>
      </c>
      <c r="Q25">
        <v>0.92814155675879273</v>
      </c>
      <c r="R25">
        <v>0.92669032040579102</v>
      </c>
      <c r="S25">
        <v>0.92641529115632948</v>
      </c>
    </row>
    <row r="26" spans="1:19" x14ac:dyDescent="0.25">
      <c r="A26" s="1">
        <v>54</v>
      </c>
      <c r="B26">
        <v>1</v>
      </c>
      <c r="C26" s="1">
        <v>65</v>
      </c>
      <c r="D26" s="2" t="s">
        <v>136</v>
      </c>
      <c r="E26" s="1" t="s">
        <v>39</v>
      </c>
      <c r="F26" s="1" t="s">
        <v>40</v>
      </c>
      <c r="G26" s="1" t="str">
        <f t="shared" si="0"/>
        <v>C4Model054</v>
      </c>
      <c r="H26" s="6">
        <v>7</v>
      </c>
      <c r="I26" s="1" t="s">
        <v>41</v>
      </c>
      <c r="J26">
        <v>0.94967388545449993</v>
      </c>
      <c r="K26">
        <v>0.94358036932774592</v>
      </c>
      <c r="L26">
        <v>0.94868329436746845</v>
      </c>
      <c r="M26">
        <v>0.94288673547451118</v>
      </c>
      <c r="N26">
        <v>0.94311235008491412</v>
      </c>
      <c r="O26">
        <v>0.94173733182540742</v>
      </c>
      <c r="P26">
        <v>0.94117615200112448</v>
      </c>
      <c r="Q26">
        <v>0.93968227720456587</v>
      </c>
      <c r="R26">
        <v>0.93972315020765629</v>
      </c>
      <c r="S26">
        <v>0.94131702906811232</v>
      </c>
    </row>
    <row r="27" spans="1:19" x14ac:dyDescent="0.25">
      <c r="A27" s="1">
        <v>55</v>
      </c>
      <c r="B27">
        <v>2</v>
      </c>
      <c r="C27" s="1">
        <v>65</v>
      </c>
      <c r="D27" s="2" t="s">
        <v>137</v>
      </c>
      <c r="E27" s="1" t="s">
        <v>39</v>
      </c>
      <c r="F27" s="1" t="s">
        <v>40</v>
      </c>
      <c r="G27" s="1" t="str">
        <f t="shared" si="0"/>
        <v>C4Model055</v>
      </c>
      <c r="H27" s="6">
        <v>7</v>
      </c>
      <c r="I27" s="1" t="s">
        <v>42</v>
      </c>
      <c r="J27">
        <v>0.94700787598018921</v>
      </c>
      <c r="K27">
        <v>0.94469790499660111</v>
      </c>
      <c r="L27">
        <v>0.94151507928031886</v>
      </c>
      <c r="M27">
        <v>0.94045827161505069</v>
      </c>
      <c r="N27">
        <v>0.94266487156319101</v>
      </c>
      <c r="O27">
        <v>0.94451312309430735</v>
      </c>
      <c r="P27">
        <v>0.94294131835358297</v>
      </c>
      <c r="Q27">
        <v>0.94351964231580454</v>
      </c>
      <c r="R27">
        <v>0.94284999723338092</v>
      </c>
      <c r="S27">
        <v>0.9409693106670548</v>
      </c>
    </row>
    <row r="28" spans="1:19" x14ac:dyDescent="0.25">
      <c r="A28" s="1">
        <v>56</v>
      </c>
      <c r="B28">
        <v>3</v>
      </c>
      <c r="C28" s="1">
        <v>65</v>
      </c>
      <c r="D28" s="2" t="s">
        <v>138</v>
      </c>
      <c r="E28" s="1" t="s">
        <v>39</v>
      </c>
      <c r="F28" s="1" t="s">
        <v>40</v>
      </c>
      <c r="G28" s="1" t="str">
        <f t="shared" si="0"/>
        <v>C4Model056</v>
      </c>
      <c r="H28" s="6">
        <v>7</v>
      </c>
      <c r="I28" s="1" t="s">
        <v>43</v>
      </c>
      <c r="J28">
        <v>0.94899592988610482</v>
      </c>
      <c r="K28">
        <v>0.94387433738380422</v>
      </c>
      <c r="L28">
        <v>0.94069089186271093</v>
      </c>
      <c r="M28">
        <v>0.94122856026586021</v>
      </c>
      <c r="N28">
        <v>0.94200090088028499</v>
      </c>
      <c r="O28">
        <v>0.94130603956098624</v>
      </c>
      <c r="P28">
        <v>0.94033411834397007</v>
      </c>
      <c r="Q28">
        <v>0.93962831855819928</v>
      </c>
      <c r="R28">
        <v>0.93830763246015936</v>
      </c>
      <c r="S28">
        <v>0.93898197495035829</v>
      </c>
    </row>
    <row r="29" spans="1:19" x14ac:dyDescent="0.25">
      <c r="A29" s="1">
        <v>57</v>
      </c>
      <c r="B29">
        <v>4</v>
      </c>
      <c r="C29" s="1">
        <v>65</v>
      </c>
      <c r="D29" s="2" t="s">
        <v>139</v>
      </c>
      <c r="E29" s="1" t="s">
        <v>39</v>
      </c>
      <c r="F29" s="1" t="s">
        <v>40</v>
      </c>
      <c r="G29" s="1" t="str">
        <f t="shared" si="0"/>
        <v>C4Model057</v>
      </c>
      <c r="H29" s="6">
        <v>7</v>
      </c>
      <c r="I29" s="1" t="s">
        <v>44</v>
      </c>
      <c r="J29">
        <v>0.94340433583615224</v>
      </c>
      <c r="K29">
        <v>0.94078465691078739</v>
      </c>
      <c r="L29">
        <v>0.9416084356507638</v>
      </c>
      <c r="M29">
        <v>0.94255845294133433</v>
      </c>
      <c r="N29">
        <v>0.93916252847071546</v>
      </c>
      <c r="O29">
        <v>0.93902331588854537</v>
      </c>
      <c r="P29">
        <v>0.93897523162962726</v>
      </c>
      <c r="Q29">
        <v>0.93816389282896651</v>
      </c>
      <c r="R29">
        <v>0.93650879622935124</v>
      </c>
      <c r="S29">
        <v>0.93443673429220475</v>
      </c>
    </row>
    <row r="30" spans="1:19" x14ac:dyDescent="0.25">
      <c r="A30" s="1">
        <v>58</v>
      </c>
      <c r="B30">
        <v>1</v>
      </c>
      <c r="C30" s="1">
        <v>75</v>
      </c>
      <c r="D30" s="2" t="s">
        <v>140</v>
      </c>
      <c r="E30" s="1" t="s">
        <v>45</v>
      </c>
      <c r="F30" s="1" t="s">
        <v>46</v>
      </c>
      <c r="G30" s="1" t="str">
        <f t="shared" si="0"/>
        <v>C4Model058</v>
      </c>
      <c r="H30" s="6">
        <v>8</v>
      </c>
      <c r="I30" s="1" t="s">
        <v>47</v>
      </c>
      <c r="J30">
        <v>0.95101964712591158</v>
      </c>
      <c r="K30">
        <v>0.94694110030922962</v>
      </c>
      <c r="L30">
        <v>0.94845237646635983</v>
      </c>
      <c r="M30">
        <v>0.94765738940390543</v>
      </c>
      <c r="N30">
        <v>0.94706224080609436</v>
      </c>
      <c r="O30">
        <v>0.94559072102465436</v>
      </c>
      <c r="P30">
        <v>0.94652200617622151</v>
      </c>
      <c r="Q30">
        <v>0.94427446676369919</v>
      </c>
      <c r="R30">
        <v>0.94749410493090169</v>
      </c>
      <c r="S30">
        <v>0.94431460280806689</v>
      </c>
    </row>
    <row r="31" spans="1:19" x14ac:dyDescent="0.25">
      <c r="A31" s="1">
        <v>59</v>
      </c>
      <c r="B31">
        <v>2</v>
      </c>
      <c r="C31" s="1">
        <v>75</v>
      </c>
      <c r="D31" s="2" t="s">
        <v>141</v>
      </c>
      <c r="E31" s="1" t="s">
        <v>45</v>
      </c>
      <c r="F31" s="1" t="s">
        <v>46</v>
      </c>
      <c r="G31" s="1" t="str">
        <f t="shared" si="0"/>
        <v>C4Model059</v>
      </c>
      <c r="H31" s="6">
        <v>8</v>
      </c>
      <c r="I31" s="1" t="s">
        <v>48</v>
      </c>
      <c r="J31">
        <v>0.94648323215434094</v>
      </c>
      <c r="K31">
        <v>0.94767077187932458</v>
      </c>
      <c r="L31">
        <v>0.94458190850778645</v>
      </c>
      <c r="M31">
        <v>0.94495404927773352</v>
      </c>
      <c r="N31">
        <v>0.94365419145281826</v>
      </c>
      <c r="O31">
        <v>0.94514734388344956</v>
      </c>
      <c r="P31">
        <v>0.94467928723471639</v>
      </c>
      <c r="Q31">
        <v>0.94602656178437017</v>
      </c>
      <c r="R31">
        <v>0.94394035685184408</v>
      </c>
      <c r="S31">
        <v>0.943803121929077</v>
      </c>
    </row>
    <row r="32" spans="1:19" x14ac:dyDescent="0.25">
      <c r="A32" s="1">
        <v>60</v>
      </c>
      <c r="B32">
        <v>3</v>
      </c>
      <c r="C32" s="1">
        <v>75</v>
      </c>
      <c r="D32" s="2" t="s">
        <v>142</v>
      </c>
      <c r="E32" s="1" t="s">
        <v>45</v>
      </c>
      <c r="F32" s="1" t="s">
        <v>46</v>
      </c>
      <c r="G32" s="1" t="str">
        <f t="shared" si="0"/>
        <v>C4Model060</v>
      </c>
      <c r="H32" s="6">
        <v>8</v>
      </c>
      <c r="I32" s="1" t="s">
        <v>49</v>
      </c>
      <c r="J32">
        <v>0.94596783139728657</v>
      </c>
      <c r="K32">
        <v>0.94381890609131669</v>
      </c>
      <c r="L32">
        <v>0.9444827627235165</v>
      </c>
      <c r="M32">
        <v>0.94577364376926631</v>
      </c>
      <c r="N32">
        <v>0.94411561043336267</v>
      </c>
      <c r="O32">
        <v>0.94371395918662149</v>
      </c>
      <c r="P32">
        <v>0.94161922624872596</v>
      </c>
      <c r="Q32">
        <v>0.94227901811970349</v>
      </c>
      <c r="R32">
        <v>0.94182026941370778</v>
      </c>
      <c r="S32">
        <v>0.94114557040927538</v>
      </c>
    </row>
    <row r="33" spans="1:19" x14ac:dyDescent="0.25">
      <c r="A33" s="1">
        <v>61</v>
      </c>
      <c r="B33">
        <v>4</v>
      </c>
      <c r="C33" s="1">
        <v>75</v>
      </c>
      <c r="D33" s="2" t="s">
        <v>143</v>
      </c>
      <c r="E33" s="1" t="s">
        <v>45</v>
      </c>
      <c r="F33" s="1" t="s">
        <v>46</v>
      </c>
      <c r="G33" s="1" t="str">
        <f t="shared" si="0"/>
        <v>C4Model061</v>
      </c>
      <c r="H33" s="6">
        <v>8</v>
      </c>
      <c r="I33" s="1" t="s">
        <v>50</v>
      </c>
      <c r="J33">
        <v>0.94723378851493467</v>
      </c>
      <c r="K33">
        <v>0.94259134823075519</v>
      </c>
      <c r="L33">
        <v>0.94588028056274398</v>
      </c>
      <c r="M33">
        <v>0.94335676826522097</v>
      </c>
      <c r="N33">
        <v>0.94184700427343326</v>
      </c>
      <c r="O33">
        <v>0.94082200999682952</v>
      </c>
      <c r="P33">
        <v>0.94067921777974239</v>
      </c>
      <c r="Q33">
        <v>0.94030798830518503</v>
      </c>
      <c r="R33">
        <v>0.93918154087208872</v>
      </c>
      <c r="S33">
        <v>0.93811582498558288</v>
      </c>
    </row>
    <row r="34" spans="1:19" x14ac:dyDescent="0.25">
      <c r="A34" s="1">
        <v>62</v>
      </c>
      <c r="B34">
        <v>1</v>
      </c>
      <c r="C34" s="1">
        <v>85</v>
      </c>
      <c r="D34" s="2" t="s">
        <v>144</v>
      </c>
      <c r="E34" s="1" t="s">
        <v>51</v>
      </c>
      <c r="F34" s="1" t="s">
        <v>52</v>
      </c>
      <c r="G34" s="1" t="str">
        <f t="shared" si="0"/>
        <v>C4Model062</v>
      </c>
      <c r="H34" s="6">
        <v>9</v>
      </c>
      <c r="I34" s="1" t="s">
        <v>53</v>
      </c>
      <c r="J34">
        <v>0.94627080075219472</v>
      </c>
      <c r="K34">
        <v>0.94070606181614658</v>
      </c>
      <c r="L34">
        <v>0.94346222014557179</v>
      </c>
      <c r="M34">
        <v>0.94214505618409761</v>
      </c>
      <c r="N34">
        <v>0.94077877598099269</v>
      </c>
      <c r="O34">
        <v>0.93871287210478438</v>
      </c>
      <c r="P34">
        <v>0.93773321869610538</v>
      </c>
      <c r="Q34">
        <v>0.93780046013342366</v>
      </c>
      <c r="R34">
        <v>0.93791708049616018</v>
      </c>
      <c r="S34">
        <v>0.93826597535885481</v>
      </c>
    </row>
    <row r="35" spans="1:19" x14ac:dyDescent="0.25">
      <c r="A35" s="1">
        <v>63</v>
      </c>
      <c r="B35">
        <v>2</v>
      </c>
      <c r="C35" s="1">
        <v>85</v>
      </c>
      <c r="D35" s="2" t="s">
        <v>145</v>
      </c>
      <c r="E35" s="1" t="s">
        <v>51</v>
      </c>
      <c r="F35" s="1" t="s">
        <v>52</v>
      </c>
      <c r="G35" s="1" t="str">
        <f t="shared" si="0"/>
        <v>C4Model063</v>
      </c>
      <c r="H35" s="6">
        <v>9</v>
      </c>
      <c r="I35" s="1" t="s">
        <v>54</v>
      </c>
      <c r="J35">
        <v>0.93953093593640624</v>
      </c>
      <c r="K35">
        <v>0.94161698095491253</v>
      </c>
      <c r="L35">
        <v>0.93679601424191772</v>
      </c>
      <c r="M35">
        <v>0.93567382405111277</v>
      </c>
      <c r="N35">
        <v>0.93667893499058241</v>
      </c>
      <c r="O35">
        <v>0.93588369304500896</v>
      </c>
      <c r="P35">
        <v>0.93771897643128632</v>
      </c>
      <c r="Q35">
        <v>0.93726723396020151</v>
      </c>
      <c r="R35">
        <v>0.93538580091805856</v>
      </c>
      <c r="S35">
        <v>0.93522738189618337</v>
      </c>
    </row>
    <row r="36" spans="1:19" x14ac:dyDescent="0.25">
      <c r="A36" s="1">
        <v>64</v>
      </c>
      <c r="B36">
        <v>3</v>
      </c>
      <c r="C36" s="1">
        <v>85</v>
      </c>
      <c r="D36" s="2" t="s">
        <v>146</v>
      </c>
      <c r="E36" s="1" t="s">
        <v>51</v>
      </c>
      <c r="F36" s="1" t="s">
        <v>52</v>
      </c>
      <c r="G36" s="1" t="str">
        <f t="shared" si="0"/>
        <v>C4Model064</v>
      </c>
      <c r="H36" s="6">
        <v>9</v>
      </c>
      <c r="I36" s="1" t="s">
        <v>55</v>
      </c>
      <c r="J36">
        <v>0.94204632817732292</v>
      </c>
      <c r="K36">
        <v>0.93418743976493168</v>
      </c>
      <c r="L36">
        <v>0.93549548773288105</v>
      </c>
      <c r="M36">
        <v>0.93673014795654741</v>
      </c>
      <c r="N36">
        <v>0.93665506900925244</v>
      </c>
      <c r="O36">
        <v>0.93505504009284834</v>
      </c>
      <c r="P36">
        <v>0.93417959732287692</v>
      </c>
      <c r="Q36">
        <v>0.9332039714845981</v>
      </c>
      <c r="R36">
        <v>0.93300998966084481</v>
      </c>
      <c r="S36">
        <v>0.93399700434381094</v>
      </c>
    </row>
    <row r="37" spans="1:19" x14ac:dyDescent="0.25">
      <c r="A37" s="1">
        <v>65</v>
      </c>
      <c r="B37">
        <v>4</v>
      </c>
      <c r="C37" s="1">
        <v>85</v>
      </c>
      <c r="D37" s="2" t="s">
        <v>147</v>
      </c>
      <c r="E37" s="1" t="s">
        <v>51</v>
      </c>
      <c r="F37" s="1" t="s">
        <v>52</v>
      </c>
      <c r="G37" s="1" t="str">
        <f t="shared" si="0"/>
        <v>C4Model065</v>
      </c>
      <c r="H37" s="6">
        <v>9</v>
      </c>
      <c r="I37" s="1" t="s">
        <v>56</v>
      </c>
      <c r="J37">
        <v>0.93950635445443575</v>
      </c>
      <c r="K37">
        <v>0.93590828533589143</v>
      </c>
      <c r="L37">
        <v>0.9374128795157709</v>
      </c>
      <c r="M37">
        <v>0.93718094174503574</v>
      </c>
      <c r="N37">
        <v>0.93340037180138591</v>
      </c>
      <c r="O37">
        <v>0.93342912031421743</v>
      </c>
      <c r="P37">
        <v>0.93297044739474944</v>
      </c>
      <c r="Q37">
        <v>0.93197368627722532</v>
      </c>
      <c r="R37">
        <v>0.93073642280985625</v>
      </c>
      <c r="S37">
        <v>0.92929720063716437</v>
      </c>
    </row>
    <row r="38" spans="1:19" x14ac:dyDescent="0.25">
      <c r="A38" s="1">
        <v>66</v>
      </c>
      <c r="B38">
        <v>1</v>
      </c>
      <c r="C38" s="1">
        <v>95</v>
      </c>
      <c r="D38" s="2" t="s">
        <v>148</v>
      </c>
      <c r="E38" s="1" t="s">
        <v>57</v>
      </c>
      <c r="F38" s="1" t="s">
        <v>58</v>
      </c>
      <c r="G38" s="1" t="str">
        <f t="shared" si="0"/>
        <v>C4Model066</v>
      </c>
      <c r="H38" s="6">
        <v>10</v>
      </c>
      <c r="I38" s="1" t="s">
        <v>59</v>
      </c>
      <c r="J38">
        <v>0.93776397732797667</v>
      </c>
      <c r="K38">
        <v>0.93079401650321147</v>
      </c>
      <c r="L38">
        <v>0.93493002327264596</v>
      </c>
      <c r="M38">
        <v>0.93138430371815828</v>
      </c>
      <c r="N38">
        <v>0.92620371884681996</v>
      </c>
      <c r="O38">
        <v>0.92457677735513588</v>
      </c>
      <c r="P38">
        <v>0.92564081515556962</v>
      </c>
      <c r="Q38">
        <v>0.92446009627496439</v>
      </c>
      <c r="R38">
        <v>0.92751246769895423</v>
      </c>
      <c r="S38">
        <v>0.92710318746281761</v>
      </c>
    </row>
    <row r="39" spans="1:19" x14ac:dyDescent="0.25">
      <c r="A39" s="1">
        <v>67</v>
      </c>
      <c r="B39">
        <v>2</v>
      </c>
      <c r="C39" s="1">
        <v>95</v>
      </c>
      <c r="D39" s="2" t="s">
        <v>149</v>
      </c>
      <c r="E39" s="1" t="s">
        <v>57</v>
      </c>
      <c r="F39" s="1" t="s">
        <v>58</v>
      </c>
      <c r="G39" s="1" t="str">
        <f t="shared" si="0"/>
        <v>C4Model067</v>
      </c>
      <c r="H39" s="6">
        <v>10</v>
      </c>
      <c r="I39" s="1" t="s">
        <v>60</v>
      </c>
      <c r="J39">
        <v>0.9280008523801303</v>
      </c>
      <c r="K39">
        <v>0.92998536920837582</v>
      </c>
      <c r="L39">
        <v>0.92506333665889717</v>
      </c>
      <c r="M39">
        <v>0.92360670550389479</v>
      </c>
      <c r="N39">
        <v>0.92357576968696975</v>
      </c>
      <c r="O39">
        <v>0.92442352728218158</v>
      </c>
      <c r="P39">
        <v>0.92454412524794105</v>
      </c>
      <c r="Q39">
        <v>0.92534961498334567</v>
      </c>
      <c r="R39">
        <v>0.92334421624699847</v>
      </c>
      <c r="S39">
        <v>0.9240713286039578</v>
      </c>
    </row>
    <row r="40" spans="1:19" x14ac:dyDescent="0.25">
      <c r="A40" s="1">
        <v>68</v>
      </c>
      <c r="B40">
        <v>3</v>
      </c>
      <c r="C40" s="1">
        <v>95</v>
      </c>
      <c r="D40" s="2" t="s">
        <v>150</v>
      </c>
      <c r="E40" s="1" t="s">
        <v>57</v>
      </c>
      <c r="F40" s="1" t="s">
        <v>58</v>
      </c>
      <c r="G40" s="1" t="str">
        <f t="shared" si="0"/>
        <v>C4Model068</v>
      </c>
      <c r="H40" s="6">
        <v>10</v>
      </c>
      <c r="I40" s="1" t="s">
        <v>61</v>
      </c>
      <c r="J40">
        <v>0.93040597622018106</v>
      </c>
      <c r="K40">
        <v>0.92434804513015945</v>
      </c>
      <c r="L40">
        <v>0.92394028685217988</v>
      </c>
      <c r="M40">
        <v>0.92513786862488567</v>
      </c>
      <c r="N40">
        <v>0.92651962007963307</v>
      </c>
      <c r="O40">
        <v>0.92317919106952173</v>
      </c>
      <c r="P40">
        <v>0.92146929954173007</v>
      </c>
      <c r="Q40">
        <v>0.92227892211312967</v>
      </c>
      <c r="R40">
        <v>0.91982646520620237</v>
      </c>
      <c r="S40">
        <v>0.92079067798307734</v>
      </c>
    </row>
    <row r="41" spans="1:19" x14ac:dyDescent="0.25">
      <c r="A41" s="1">
        <v>69</v>
      </c>
      <c r="B41">
        <v>4</v>
      </c>
      <c r="C41" s="1">
        <v>95</v>
      </c>
      <c r="D41" s="2" t="s">
        <v>151</v>
      </c>
      <c r="E41" s="1" t="s">
        <v>57</v>
      </c>
      <c r="F41" s="1" t="s">
        <v>58</v>
      </c>
      <c r="G41" s="1" t="str">
        <f t="shared" si="0"/>
        <v>C4Model069</v>
      </c>
      <c r="H41" s="6">
        <v>10</v>
      </c>
      <c r="I41" s="1" t="s">
        <v>62</v>
      </c>
      <c r="J41">
        <v>0.92673923554536697</v>
      </c>
      <c r="K41">
        <v>0.92194674422635636</v>
      </c>
      <c r="L41">
        <v>0.92515140827271281</v>
      </c>
      <c r="M41">
        <v>0.92533202300811113</v>
      </c>
      <c r="N41">
        <v>0.92221373234647963</v>
      </c>
      <c r="O41">
        <v>0.92141858557231193</v>
      </c>
      <c r="P41">
        <v>0.92090065365661411</v>
      </c>
      <c r="Q41">
        <v>0.9207728278811379</v>
      </c>
      <c r="R41">
        <v>0.91899521136580831</v>
      </c>
      <c r="S41">
        <v>0.91708719862052213</v>
      </c>
    </row>
    <row r="42" spans="1:19" x14ac:dyDescent="0.25">
      <c r="A42" s="3">
        <v>70</v>
      </c>
      <c r="B42">
        <v>1</v>
      </c>
      <c r="C42" s="3">
        <v>105</v>
      </c>
      <c r="D42" s="4" t="s">
        <v>152</v>
      </c>
      <c r="E42" s="3" t="s">
        <v>63</v>
      </c>
      <c r="F42" s="3" t="s">
        <v>64</v>
      </c>
      <c r="G42" s="3" t="str">
        <f t="shared" si="0"/>
        <v>C4Model070</v>
      </c>
      <c r="H42" s="7">
        <v>11</v>
      </c>
      <c r="I42" s="3" t="s">
        <v>65</v>
      </c>
      <c r="J42">
        <v>0.95863171390292878</v>
      </c>
      <c r="K42">
        <v>0.95353742080554482</v>
      </c>
      <c r="L42">
        <v>0.95407194694385888</v>
      </c>
      <c r="M42">
        <v>0.95176005866273938</v>
      </c>
      <c r="N42">
        <v>0.94767680964942969</v>
      </c>
      <c r="O42">
        <v>0.9463225102168018</v>
      </c>
      <c r="P42">
        <v>0.94504336208470852</v>
      </c>
      <c r="Q42">
        <v>0.9450201842228263</v>
      </c>
      <c r="R42">
        <v>0.9452951945423349</v>
      </c>
      <c r="S42">
        <v>0.94620080649927674</v>
      </c>
    </row>
    <row r="43" spans="1:19" x14ac:dyDescent="0.25">
      <c r="A43" s="1">
        <v>71</v>
      </c>
      <c r="B43">
        <v>2</v>
      </c>
      <c r="C43" s="1">
        <v>105</v>
      </c>
      <c r="D43" s="2" t="s">
        <v>153</v>
      </c>
      <c r="E43" s="1" t="s">
        <v>63</v>
      </c>
      <c r="F43" s="1" t="s">
        <v>64</v>
      </c>
      <c r="G43" s="1" t="str">
        <f t="shared" si="0"/>
        <v>C4Model071</v>
      </c>
      <c r="H43" s="6">
        <v>11</v>
      </c>
      <c r="I43" s="1" t="s">
        <v>66</v>
      </c>
      <c r="J43">
        <v>0.95175884235519337</v>
      </c>
      <c r="K43">
        <v>0.95007090640302327</v>
      </c>
      <c r="L43">
        <v>0.94577135643140786</v>
      </c>
      <c r="M43">
        <v>0.94294862583519923</v>
      </c>
      <c r="N43">
        <v>0.94554643921271786</v>
      </c>
      <c r="O43">
        <v>0.94662155430648609</v>
      </c>
      <c r="P43">
        <v>0.94539933263903353</v>
      </c>
      <c r="Q43">
        <v>0.94687384141669351</v>
      </c>
      <c r="R43">
        <v>0.94345117516698795</v>
      </c>
      <c r="S43">
        <v>0.94263321563481284</v>
      </c>
    </row>
    <row r="44" spans="1:19" x14ac:dyDescent="0.25">
      <c r="A44" s="1">
        <v>72</v>
      </c>
      <c r="B44">
        <v>3</v>
      </c>
      <c r="C44" s="1">
        <v>105</v>
      </c>
      <c r="D44" s="2" t="s">
        <v>154</v>
      </c>
      <c r="E44" s="1" t="s">
        <v>63</v>
      </c>
      <c r="F44" s="1" t="s">
        <v>64</v>
      </c>
      <c r="G44" s="1" t="str">
        <f t="shared" si="0"/>
        <v>C4Model072</v>
      </c>
      <c r="H44" s="6">
        <v>11</v>
      </c>
      <c r="I44" s="1" t="s">
        <v>67</v>
      </c>
      <c r="J44">
        <v>0.95137396906558702</v>
      </c>
      <c r="K44">
        <v>0.94505980246780086</v>
      </c>
      <c r="L44">
        <v>0.94466277118417386</v>
      </c>
      <c r="M44">
        <v>0.94585177520741459</v>
      </c>
      <c r="N44">
        <v>0.94497534924176596</v>
      </c>
      <c r="O44">
        <v>0.94335932745218365</v>
      </c>
      <c r="P44">
        <v>0.94109098889038945</v>
      </c>
      <c r="Q44">
        <v>0.94180901534793204</v>
      </c>
      <c r="R44">
        <v>0.94104997974993554</v>
      </c>
      <c r="S44">
        <v>0.94013110229215169</v>
      </c>
    </row>
    <row r="45" spans="1:19" x14ac:dyDescent="0.25">
      <c r="A45" s="1">
        <v>73</v>
      </c>
      <c r="B45">
        <v>4</v>
      </c>
      <c r="C45" s="1">
        <v>105</v>
      </c>
      <c r="D45" s="2" t="s">
        <v>155</v>
      </c>
      <c r="E45" s="1" t="s">
        <v>63</v>
      </c>
      <c r="F45" s="1" t="s">
        <v>64</v>
      </c>
      <c r="G45" s="1" t="str">
        <f t="shared" si="0"/>
        <v>C4Model073</v>
      </c>
      <c r="H45" s="6">
        <v>11</v>
      </c>
      <c r="I45" s="1" t="s">
        <v>68</v>
      </c>
      <c r="J45">
        <v>0.94873963148640061</v>
      </c>
      <c r="K45">
        <v>0.94530371632172927</v>
      </c>
      <c r="L45">
        <v>0.94724027817364009</v>
      </c>
      <c r="M45">
        <v>0.94493453706891684</v>
      </c>
      <c r="N45">
        <v>0.94177842977162196</v>
      </c>
      <c r="O45">
        <v>0.94079962147933371</v>
      </c>
      <c r="P45">
        <v>0.94039523861066932</v>
      </c>
      <c r="Q45">
        <v>0.94032693007150048</v>
      </c>
      <c r="R45">
        <v>0.93938179716477022</v>
      </c>
      <c r="S45">
        <v>0.93738464399742194</v>
      </c>
    </row>
    <row r="46" spans="1:19" x14ac:dyDescent="0.25">
      <c r="A46" s="1">
        <v>74</v>
      </c>
      <c r="B46">
        <v>1</v>
      </c>
      <c r="C46" s="1">
        <v>115</v>
      </c>
      <c r="D46" s="2" t="s">
        <v>156</v>
      </c>
      <c r="E46" s="1" t="s">
        <v>69</v>
      </c>
      <c r="F46" s="1" t="s">
        <v>70</v>
      </c>
      <c r="G46" s="1" t="str">
        <f t="shared" si="0"/>
        <v>C4Model074</v>
      </c>
      <c r="H46" s="6">
        <v>12</v>
      </c>
      <c r="I46" s="1" t="s">
        <v>71</v>
      </c>
      <c r="J46">
        <v>0.95463266449672191</v>
      </c>
      <c r="K46">
        <v>0.94859219387481908</v>
      </c>
      <c r="L46">
        <v>0.94903087681054166</v>
      </c>
      <c r="M46">
        <v>0.94749024260496961</v>
      </c>
      <c r="N46">
        <v>0.94400439334840403</v>
      </c>
      <c r="O46">
        <v>0.94275579997080916</v>
      </c>
      <c r="P46">
        <v>0.94201180349952096</v>
      </c>
      <c r="Q46">
        <v>0.94193035658060631</v>
      </c>
      <c r="R46">
        <v>0.94004371547511634</v>
      </c>
      <c r="S46">
        <v>0.93899193055118479</v>
      </c>
    </row>
    <row r="47" spans="1:19" x14ac:dyDescent="0.25">
      <c r="A47" s="1">
        <v>75</v>
      </c>
      <c r="B47">
        <v>2</v>
      </c>
      <c r="C47" s="1">
        <v>115</v>
      </c>
      <c r="D47" s="2" t="s">
        <v>157</v>
      </c>
      <c r="E47" s="1" t="s">
        <v>69</v>
      </c>
      <c r="F47" s="1" t="s">
        <v>70</v>
      </c>
      <c r="G47" s="1" t="str">
        <f t="shared" si="0"/>
        <v>C4Model075</v>
      </c>
      <c r="H47" s="6">
        <v>12</v>
      </c>
      <c r="I47" s="1" t="s">
        <v>72</v>
      </c>
      <c r="J47">
        <v>0.9482142946510641</v>
      </c>
      <c r="K47">
        <v>0.94646055314602828</v>
      </c>
      <c r="L47">
        <v>0.94236152876801949</v>
      </c>
      <c r="M47">
        <v>0.94120233082386007</v>
      </c>
      <c r="N47">
        <v>0.9420518605927849</v>
      </c>
      <c r="O47">
        <v>0.9434044930293729</v>
      </c>
      <c r="P47">
        <v>0.94411350314114184</v>
      </c>
      <c r="Q47">
        <v>0.94352020335826059</v>
      </c>
      <c r="R47">
        <v>0.94195284816067015</v>
      </c>
      <c r="S47">
        <v>0.93987166089827678</v>
      </c>
    </row>
    <row r="48" spans="1:19" x14ac:dyDescent="0.25">
      <c r="A48" s="1">
        <v>76</v>
      </c>
      <c r="B48">
        <v>3</v>
      </c>
      <c r="C48" s="1">
        <v>115</v>
      </c>
      <c r="D48" s="2" t="s">
        <v>158</v>
      </c>
      <c r="E48" s="1" t="s">
        <v>69</v>
      </c>
      <c r="F48" s="1" t="s">
        <v>70</v>
      </c>
      <c r="G48" s="1" t="str">
        <f t="shared" si="0"/>
        <v>C4Model076</v>
      </c>
      <c r="H48" s="6">
        <v>12</v>
      </c>
      <c r="I48" s="1" t="s">
        <v>73</v>
      </c>
      <c r="J48">
        <v>0.94922010284496705</v>
      </c>
      <c r="K48">
        <v>0.94039663967183817</v>
      </c>
      <c r="L48">
        <v>0.94214676181856161</v>
      </c>
      <c r="M48">
        <v>0.94395189337749441</v>
      </c>
      <c r="N48">
        <v>0.94358344629716606</v>
      </c>
      <c r="O48">
        <v>0.94065868300294186</v>
      </c>
      <c r="P48">
        <v>0.93836042743709291</v>
      </c>
      <c r="Q48">
        <v>0.94028734460909125</v>
      </c>
      <c r="R48">
        <v>0.93858742085290747</v>
      </c>
      <c r="S48">
        <v>0.93925358862279273</v>
      </c>
    </row>
    <row r="49" spans="1:19" x14ac:dyDescent="0.25">
      <c r="A49" s="1">
        <v>77</v>
      </c>
      <c r="B49">
        <v>4</v>
      </c>
      <c r="C49" s="1">
        <v>115</v>
      </c>
      <c r="D49" s="2" t="s">
        <v>159</v>
      </c>
      <c r="E49" s="1" t="s">
        <v>69</v>
      </c>
      <c r="F49" s="1" t="s">
        <v>70</v>
      </c>
      <c r="G49" s="1" t="str">
        <f t="shared" si="0"/>
        <v>C4Model077</v>
      </c>
      <c r="H49" s="6">
        <v>12</v>
      </c>
      <c r="I49" s="1" t="s">
        <v>74</v>
      </c>
      <c r="J49">
        <v>0.94575608171978509</v>
      </c>
      <c r="K49">
        <v>0.94031979541318933</v>
      </c>
      <c r="L49">
        <v>0.9430757702319631</v>
      </c>
      <c r="M49">
        <v>0.94270607002298867</v>
      </c>
      <c r="N49">
        <v>0.93975614646725869</v>
      </c>
      <c r="O49">
        <v>0.93937088420998605</v>
      </c>
      <c r="P49">
        <v>0.93989256248927011</v>
      </c>
      <c r="Q49">
        <v>0.93810876492724482</v>
      </c>
      <c r="R49">
        <v>0.93660014411636938</v>
      </c>
      <c r="S49">
        <v>0.93589408987991141</v>
      </c>
    </row>
    <row r="50" spans="1:19" x14ac:dyDescent="0.25">
      <c r="A50" s="1">
        <v>78</v>
      </c>
      <c r="B50">
        <v>1</v>
      </c>
      <c r="C50" s="1">
        <v>125</v>
      </c>
      <c r="D50" s="1" t="s">
        <v>160</v>
      </c>
      <c r="E50" s="1" t="s">
        <v>75</v>
      </c>
      <c r="F50" s="1" t="s">
        <v>76</v>
      </c>
      <c r="G50" s="1" t="str">
        <f t="shared" si="0"/>
        <v>C4Model078</v>
      </c>
      <c r="H50" s="6">
        <v>13</v>
      </c>
      <c r="I50" s="1" t="s">
        <v>77</v>
      </c>
      <c r="J50">
        <v>0.94507752144785595</v>
      </c>
      <c r="K50">
        <v>0.9403346802604019</v>
      </c>
      <c r="L50">
        <v>0.94211909000210048</v>
      </c>
      <c r="M50">
        <v>0.93599334544591517</v>
      </c>
      <c r="N50">
        <v>0.93568786377565383</v>
      </c>
      <c r="O50">
        <v>0.93428645645827602</v>
      </c>
      <c r="P50">
        <v>0.93387069777690701</v>
      </c>
      <c r="Q50">
        <v>0.93384846141995259</v>
      </c>
      <c r="R50">
        <v>0.93312346269792845</v>
      </c>
      <c r="S50">
        <v>0.93355931725408647</v>
      </c>
    </row>
    <row r="51" spans="1:19" x14ac:dyDescent="0.25">
      <c r="A51" s="1">
        <v>79</v>
      </c>
      <c r="B51">
        <v>2</v>
      </c>
      <c r="C51" s="1">
        <v>125</v>
      </c>
      <c r="D51" s="1" t="s">
        <v>161</v>
      </c>
      <c r="E51" s="1" t="s">
        <v>75</v>
      </c>
      <c r="F51" s="1" t="s">
        <v>76</v>
      </c>
      <c r="G51" s="1" t="str">
        <f t="shared" si="0"/>
        <v>C4Model079</v>
      </c>
      <c r="H51" s="6">
        <v>13</v>
      </c>
      <c r="I51" s="1" t="s">
        <v>78</v>
      </c>
      <c r="J51">
        <v>0.94112577616648918</v>
      </c>
      <c r="K51">
        <v>0.93754911593736179</v>
      </c>
      <c r="L51">
        <v>0.93642388129645049</v>
      </c>
      <c r="M51">
        <v>0.9342073417719915</v>
      </c>
      <c r="N51">
        <v>0.93542299197561463</v>
      </c>
      <c r="O51">
        <v>0.93720579653114588</v>
      </c>
      <c r="P51">
        <v>0.93579554893259076</v>
      </c>
      <c r="Q51">
        <v>0.93472559055502336</v>
      </c>
      <c r="R51">
        <v>0.93432838600564494</v>
      </c>
      <c r="S51">
        <v>0.93127731029826111</v>
      </c>
    </row>
    <row r="52" spans="1:19" x14ac:dyDescent="0.25">
      <c r="A52" s="1">
        <v>80</v>
      </c>
      <c r="B52">
        <v>3</v>
      </c>
      <c r="C52" s="1">
        <v>125</v>
      </c>
      <c r="D52" s="1" t="s">
        <v>162</v>
      </c>
      <c r="E52" s="1" t="s">
        <v>75</v>
      </c>
      <c r="F52" s="1" t="s">
        <v>76</v>
      </c>
      <c r="G52" s="1" t="str">
        <f t="shared" si="0"/>
        <v>C4Model080</v>
      </c>
      <c r="H52" s="6">
        <v>13</v>
      </c>
      <c r="I52" s="1" t="s">
        <v>79</v>
      </c>
      <c r="J52">
        <v>0.94178326674584179</v>
      </c>
      <c r="K52">
        <v>0.93611507192724774</v>
      </c>
      <c r="L52">
        <v>0.93488304751826634</v>
      </c>
      <c r="M52">
        <v>0.93696519672927969</v>
      </c>
      <c r="N52">
        <v>0.93706114341775182</v>
      </c>
      <c r="O52">
        <v>0.93448197965139457</v>
      </c>
      <c r="P52">
        <v>0.93314308497981069</v>
      </c>
      <c r="Q52">
        <v>0.93318874518009609</v>
      </c>
      <c r="R52">
        <v>0.93232952620367315</v>
      </c>
      <c r="S52">
        <v>0.93174981460492112</v>
      </c>
    </row>
    <row r="53" spans="1:19" x14ac:dyDescent="0.25">
      <c r="A53" s="3">
        <v>81</v>
      </c>
      <c r="B53">
        <v>4</v>
      </c>
      <c r="C53" s="1">
        <v>125</v>
      </c>
      <c r="D53" s="3" t="s">
        <v>163</v>
      </c>
      <c r="E53" s="3" t="s">
        <v>75</v>
      </c>
      <c r="F53" s="3" t="s">
        <v>76</v>
      </c>
      <c r="G53" s="3" t="str">
        <f t="shared" si="0"/>
        <v>C4Model081</v>
      </c>
      <c r="H53" s="7">
        <v>13</v>
      </c>
      <c r="I53" s="3" t="s">
        <v>80</v>
      </c>
      <c r="J53">
        <v>0.93782203406300169</v>
      </c>
      <c r="K53">
        <v>0.93138165139877693</v>
      </c>
      <c r="L53">
        <v>0.9360164768836674</v>
      </c>
      <c r="M53">
        <v>0.93477203285220745</v>
      </c>
      <c r="N53">
        <v>0.93257187647810924</v>
      </c>
      <c r="O53">
        <v>0.93203172768644482</v>
      </c>
      <c r="P53">
        <v>0.93162291375841177</v>
      </c>
      <c r="Q53">
        <v>0.93038416831603488</v>
      </c>
      <c r="R53">
        <v>0.92850571625341616</v>
      </c>
      <c r="S53">
        <v>0.92698816595111599</v>
      </c>
    </row>
    <row r="54" spans="1:19" x14ac:dyDescent="0.25">
      <c r="A54" s="3">
        <v>82</v>
      </c>
      <c r="B54">
        <v>1</v>
      </c>
      <c r="C54" s="3">
        <v>135</v>
      </c>
      <c r="D54" s="3" t="s">
        <v>164</v>
      </c>
      <c r="E54" s="3" t="s">
        <v>81</v>
      </c>
      <c r="F54" s="3" t="s">
        <v>82</v>
      </c>
      <c r="G54" s="3" t="str">
        <f t="shared" si="0"/>
        <v>C4Model082</v>
      </c>
      <c r="H54" s="7">
        <v>14</v>
      </c>
      <c r="I54" s="3" t="s">
        <v>83</v>
      </c>
      <c r="J54">
        <v>0.92753205016798046</v>
      </c>
      <c r="K54">
        <v>0.92136571986721538</v>
      </c>
      <c r="L54">
        <v>0.92432980492598205</v>
      </c>
      <c r="M54">
        <v>0.91914897247272076</v>
      </c>
      <c r="N54">
        <v>0.9201677297210531</v>
      </c>
      <c r="O54">
        <v>0.91820004596876059</v>
      </c>
      <c r="P54">
        <v>0.91815974091269148</v>
      </c>
      <c r="Q54">
        <v>0.91703700820063783</v>
      </c>
      <c r="R54">
        <v>0.91909450954149141</v>
      </c>
      <c r="S54">
        <v>0.91938622589263985</v>
      </c>
    </row>
    <row r="55" spans="1:19" x14ac:dyDescent="0.25">
      <c r="A55" s="1">
        <v>83</v>
      </c>
      <c r="B55">
        <v>2</v>
      </c>
      <c r="C55" s="3">
        <v>135</v>
      </c>
      <c r="D55" s="1" t="s">
        <v>165</v>
      </c>
      <c r="E55" s="1" t="s">
        <v>81</v>
      </c>
      <c r="F55" s="1" t="s">
        <v>82</v>
      </c>
      <c r="G55" s="1" t="str">
        <f t="shared" si="0"/>
        <v>C4Model083</v>
      </c>
      <c r="H55" s="6">
        <v>14</v>
      </c>
      <c r="I55" s="1" t="s">
        <v>84</v>
      </c>
      <c r="J55">
        <v>0.92303044780430377</v>
      </c>
      <c r="K55">
        <v>0.92086782259089117</v>
      </c>
      <c r="L55">
        <v>0.9227301540259869</v>
      </c>
      <c r="M55">
        <v>0.91968427201690128</v>
      </c>
      <c r="N55">
        <v>0.92043690097661157</v>
      </c>
      <c r="O55">
        <v>0.92208138096132941</v>
      </c>
      <c r="P55">
        <v>0.91994818311630033</v>
      </c>
      <c r="Q55">
        <v>0.91980169508900445</v>
      </c>
      <c r="R55">
        <v>0.91824737120883237</v>
      </c>
      <c r="S55">
        <v>0.91605628194641608</v>
      </c>
    </row>
    <row r="56" spans="1:19" x14ac:dyDescent="0.25">
      <c r="A56" s="1">
        <v>84</v>
      </c>
      <c r="B56">
        <v>3</v>
      </c>
      <c r="C56" s="3">
        <v>135</v>
      </c>
      <c r="D56" s="1" t="s">
        <v>166</v>
      </c>
      <c r="E56" s="1" t="s">
        <v>81</v>
      </c>
      <c r="F56" s="1" t="s">
        <v>82</v>
      </c>
      <c r="G56" s="1" t="str">
        <f t="shared" si="0"/>
        <v>C4Model084</v>
      </c>
      <c r="H56" s="6">
        <v>14</v>
      </c>
      <c r="I56" s="1" t="s">
        <v>85</v>
      </c>
      <c r="J56">
        <v>0.92212062560912744</v>
      </c>
      <c r="K56">
        <v>0.91716859884616964</v>
      </c>
      <c r="L56">
        <v>0.91632149817742559</v>
      </c>
      <c r="M56">
        <v>0.918407883479328</v>
      </c>
      <c r="N56">
        <v>0.91583081547380718</v>
      </c>
      <c r="O56">
        <v>0.91541156418579694</v>
      </c>
      <c r="P56">
        <v>0.91454379492277227</v>
      </c>
      <c r="Q56">
        <v>0.91559761174925414</v>
      </c>
      <c r="R56">
        <v>0.91425288581208808</v>
      </c>
      <c r="S56">
        <v>0.91387180579308847</v>
      </c>
    </row>
    <row r="57" spans="1:19" x14ac:dyDescent="0.25">
      <c r="A57" s="1">
        <v>85</v>
      </c>
      <c r="B57">
        <v>4</v>
      </c>
      <c r="C57" s="3">
        <v>135</v>
      </c>
      <c r="D57" s="1" t="s">
        <v>167</v>
      </c>
      <c r="E57" s="1" t="s">
        <v>81</v>
      </c>
      <c r="F57" s="1" t="s">
        <v>82</v>
      </c>
      <c r="G57" s="1" t="str">
        <f t="shared" si="0"/>
        <v>C4Model085</v>
      </c>
      <c r="H57" s="6">
        <v>14</v>
      </c>
      <c r="I57" s="1" t="s">
        <v>86</v>
      </c>
      <c r="J57">
        <v>0.91987900641919174</v>
      </c>
      <c r="K57">
        <v>0.9170918019868306</v>
      </c>
      <c r="L57">
        <v>0.91914191192238626</v>
      </c>
      <c r="M57">
        <v>0.91574744527883267</v>
      </c>
      <c r="N57">
        <v>0.91298370104039006</v>
      </c>
      <c r="O57">
        <v>0.91314844554417918</v>
      </c>
      <c r="P57">
        <v>0.9116836322521904</v>
      </c>
      <c r="Q57">
        <v>0.91129456862099167</v>
      </c>
      <c r="R57">
        <v>0.91159985953091771</v>
      </c>
      <c r="S57">
        <v>0.90912396010205876</v>
      </c>
    </row>
    <row r="58" spans="1:19" x14ac:dyDescent="0.25">
      <c r="A58" s="1">
        <v>86</v>
      </c>
      <c r="B58">
        <v>1</v>
      </c>
      <c r="C58" s="1">
        <v>145</v>
      </c>
      <c r="D58" s="1" t="s">
        <v>168</v>
      </c>
      <c r="E58" s="1" t="s">
        <v>87</v>
      </c>
      <c r="F58" s="1" t="s">
        <v>88</v>
      </c>
      <c r="G58" s="1" t="str">
        <f t="shared" si="0"/>
        <v>C4Model086</v>
      </c>
      <c r="H58" s="6">
        <v>15</v>
      </c>
      <c r="I58" s="1" t="s">
        <v>89</v>
      </c>
      <c r="J58">
        <v>0.94834620082288346</v>
      </c>
      <c r="K58">
        <v>0.94362250085931842</v>
      </c>
      <c r="L58">
        <v>0.94633631081590253</v>
      </c>
      <c r="M58">
        <v>0.94236409653890241</v>
      </c>
      <c r="N58">
        <v>0.94075181668106067</v>
      </c>
      <c r="O58">
        <v>0.9392989378570582</v>
      </c>
      <c r="P58">
        <v>0.94022458221553462</v>
      </c>
      <c r="Q58">
        <v>0.93862173725491538</v>
      </c>
      <c r="R58">
        <v>0.9397584120278315</v>
      </c>
      <c r="S58">
        <v>0.93943783087045818</v>
      </c>
    </row>
    <row r="59" spans="1:19" x14ac:dyDescent="0.25">
      <c r="A59" s="1">
        <v>87</v>
      </c>
      <c r="B59">
        <v>2</v>
      </c>
      <c r="C59" s="1">
        <v>145</v>
      </c>
      <c r="D59" s="1" t="s">
        <v>169</v>
      </c>
      <c r="E59" s="1" t="s">
        <v>87</v>
      </c>
      <c r="F59" s="1" t="s">
        <v>88</v>
      </c>
      <c r="G59" s="1" t="str">
        <f t="shared" si="0"/>
        <v>C4Model087</v>
      </c>
      <c r="H59" s="6">
        <v>15</v>
      </c>
      <c r="I59" s="1" t="s">
        <v>90</v>
      </c>
      <c r="J59">
        <v>0.94433284280426633</v>
      </c>
      <c r="K59">
        <v>0.94318769242236256</v>
      </c>
      <c r="L59">
        <v>0.94041826142738094</v>
      </c>
      <c r="M59">
        <v>0.93827911978953504</v>
      </c>
      <c r="N59">
        <v>0.93875033003688868</v>
      </c>
      <c r="O59">
        <v>0.93967692323845031</v>
      </c>
      <c r="P59">
        <v>0.93974774305176134</v>
      </c>
      <c r="Q59">
        <v>0.94005295077921469</v>
      </c>
      <c r="R59">
        <v>0.93844842667789574</v>
      </c>
      <c r="S59">
        <v>0.93806710096766843</v>
      </c>
    </row>
    <row r="60" spans="1:19" x14ac:dyDescent="0.25">
      <c r="A60" s="1">
        <v>88</v>
      </c>
      <c r="B60">
        <v>3</v>
      </c>
      <c r="C60" s="1">
        <v>145</v>
      </c>
      <c r="D60" s="1" t="s">
        <v>170</v>
      </c>
      <c r="E60" s="1" t="s">
        <v>87</v>
      </c>
      <c r="F60" s="1" t="s">
        <v>88</v>
      </c>
      <c r="G60" s="1" t="str">
        <f t="shared" si="0"/>
        <v>C4Model088</v>
      </c>
      <c r="H60" s="6">
        <v>15</v>
      </c>
      <c r="I60" s="1" t="s">
        <v>91</v>
      </c>
      <c r="J60">
        <v>0.94550168974911108</v>
      </c>
      <c r="K60">
        <v>0.94070703254796428</v>
      </c>
      <c r="L60">
        <v>0.93933876924751081</v>
      </c>
      <c r="M60">
        <v>0.93853628160946745</v>
      </c>
      <c r="N60">
        <v>0.93880708075274444</v>
      </c>
      <c r="O60">
        <v>0.93644686812487776</v>
      </c>
      <c r="P60">
        <v>0.93569507675188723</v>
      </c>
      <c r="Q60">
        <v>0.93446671259792635</v>
      </c>
      <c r="R60">
        <v>0.93372852337412793</v>
      </c>
      <c r="S60">
        <v>0.93335845977935128</v>
      </c>
    </row>
    <row r="61" spans="1:19" x14ac:dyDescent="0.25">
      <c r="A61" s="1">
        <v>89</v>
      </c>
      <c r="B61">
        <v>4</v>
      </c>
      <c r="C61" s="1">
        <v>145</v>
      </c>
      <c r="D61" s="1" t="s">
        <v>171</v>
      </c>
      <c r="E61" s="1" t="s">
        <v>87</v>
      </c>
      <c r="F61" s="1" t="s">
        <v>88</v>
      </c>
      <c r="G61" s="1" t="str">
        <f t="shared" si="0"/>
        <v>C4Model089</v>
      </c>
      <c r="H61" s="6">
        <v>15</v>
      </c>
      <c r="I61" s="1" t="s">
        <v>92</v>
      </c>
      <c r="J61">
        <v>0.94037935719897348</v>
      </c>
      <c r="K61">
        <v>0.93665273820362194</v>
      </c>
      <c r="L61">
        <v>0.93846543331769472</v>
      </c>
      <c r="M61">
        <v>0.93712512764874056</v>
      </c>
      <c r="N61">
        <v>0.93452378550445359</v>
      </c>
      <c r="O61">
        <v>0.93322421304603798</v>
      </c>
      <c r="P61">
        <v>0.93308792675313046</v>
      </c>
      <c r="Q61">
        <v>0.93210044339920661</v>
      </c>
      <c r="R61">
        <v>0.93086098134340223</v>
      </c>
      <c r="S61">
        <v>0.92898609713244429</v>
      </c>
    </row>
    <row r="62" spans="1:19" x14ac:dyDescent="0.25">
      <c r="A62" s="1">
        <v>90</v>
      </c>
      <c r="B62">
        <v>1</v>
      </c>
      <c r="C62" s="1">
        <v>155</v>
      </c>
      <c r="D62" s="1" t="s">
        <v>165</v>
      </c>
      <c r="E62" s="1" t="s">
        <v>93</v>
      </c>
      <c r="F62" s="1" t="s">
        <v>94</v>
      </c>
      <c r="G62" s="1" t="str">
        <f t="shared" si="0"/>
        <v>C4Model090</v>
      </c>
      <c r="H62" s="6">
        <v>16</v>
      </c>
      <c r="I62" s="1" t="s">
        <v>95</v>
      </c>
      <c r="J62">
        <v>0.94959465478564598</v>
      </c>
      <c r="K62">
        <v>0.94390965278002714</v>
      </c>
      <c r="L62">
        <v>0.94682155351571595</v>
      </c>
      <c r="M62">
        <v>0.94294470171797262</v>
      </c>
      <c r="N62">
        <v>0.94114891210992679</v>
      </c>
      <c r="O62">
        <v>0.93963118496259157</v>
      </c>
      <c r="P62">
        <v>0.93885217034380908</v>
      </c>
      <c r="Q62">
        <v>0.93834497124273775</v>
      </c>
      <c r="R62">
        <v>0.93887015976651311</v>
      </c>
      <c r="S62">
        <v>0.94069256042648308</v>
      </c>
    </row>
    <row r="63" spans="1:19" x14ac:dyDescent="0.25">
      <c r="A63" s="1">
        <v>91</v>
      </c>
      <c r="B63">
        <v>2</v>
      </c>
      <c r="C63" s="1">
        <v>155</v>
      </c>
      <c r="D63" s="1" t="s">
        <v>169</v>
      </c>
      <c r="E63" s="1" t="s">
        <v>93</v>
      </c>
      <c r="F63" s="1" t="s">
        <v>94</v>
      </c>
      <c r="G63" s="1" t="str">
        <f t="shared" si="0"/>
        <v>C4Model091</v>
      </c>
      <c r="H63" s="6">
        <v>16</v>
      </c>
      <c r="I63" s="1" t="s">
        <v>96</v>
      </c>
      <c r="J63">
        <v>0.94334220212209396</v>
      </c>
      <c r="K63">
        <v>0.94236729926251828</v>
      </c>
      <c r="L63">
        <v>0.93977912939573383</v>
      </c>
      <c r="M63">
        <v>0.93483787606381774</v>
      </c>
      <c r="N63">
        <v>0.93341587086575228</v>
      </c>
      <c r="O63">
        <v>0.9336232098681192</v>
      </c>
      <c r="P63">
        <v>0.93305661751114344</v>
      </c>
      <c r="Q63">
        <v>0.93098102845339248</v>
      </c>
      <c r="R63">
        <v>0.93162102513241651</v>
      </c>
      <c r="S63">
        <v>0.93182957963506252</v>
      </c>
    </row>
    <row r="64" spans="1:19" x14ac:dyDescent="0.25">
      <c r="A64" s="1">
        <v>92</v>
      </c>
      <c r="B64">
        <v>3</v>
      </c>
      <c r="C64" s="1">
        <v>155</v>
      </c>
      <c r="D64" s="1" t="s">
        <v>170</v>
      </c>
      <c r="E64" s="1" t="s">
        <v>93</v>
      </c>
      <c r="F64" s="1" t="s">
        <v>94</v>
      </c>
      <c r="G64" s="1" t="str">
        <f t="shared" si="0"/>
        <v>C4Model092</v>
      </c>
      <c r="H64" s="6">
        <v>16</v>
      </c>
      <c r="I64" s="1" t="s">
        <v>97</v>
      </c>
      <c r="J64">
        <v>0.94483065207946226</v>
      </c>
      <c r="K64">
        <v>0.93923854950776775</v>
      </c>
      <c r="L64">
        <v>0.9386137120531709</v>
      </c>
      <c r="M64">
        <v>0.93872664925766369</v>
      </c>
      <c r="N64">
        <v>0.93723304638718108</v>
      </c>
      <c r="O64">
        <v>0.93584354554802673</v>
      </c>
      <c r="P64">
        <v>0.93477163240088557</v>
      </c>
      <c r="Q64">
        <v>0.93373053014181073</v>
      </c>
      <c r="R64">
        <v>0.93265749184158542</v>
      </c>
      <c r="S64">
        <v>0.93183197752701452</v>
      </c>
    </row>
    <row r="65" spans="1:19" x14ac:dyDescent="0.25">
      <c r="A65" s="1">
        <v>93</v>
      </c>
      <c r="B65">
        <v>4</v>
      </c>
      <c r="C65" s="1">
        <v>155</v>
      </c>
      <c r="D65" s="1" t="s">
        <v>171</v>
      </c>
      <c r="E65" s="1" t="s">
        <v>93</v>
      </c>
      <c r="F65" s="1" t="s">
        <v>94</v>
      </c>
      <c r="G65" s="1" t="str">
        <f t="shared" si="0"/>
        <v>C4Model093</v>
      </c>
      <c r="H65" s="6">
        <v>16</v>
      </c>
      <c r="I65" s="1" t="s">
        <v>98</v>
      </c>
      <c r="J65">
        <v>0.94108820206315136</v>
      </c>
      <c r="K65">
        <v>0.93699711154605103</v>
      </c>
      <c r="L65">
        <v>0.93948257173181648</v>
      </c>
      <c r="M65">
        <v>0.93720999444092912</v>
      </c>
      <c r="N65">
        <v>0.9350118730942959</v>
      </c>
      <c r="O65">
        <v>0.93320496370515671</v>
      </c>
      <c r="P65">
        <v>0.9318415892286116</v>
      </c>
      <c r="Q65">
        <v>0.93116387615054874</v>
      </c>
      <c r="R65">
        <v>0.93002468419938278</v>
      </c>
      <c r="S65">
        <v>0.92832309932309953</v>
      </c>
    </row>
    <row r="66" spans="1:19" x14ac:dyDescent="0.25">
      <c r="A66" s="1">
        <v>94</v>
      </c>
      <c r="B66">
        <v>1</v>
      </c>
      <c r="C66" s="1">
        <v>165</v>
      </c>
      <c r="D66" s="1" t="s">
        <v>172</v>
      </c>
      <c r="E66" s="1" t="s">
        <v>99</v>
      </c>
      <c r="F66" s="1" t="s">
        <v>100</v>
      </c>
      <c r="G66" s="1" t="str">
        <f t="shared" ref="G66:G73" si="1">CONCATENATE("C4Model",TEXT(A66,"000"),"")</f>
        <v>C4Model094</v>
      </c>
      <c r="H66" s="6">
        <v>17</v>
      </c>
      <c r="I66" s="1" t="s">
        <v>101</v>
      </c>
      <c r="J66">
        <v>0.94172956072337832</v>
      </c>
      <c r="K66">
        <v>0.93777999179285099</v>
      </c>
      <c r="L66">
        <v>0.94043865844020635</v>
      </c>
      <c r="M66">
        <v>0.93493843170511215</v>
      </c>
      <c r="N66">
        <v>0.9330468842773264</v>
      </c>
      <c r="O66">
        <v>0.93250034183111208</v>
      </c>
      <c r="P66">
        <v>0.9327249786003301</v>
      </c>
      <c r="Q66">
        <v>0.92900794651178775</v>
      </c>
      <c r="R66">
        <v>0.92956578678249624</v>
      </c>
      <c r="S66">
        <v>0.93247857453394889</v>
      </c>
    </row>
    <row r="67" spans="1:19" x14ac:dyDescent="0.25">
      <c r="A67" s="1">
        <v>95</v>
      </c>
      <c r="B67">
        <v>2</v>
      </c>
      <c r="C67" s="1">
        <v>165</v>
      </c>
      <c r="D67" s="1" t="s">
        <v>173</v>
      </c>
      <c r="E67" s="1" t="s">
        <v>99</v>
      </c>
      <c r="F67" s="1" t="s">
        <v>100</v>
      </c>
      <c r="G67" s="1" t="str">
        <f t="shared" si="1"/>
        <v>C4Model095</v>
      </c>
      <c r="H67" s="6">
        <v>17</v>
      </c>
      <c r="I67" s="1" t="s">
        <v>102</v>
      </c>
      <c r="J67">
        <v>0.93787677918236756</v>
      </c>
      <c r="K67">
        <v>0.93477026764161297</v>
      </c>
      <c r="L67">
        <v>0.93243405449159</v>
      </c>
      <c r="M67">
        <v>0.93098944236331271</v>
      </c>
      <c r="N67">
        <v>0.93182203245982143</v>
      </c>
      <c r="O67">
        <v>0.93430111035361862</v>
      </c>
      <c r="P67">
        <v>0.93335843991767964</v>
      </c>
      <c r="Q67">
        <v>0.9334803542392428</v>
      </c>
      <c r="R67">
        <v>0.92993513064391431</v>
      </c>
      <c r="S67">
        <v>0.93018279548620386</v>
      </c>
    </row>
    <row r="68" spans="1:19" x14ac:dyDescent="0.25">
      <c r="A68" s="1">
        <v>96</v>
      </c>
      <c r="B68">
        <v>3</v>
      </c>
      <c r="C68" s="1">
        <v>165</v>
      </c>
      <c r="D68" s="1" t="s">
        <v>174</v>
      </c>
      <c r="E68" s="1" t="s">
        <v>99</v>
      </c>
      <c r="F68" s="1" t="s">
        <v>100</v>
      </c>
      <c r="G68" s="1" t="str">
        <f t="shared" si="1"/>
        <v>C4Model096</v>
      </c>
      <c r="H68" s="6">
        <v>17</v>
      </c>
      <c r="I68" s="1" t="s">
        <v>103</v>
      </c>
      <c r="J68">
        <v>0.93837227994899441</v>
      </c>
      <c r="K68">
        <v>0.93077273965787388</v>
      </c>
      <c r="L68">
        <v>0.93184220218536751</v>
      </c>
      <c r="M68">
        <v>0.93444315338927486</v>
      </c>
      <c r="N68">
        <v>0.93179102269891312</v>
      </c>
      <c r="O68">
        <v>0.93016952578994083</v>
      </c>
      <c r="P68">
        <v>0.92985223519398619</v>
      </c>
      <c r="Q68">
        <v>0.9316303861496058</v>
      </c>
      <c r="R68">
        <v>0.93049699366730776</v>
      </c>
      <c r="S68">
        <v>0.92875254597852874</v>
      </c>
    </row>
    <row r="69" spans="1:19" x14ac:dyDescent="0.25">
      <c r="A69" s="1">
        <v>97</v>
      </c>
      <c r="B69">
        <v>4</v>
      </c>
      <c r="C69" s="1">
        <v>165</v>
      </c>
      <c r="D69" s="1" t="s">
        <v>175</v>
      </c>
      <c r="E69" s="1" t="s">
        <v>99</v>
      </c>
      <c r="F69" s="1" t="s">
        <v>100</v>
      </c>
      <c r="G69" s="1" t="str">
        <f t="shared" si="1"/>
        <v>C4Model097</v>
      </c>
      <c r="H69" s="6">
        <v>17</v>
      </c>
      <c r="I69" s="1" t="s">
        <v>104</v>
      </c>
      <c r="J69">
        <v>0.9346785244154947</v>
      </c>
      <c r="K69">
        <v>0.93017734603955093</v>
      </c>
      <c r="L69">
        <v>0.93598344480318285</v>
      </c>
      <c r="M69">
        <v>0.93249005832432563</v>
      </c>
      <c r="N69">
        <v>0.93114176353796896</v>
      </c>
      <c r="O69">
        <v>0.93171642583991765</v>
      </c>
      <c r="P69">
        <v>0.92887414493408726</v>
      </c>
      <c r="Q69">
        <v>0.9292436672012041</v>
      </c>
      <c r="R69">
        <v>0.92770739884991427</v>
      </c>
      <c r="S69">
        <v>0.9264899561146932</v>
      </c>
    </row>
    <row r="70" spans="1:19" x14ac:dyDescent="0.25">
      <c r="A70" s="1">
        <v>98</v>
      </c>
      <c r="B70">
        <v>1</v>
      </c>
      <c r="C70" s="5">
        <v>175</v>
      </c>
      <c r="D70" s="2" t="s">
        <v>176</v>
      </c>
      <c r="E70" s="1" t="s">
        <v>105</v>
      </c>
      <c r="F70" s="1" t="s">
        <v>106</v>
      </c>
      <c r="G70" s="1" t="str">
        <f t="shared" si="1"/>
        <v>C4Model098</v>
      </c>
      <c r="H70" s="6">
        <v>18</v>
      </c>
      <c r="I70" s="1" t="s">
        <v>107</v>
      </c>
      <c r="J70">
        <v>0.94739899945912553</v>
      </c>
      <c r="K70">
        <v>0.94274457307485804</v>
      </c>
      <c r="L70">
        <v>0.94472513381022294</v>
      </c>
      <c r="M70">
        <v>0.93987633111053126</v>
      </c>
      <c r="N70">
        <v>0.93735022232392895</v>
      </c>
      <c r="O70">
        <v>0.93720658195585205</v>
      </c>
      <c r="P70">
        <v>0.93540536101996208</v>
      </c>
      <c r="Q70">
        <v>0.93380487355884589</v>
      </c>
      <c r="R70">
        <v>0.9344319117216493</v>
      </c>
      <c r="S70">
        <v>0.93629277585094972</v>
      </c>
    </row>
    <row r="71" spans="1:19" x14ac:dyDescent="0.25">
      <c r="A71" s="1">
        <v>99</v>
      </c>
      <c r="B71">
        <v>2</v>
      </c>
      <c r="C71" s="1">
        <v>175</v>
      </c>
      <c r="D71" s="2" t="s">
        <v>177</v>
      </c>
      <c r="E71" s="1" t="s">
        <v>105</v>
      </c>
      <c r="F71" s="1" t="s">
        <v>106</v>
      </c>
      <c r="G71" s="1" t="str">
        <f t="shared" si="1"/>
        <v>C4Model099</v>
      </c>
      <c r="H71" s="6">
        <v>18</v>
      </c>
      <c r="I71" s="1" t="s">
        <v>108</v>
      </c>
      <c r="J71">
        <v>0.94338331662156538</v>
      </c>
      <c r="K71">
        <v>0.9392369931704736</v>
      </c>
      <c r="L71">
        <v>0.9371885910821155</v>
      </c>
      <c r="M71">
        <v>0.93407779902893318</v>
      </c>
      <c r="N71">
        <v>0.93511279795033542</v>
      </c>
      <c r="O71">
        <v>0.93639889650543018</v>
      </c>
      <c r="P71">
        <v>0.9354792272277741</v>
      </c>
      <c r="Q71">
        <v>0.93164469630232505</v>
      </c>
      <c r="R71">
        <v>0.93013150310641546</v>
      </c>
      <c r="S71">
        <v>0.92967785443465489</v>
      </c>
    </row>
    <row r="72" spans="1:19" x14ac:dyDescent="0.25">
      <c r="A72" s="1">
        <v>100</v>
      </c>
      <c r="B72">
        <v>3</v>
      </c>
      <c r="C72" s="1">
        <v>175</v>
      </c>
      <c r="D72" s="2" t="s">
        <v>178</v>
      </c>
      <c r="E72" s="1" t="s">
        <v>105</v>
      </c>
      <c r="F72" s="1" t="s">
        <v>106</v>
      </c>
      <c r="G72" s="1" t="str">
        <f t="shared" si="1"/>
        <v>C4Model100</v>
      </c>
      <c r="H72" s="6">
        <v>18</v>
      </c>
      <c r="I72" s="1" t="s">
        <v>109</v>
      </c>
      <c r="J72">
        <v>0.94548049900364706</v>
      </c>
      <c r="K72">
        <v>0.93815318315692897</v>
      </c>
      <c r="L72">
        <v>0.93546448903112855</v>
      </c>
      <c r="M72">
        <v>0.93508708758944936</v>
      </c>
      <c r="N72">
        <v>0.93536944416760903</v>
      </c>
      <c r="O72">
        <v>0.93130677615852075</v>
      </c>
      <c r="P72">
        <v>0.92974584189170228</v>
      </c>
      <c r="Q72">
        <v>0.92969854842427035</v>
      </c>
      <c r="R72">
        <v>0.92539065098991391</v>
      </c>
      <c r="S72">
        <v>0.92622745284771901</v>
      </c>
    </row>
    <row r="73" spans="1:19" x14ac:dyDescent="0.25">
      <c r="A73" s="1">
        <v>101</v>
      </c>
      <c r="B73">
        <v>4</v>
      </c>
      <c r="C73" s="5">
        <v>175</v>
      </c>
      <c r="D73" s="2" t="s">
        <v>179</v>
      </c>
      <c r="E73" s="1" t="s">
        <v>105</v>
      </c>
      <c r="F73" s="1" t="s">
        <v>106</v>
      </c>
      <c r="G73" s="1" t="str">
        <f t="shared" si="1"/>
        <v>C4Model101</v>
      </c>
      <c r="H73" s="6">
        <v>18</v>
      </c>
      <c r="I73" s="1" t="s">
        <v>110</v>
      </c>
      <c r="J73">
        <v>0.9404241966852982</v>
      </c>
      <c r="K73">
        <v>0.93388861158524905</v>
      </c>
      <c r="L73">
        <v>0.93536041309775364</v>
      </c>
      <c r="M73">
        <v>0.93185221895855375</v>
      </c>
      <c r="N73">
        <v>0.93099911958731274</v>
      </c>
      <c r="O73">
        <v>0.92704885398281434</v>
      </c>
      <c r="P73">
        <v>0.92684191912605174</v>
      </c>
      <c r="Q73">
        <v>0.92610379909798735</v>
      </c>
      <c r="R73">
        <v>0.92413289419870204</v>
      </c>
      <c r="S73">
        <v>0.92322797216552532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zoomScale="62" workbookViewId="0">
      <selection activeCell="A121" sqref="A121:I121"/>
    </sheetView>
  </sheetViews>
  <sheetFormatPr defaultColWidth="11" defaultRowHeight="15.75" x14ac:dyDescent="0.25"/>
  <cols>
    <col min="4" max="4" width="23.375" customWidth="1"/>
    <col min="5" max="5" width="15.625" customWidth="1"/>
    <col min="6" max="6" width="16.625" customWidth="1"/>
    <col min="7" max="7" width="16" customWidth="1"/>
    <col min="8" max="8" width="9" customWidth="1"/>
  </cols>
  <sheetData>
    <row r="1" spans="1:9" x14ac:dyDescent="0.25">
      <c r="A1" s="1" t="s">
        <v>180</v>
      </c>
      <c r="B1" t="s">
        <v>181</v>
      </c>
      <c r="C1" s="1" t="s">
        <v>111</v>
      </c>
      <c r="D1" s="2" t="s">
        <v>182</v>
      </c>
      <c r="E1" s="1" t="s">
        <v>0</v>
      </c>
      <c r="F1" s="1" t="s">
        <v>1</v>
      </c>
      <c r="G1" s="1" t="s">
        <v>184</v>
      </c>
      <c r="H1" s="1" t="s">
        <v>185</v>
      </c>
      <c r="I1" s="1" t="s">
        <v>183</v>
      </c>
    </row>
    <row r="2" spans="1:9" x14ac:dyDescent="0.25">
      <c r="A2" s="1">
        <v>1</v>
      </c>
      <c r="B2">
        <v>1</v>
      </c>
      <c r="C2" s="1">
        <v>0</v>
      </c>
      <c r="D2" s="2" t="s">
        <v>186</v>
      </c>
      <c r="E2" s="1" t="s">
        <v>346</v>
      </c>
      <c r="F2" s="1" t="s">
        <v>347</v>
      </c>
      <c r="G2" s="1" t="s">
        <v>226</v>
      </c>
      <c r="H2" s="1">
        <v>1</v>
      </c>
      <c r="I2" s="2" t="s">
        <v>406</v>
      </c>
    </row>
    <row r="3" spans="1:9" x14ac:dyDescent="0.25">
      <c r="A3" s="1">
        <v>2</v>
      </c>
      <c r="B3">
        <v>2</v>
      </c>
      <c r="C3" s="1">
        <v>0</v>
      </c>
      <c r="D3" s="2" t="s">
        <v>187</v>
      </c>
      <c r="E3" s="1" t="s">
        <v>346</v>
      </c>
      <c r="F3" s="1" t="s">
        <v>347</v>
      </c>
      <c r="G3" s="1" t="s">
        <v>227</v>
      </c>
      <c r="H3" s="1">
        <v>1</v>
      </c>
      <c r="I3" s="2" t="s">
        <v>407</v>
      </c>
    </row>
    <row r="4" spans="1:9" x14ac:dyDescent="0.25">
      <c r="A4" s="1">
        <v>3</v>
      </c>
      <c r="B4">
        <v>3</v>
      </c>
      <c r="C4" s="1">
        <v>0</v>
      </c>
      <c r="D4" s="2" t="s">
        <v>188</v>
      </c>
      <c r="E4" s="1" t="s">
        <v>346</v>
      </c>
      <c r="F4" s="1" t="s">
        <v>347</v>
      </c>
      <c r="G4" s="1" t="s">
        <v>228</v>
      </c>
      <c r="H4" s="1">
        <v>1</v>
      </c>
      <c r="I4" s="2" t="s">
        <v>408</v>
      </c>
    </row>
    <row r="5" spans="1:9" x14ac:dyDescent="0.25">
      <c r="A5" s="1">
        <v>4</v>
      </c>
      <c r="B5">
        <v>4</v>
      </c>
      <c r="C5" s="1">
        <v>0</v>
      </c>
      <c r="D5" s="2" t="s">
        <v>189</v>
      </c>
      <c r="E5" s="1" t="s">
        <v>346</v>
      </c>
      <c r="F5" s="1" t="s">
        <v>347</v>
      </c>
      <c r="G5" s="1" t="s">
        <v>229</v>
      </c>
      <c r="H5" s="1">
        <v>1</v>
      </c>
      <c r="I5" s="2" t="s">
        <v>409</v>
      </c>
    </row>
    <row r="6" spans="1:9" x14ac:dyDescent="0.25">
      <c r="A6" s="1">
        <v>5</v>
      </c>
      <c r="B6">
        <v>1</v>
      </c>
      <c r="C6" s="1">
        <v>0</v>
      </c>
      <c r="D6" s="2" t="s">
        <v>190</v>
      </c>
      <c r="E6" s="1" t="s">
        <v>348</v>
      </c>
      <c r="F6" s="1" t="s">
        <v>349</v>
      </c>
      <c r="G6" s="1" t="s">
        <v>230</v>
      </c>
      <c r="H6" s="1">
        <v>2</v>
      </c>
      <c r="I6" s="2" t="s">
        <v>410</v>
      </c>
    </row>
    <row r="7" spans="1:9" x14ac:dyDescent="0.25">
      <c r="A7" s="1">
        <v>6</v>
      </c>
      <c r="B7">
        <v>2</v>
      </c>
      <c r="C7" s="1">
        <v>0</v>
      </c>
      <c r="D7" s="2" t="s">
        <v>191</v>
      </c>
      <c r="E7" s="1" t="s">
        <v>348</v>
      </c>
      <c r="F7" s="1" t="s">
        <v>349</v>
      </c>
      <c r="G7" s="1" t="s">
        <v>231</v>
      </c>
      <c r="H7" s="1">
        <v>2</v>
      </c>
      <c r="I7" s="2" t="s">
        <v>411</v>
      </c>
    </row>
    <row r="8" spans="1:9" x14ac:dyDescent="0.25">
      <c r="A8" s="1">
        <v>7</v>
      </c>
      <c r="B8">
        <v>3</v>
      </c>
      <c r="C8" s="1">
        <v>0</v>
      </c>
      <c r="D8" s="2" t="s">
        <v>192</v>
      </c>
      <c r="E8" s="1" t="s">
        <v>348</v>
      </c>
      <c r="F8" s="1" t="s">
        <v>349</v>
      </c>
      <c r="G8" s="1" t="s">
        <v>232</v>
      </c>
      <c r="H8" s="1">
        <v>2</v>
      </c>
      <c r="I8" s="2" t="s">
        <v>412</v>
      </c>
    </row>
    <row r="9" spans="1:9" x14ac:dyDescent="0.25">
      <c r="A9" s="1">
        <v>8</v>
      </c>
      <c r="B9">
        <v>4</v>
      </c>
      <c r="C9" s="1">
        <v>0</v>
      </c>
      <c r="D9" s="2" t="s">
        <v>193</v>
      </c>
      <c r="E9" s="1" t="s">
        <v>348</v>
      </c>
      <c r="F9" s="1" t="s">
        <v>349</v>
      </c>
      <c r="G9" s="1" t="s">
        <v>233</v>
      </c>
      <c r="H9" s="1">
        <v>2</v>
      </c>
      <c r="I9" s="2" t="s">
        <v>413</v>
      </c>
    </row>
    <row r="10" spans="1:9" x14ac:dyDescent="0.25">
      <c r="A10" s="1">
        <v>9</v>
      </c>
      <c r="B10">
        <v>1</v>
      </c>
      <c r="C10" s="1">
        <v>0</v>
      </c>
      <c r="D10" s="2" t="s">
        <v>194</v>
      </c>
      <c r="E10" s="1" t="s">
        <v>350</v>
      </c>
      <c r="F10" s="1" t="s">
        <v>351</v>
      </c>
      <c r="G10" s="1" t="s">
        <v>234</v>
      </c>
      <c r="H10" s="1">
        <v>3</v>
      </c>
      <c r="I10" s="2" t="s">
        <v>414</v>
      </c>
    </row>
    <row r="11" spans="1:9" x14ac:dyDescent="0.25">
      <c r="A11" s="1">
        <v>10</v>
      </c>
      <c r="B11">
        <v>2</v>
      </c>
      <c r="C11" s="1">
        <v>0</v>
      </c>
      <c r="D11" s="2" t="s">
        <v>195</v>
      </c>
      <c r="E11" s="1" t="s">
        <v>350</v>
      </c>
      <c r="F11" s="1" t="s">
        <v>351</v>
      </c>
      <c r="G11" s="1" t="s">
        <v>235</v>
      </c>
      <c r="H11" s="1">
        <v>3</v>
      </c>
      <c r="I11" s="2" t="s">
        <v>415</v>
      </c>
    </row>
    <row r="12" spans="1:9" x14ac:dyDescent="0.25">
      <c r="A12" s="1">
        <v>11</v>
      </c>
      <c r="B12">
        <v>3</v>
      </c>
      <c r="C12" s="1">
        <v>0</v>
      </c>
      <c r="D12" s="2" t="s">
        <v>196</v>
      </c>
      <c r="E12" s="1" t="s">
        <v>350</v>
      </c>
      <c r="F12" s="1" t="s">
        <v>351</v>
      </c>
      <c r="G12" s="1" t="s">
        <v>236</v>
      </c>
      <c r="H12" s="1">
        <v>3</v>
      </c>
      <c r="I12" s="2" t="s">
        <v>416</v>
      </c>
    </row>
    <row r="13" spans="1:9" x14ac:dyDescent="0.25">
      <c r="A13" s="1">
        <v>12</v>
      </c>
      <c r="B13">
        <v>4</v>
      </c>
      <c r="C13" s="1">
        <v>0</v>
      </c>
      <c r="D13" s="2" t="s">
        <v>197</v>
      </c>
      <c r="E13" s="1" t="s">
        <v>350</v>
      </c>
      <c r="F13" s="1" t="s">
        <v>351</v>
      </c>
      <c r="G13" s="1" t="s">
        <v>237</v>
      </c>
      <c r="H13" s="1">
        <v>3</v>
      </c>
      <c r="I13" s="2" t="s">
        <v>417</v>
      </c>
    </row>
    <row r="14" spans="1:9" x14ac:dyDescent="0.25">
      <c r="A14" s="1">
        <v>13</v>
      </c>
      <c r="B14">
        <v>1</v>
      </c>
      <c r="C14" s="1">
        <v>0</v>
      </c>
      <c r="D14" s="2" t="s">
        <v>198</v>
      </c>
      <c r="E14" s="1" t="s">
        <v>352</v>
      </c>
      <c r="F14" s="1" t="s">
        <v>353</v>
      </c>
      <c r="G14" s="3" t="s">
        <v>238</v>
      </c>
      <c r="H14" s="1">
        <v>4</v>
      </c>
      <c r="I14" s="2" t="s">
        <v>418</v>
      </c>
    </row>
    <row r="15" spans="1:9" x14ac:dyDescent="0.25">
      <c r="A15" s="1">
        <v>14</v>
      </c>
      <c r="B15">
        <v>2</v>
      </c>
      <c r="C15" s="1">
        <v>0</v>
      </c>
      <c r="D15" s="2" t="s">
        <v>199</v>
      </c>
      <c r="E15" s="1" t="s">
        <v>352</v>
      </c>
      <c r="F15" s="1" t="s">
        <v>353</v>
      </c>
      <c r="G15" s="1" t="s">
        <v>239</v>
      </c>
      <c r="H15" s="1">
        <v>4</v>
      </c>
      <c r="I15" s="2" t="s">
        <v>419</v>
      </c>
    </row>
    <row r="16" spans="1:9" x14ac:dyDescent="0.25">
      <c r="A16" s="1">
        <v>15</v>
      </c>
      <c r="B16">
        <v>3</v>
      </c>
      <c r="C16" s="1">
        <v>0</v>
      </c>
      <c r="D16" s="2" t="s">
        <v>200</v>
      </c>
      <c r="E16" s="1" t="s">
        <v>352</v>
      </c>
      <c r="F16" s="1" t="s">
        <v>353</v>
      </c>
      <c r="G16" s="1" t="s">
        <v>240</v>
      </c>
      <c r="H16" s="1">
        <v>4</v>
      </c>
      <c r="I16" s="2" t="s">
        <v>420</v>
      </c>
    </row>
    <row r="17" spans="1:9" x14ac:dyDescent="0.25">
      <c r="A17" s="1">
        <v>16</v>
      </c>
      <c r="B17">
        <v>4</v>
      </c>
      <c r="C17" s="1">
        <v>0</v>
      </c>
      <c r="D17" s="2" t="s">
        <v>201</v>
      </c>
      <c r="E17" s="1" t="s">
        <v>352</v>
      </c>
      <c r="F17" s="1" t="s">
        <v>353</v>
      </c>
      <c r="G17" s="1" t="s">
        <v>241</v>
      </c>
      <c r="H17" s="1">
        <v>4</v>
      </c>
      <c r="I17" s="2" t="s">
        <v>421</v>
      </c>
    </row>
    <row r="18" spans="1:9" x14ac:dyDescent="0.25">
      <c r="A18" s="1">
        <v>17</v>
      </c>
      <c r="B18">
        <v>1</v>
      </c>
      <c r="C18" s="1">
        <v>0</v>
      </c>
      <c r="D18" s="2" t="s">
        <v>202</v>
      </c>
      <c r="E18" s="1" t="s">
        <v>354</v>
      </c>
      <c r="F18" s="1" t="s">
        <v>355</v>
      </c>
      <c r="G18" s="3" t="s">
        <v>242</v>
      </c>
      <c r="H18" s="1">
        <v>5</v>
      </c>
      <c r="I18" s="2" t="s">
        <v>422</v>
      </c>
    </row>
    <row r="19" spans="1:9" x14ac:dyDescent="0.25">
      <c r="A19" s="1">
        <v>18</v>
      </c>
      <c r="B19">
        <v>2</v>
      </c>
      <c r="C19" s="1">
        <v>0</v>
      </c>
      <c r="D19" s="2" t="s">
        <v>203</v>
      </c>
      <c r="E19" s="1" t="s">
        <v>354</v>
      </c>
      <c r="F19" s="1" t="s">
        <v>355</v>
      </c>
      <c r="G19" s="1" t="s">
        <v>243</v>
      </c>
      <c r="H19" s="1">
        <v>5</v>
      </c>
      <c r="I19" s="2" t="s">
        <v>423</v>
      </c>
    </row>
    <row r="20" spans="1:9" x14ac:dyDescent="0.25">
      <c r="A20" s="1">
        <v>19</v>
      </c>
      <c r="B20">
        <v>3</v>
      </c>
      <c r="C20" s="1">
        <v>0</v>
      </c>
      <c r="D20" s="2" t="s">
        <v>204</v>
      </c>
      <c r="E20" s="1" t="s">
        <v>354</v>
      </c>
      <c r="F20" s="1" t="s">
        <v>355</v>
      </c>
      <c r="G20" s="1" t="s">
        <v>244</v>
      </c>
      <c r="H20" s="1">
        <v>5</v>
      </c>
      <c r="I20" s="2" t="s">
        <v>424</v>
      </c>
    </row>
    <row r="21" spans="1:9" x14ac:dyDescent="0.25">
      <c r="A21" s="1">
        <v>20</v>
      </c>
      <c r="B21">
        <v>4</v>
      </c>
      <c r="C21" s="1">
        <v>0</v>
      </c>
      <c r="D21" s="2" t="s">
        <v>205</v>
      </c>
      <c r="E21" s="1" t="s">
        <v>354</v>
      </c>
      <c r="F21" s="1" t="s">
        <v>355</v>
      </c>
      <c r="G21" s="1" t="s">
        <v>245</v>
      </c>
      <c r="H21" s="1">
        <v>5</v>
      </c>
      <c r="I21" s="2" t="s">
        <v>425</v>
      </c>
    </row>
    <row r="22" spans="1:9" x14ac:dyDescent="0.25">
      <c r="A22" s="1">
        <v>21</v>
      </c>
      <c r="B22">
        <v>1</v>
      </c>
      <c r="C22" s="1">
        <v>0</v>
      </c>
      <c r="D22" s="1" t="str">
        <f>CONCATENATE("'UltrasoundStream",TEXT(828,"000"),".ust'")</f>
        <v>'UltrasoundStream828.ust'</v>
      </c>
      <c r="E22" s="1" t="s">
        <v>356</v>
      </c>
      <c r="F22" s="1" t="s">
        <v>357</v>
      </c>
      <c r="G22" s="1" t="s">
        <v>246</v>
      </c>
      <c r="H22" s="1">
        <v>6</v>
      </c>
      <c r="I22" s="2" t="s">
        <v>426</v>
      </c>
    </row>
    <row r="23" spans="1:9" x14ac:dyDescent="0.25">
      <c r="A23" s="1">
        <v>22</v>
      </c>
      <c r="B23">
        <v>2</v>
      </c>
      <c r="C23" s="1">
        <v>0</v>
      </c>
      <c r="D23" s="1" t="str">
        <f>CONCATENATE("'UltrasoundStream",TEXT(829,"000"),".ust'")</f>
        <v>'UltrasoundStream829.ust'</v>
      </c>
      <c r="E23" s="1" t="s">
        <v>356</v>
      </c>
      <c r="F23" s="1" t="s">
        <v>357</v>
      </c>
      <c r="G23" s="1" t="s">
        <v>247</v>
      </c>
      <c r="H23" s="1">
        <v>6</v>
      </c>
      <c r="I23" s="2" t="s">
        <v>427</v>
      </c>
    </row>
    <row r="24" spans="1:9" x14ac:dyDescent="0.25">
      <c r="A24" s="1">
        <v>23</v>
      </c>
      <c r="B24">
        <v>3</v>
      </c>
      <c r="C24" s="1">
        <v>0</v>
      </c>
      <c r="D24" s="1" t="str">
        <f>CONCATENATE("'UltrasoundStream",TEXT(830,"000"),".ust'")</f>
        <v>'UltrasoundStream830.ust'</v>
      </c>
      <c r="E24" s="1" t="s">
        <v>356</v>
      </c>
      <c r="F24" s="1" t="s">
        <v>357</v>
      </c>
      <c r="G24" s="1" t="s">
        <v>248</v>
      </c>
      <c r="H24" s="1">
        <v>6</v>
      </c>
      <c r="I24" s="2" t="s">
        <v>428</v>
      </c>
    </row>
    <row r="25" spans="1:9" x14ac:dyDescent="0.25">
      <c r="A25" s="1">
        <v>24</v>
      </c>
      <c r="B25">
        <v>4</v>
      </c>
      <c r="C25" s="1">
        <v>0</v>
      </c>
      <c r="D25" s="1" t="str">
        <f>CONCATENATE("'UltrasoundStream",TEXT(831,"000"),".ust'")</f>
        <v>'UltrasoundStream831.ust'</v>
      </c>
      <c r="E25" s="1" t="s">
        <v>356</v>
      </c>
      <c r="F25" s="1" t="s">
        <v>357</v>
      </c>
      <c r="G25" s="1" t="s">
        <v>249</v>
      </c>
      <c r="H25" s="1">
        <v>6</v>
      </c>
      <c r="I25" s="2" t="s">
        <v>429</v>
      </c>
    </row>
    <row r="26" spans="1:9" x14ac:dyDescent="0.25">
      <c r="A26" s="1">
        <v>25</v>
      </c>
      <c r="B26">
        <v>1</v>
      </c>
      <c r="C26" s="1">
        <v>0</v>
      </c>
      <c r="D26" s="8" t="str">
        <f>CONCATENATE("'UltrasoundStream",TEXT(832,"000"),".ust'")</f>
        <v>'UltrasoundStream832.ust'</v>
      </c>
      <c r="E26" s="8" t="s">
        <v>358</v>
      </c>
      <c r="F26" s="8" t="s">
        <v>359</v>
      </c>
      <c r="G26" s="1" t="s">
        <v>250</v>
      </c>
      <c r="H26" s="8">
        <v>7</v>
      </c>
      <c r="I26" s="9" t="s">
        <v>430</v>
      </c>
    </row>
    <row r="27" spans="1:9" x14ac:dyDescent="0.25">
      <c r="A27" s="1">
        <v>26</v>
      </c>
      <c r="B27">
        <v>2</v>
      </c>
      <c r="C27" s="1">
        <v>0</v>
      </c>
      <c r="D27" s="8" t="str">
        <f>CONCATENATE("'UltrasoundStream",TEXT(833,"000"),".ust'")</f>
        <v>'UltrasoundStream833.ust'</v>
      </c>
      <c r="E27" s="8" t="s">
        <v>358</v>
      </c>
      <c r="F27" s="8" t="s">
        <v>359</v>
      </c>
      <c r="G27" s="1" t="s">
        <v>251</v>
      </c>
      <c r="H27" s="8">
        <v>7</v>
      </c>
      <c r="I27" s="9" t="s">
        <v>431</v>
      </c>
    </row>
    <row r="28" spans="1:9" x14ac:dyDescent="0.25">
      <c r="A28" s="1">
        <v>27</v>
      </c>
      <c r="B28">
        <v>3</v>
      </c>
      <c r="C28" s="1">
        <v>0</v>
      </c>
      <c r="D28" s="8" t="str">
        <f>CONCATENATE("'UltrasoundStream",TEXT(834,"000"),".ust'")</f>
        <v>'UltrasoundStream834.ust'</v>
      </c>
      <c r="E28" s="8" t="s">
        <v>358</v>
      </c>
      <c r="F28" s="8" t="s">
        <v>359</v>
      </c>
      <c r="G28" s="1" t="s">
        <v>252</v>
      </c>
      <c r="H28" s="8">
        <v>7</v>
      </c>
      <c r="I28" s="9" t="s">
        <v>432</v>
      </c>
    </row>
    <row r="29" spans="1:9" x14ac:dyDescent="0.25">
      <c r="A29" s="1">
        <v>28</v>
      </c>
      <c r="B29">
        <v>4</v>
      </c>
      <c r="C29" s="1">
        <v>0</v>
      </c>
      <c r="D29" s="8" t="str">
        <f>CONCATENATE("'UltrasoundStream",TEXT(835,"000"),".ust'")</f>
        <v>'UltrasoundStream835.ust'</v>
      </c>
      <c r="E29" s="8" t="s">
        <v>358</v>
      </c>
      <c r="F29" s="8" t="s">
        <v>359</v>
      </c>
      <c r="G29" s="1" t="s">
        <v>253</v>
      </c>
      <c r="H29" s="8">
        <v>7</v>
      </c>
      <c r="I29" s="9" t="s">
        <v>433</v>
      </c>
    </row>
    <row r="30" spans="1:9" x14ac:dyDescent="0.25">
      <c r="A30" s="1">
        <v>29</v>
      </c>
      <c r="B30">
        <v>1</v>
      </c>
      <c r="C30" s="1">
        <v>0</v>
      </c>
      <c r="D30" s="1" t="str">
        <f>CONCATENATE("'UltrasoundStream",TEXT(836,"000"),".ust'")</f>
        <v>'UltrasoundStream836.ust'</v>
      </c>
      <c r="E30" s="1" t="s">
        <v>360</v>
      </c>
      <c r="F30" s="1" t="s">
        <v>361</v>
      </c>
      <c r="G30" s="1" t="s">
        <v>254</v>
      </c>
      <c r="H30" s="1">
        <v>8</v>
      </c>
      <c r="I30" s="2" t="s">
        <v>434</v>
      </c>
    </row>
    <row r="31" spans="1:9" x14ac:dyDescent="0.25">
      <c r="A31" s="1">
        <v>30</v>
      </c>
      <c r="B31">
        <v>2</v>
      </c>
      <c r="C31" s="1">
        <v>0</v>
      </c>
      <c r="D31" s="1" t="str">
        <f>CONCATENATE("'UltrasoundStream",TEXT(837,"000"),".ust'")</f>
        <v>'UltrasoundStream837.ust'</v>
      </c>
      <c r="E31" s="1" t="s">
        <v>360</v>
      </c>
      <c r="F31" s="1" t="s">
        <v>361</v>
      </c>
      <c r="G31" s="1" t="s">
        <v>255</v>
      </c>
      <c r="H31" s="1">
        <v>8</v>
      </c>
      <c r="I31" s="2" t="s">
        <v>435</v>
      </c>
    </row>
    <row r="32" spans="1:9" x14ac:dyDescent="0.25">
      <c r="A32" s="1">
        <v>31</v>
      </c>
      <c r="B32">
        <v>3</v>
      </c>
      <c r="C32" s="1">
        <v>0</v>
      </c>
      <c r="D32" s="1" t="str">
        <f>CONCATENATE("'UltrasoundStream",TEXT(838,"000"),".ust'")</f>
        <v>'UltrasoundStream838.ust'</v>
      </c>
      <c r="E32" s="1" t="s">
        <v>360</v>
      </c>
      <c r="F32" s="1" t="s">
        <v>361</v>
      </c>
      <c r="G32" s="1" t="s">
        <v>256</v>
      </c>
      <c r="H32" s="1">
        <v>8</v>
      </c>
      <c r="I32" s="2" t="s">
        <v>436</v>
      </c>
    </row>
    <row r="33" spans="1:9" x14ac:dyDescent="0.25">
      <c r="A33" s="1">
        <v>32</v>
      </c>
      <c r="B33">
        <v>4</v>
      </c>
      <c r="C33" s="1">
        <v>0</v>
      </c>
      <c r="D33" s="1" t="str">
        <f>CONCATENATE("'UltrasoundStream",TEXT(839,"000"),".ust'")</f>
        <v>'UltrasoundStream839.ust'</v>
      </c>
      <c r="E33" s="1" t="s">
        <v>360</v>
      </c>
      <c r="F33" s="1" t="s">
        <v>361</v>
      </c>
      <c r="G33" s="1" t="s">
        <v>257</v>
      </c>
      <c r="H33" s="1">
        <v>8</v>
      </c>
      <c r="I33" s="2" t="s">
        <v>437</v>
      </c>
    </row>
    <row r="34" spans="1:9" x14ac:dyDescent="0.25">
      <c r="A34" s="1">
        <v>33</v>
      </c>
      <c r="B34">
        <v>1</v>
      </c>
      <c r="C34" s="1">
        <v>0</v>
      </c>
      <c r="D34" s="1" t="str">
        <f>CONCATENATE("'UltrasoundStream",TEXT(840,"000"),".ust'")</f>
        <v>'UltrasoundStream840.ust'</v>
      </c>
      <c r="E34" s="1" t="s">
        <v>362</v>
      </c>
      <c r="F34" s="1" t="s">
        <v>363</v>
      </c>
      <c r="G34" s="1" t="s">
        <v>258</v>
      </c>
      <c r="H34" s="1">
        <v>9</v>
      </c>
      <c r="I34" s="2" t="s">
        <v>438</v>
      </c>
    </row>
    <row r="35" spans="1:9" x14ac:dyDescent="0.25">
      <c r="A35" s="1">
        <v>34</v>
      </c>
      <c r="B35">
        <v>2</v>
      </c>
      <c r="C35" s="1">
        <v>0</v>
      </c>
      <c r="D35" s="1" t="str">
        <f>CONCATENATE("'UltrasoundStream",TEXT(841,"000"),".ust'")</f>
        <v>'UltrasoundStream841.ust'</v>
      </c>
      <c r="E35" s="1" t="s">
        <v>362</v>
      </c>
      <c r="F35" s="1" t="s">
        <v>363</v>
      </c>
      <c r="G35" s="1" t="s">
        <v>259</v>
      </c>
      <c r="H35" s="1">
        <v>9</v>
      </c>
      <c r="I35" s="2" t="s">
        <v>439</v>
      </c>
    </row>
    <row r="36" spans="1:9" x14ac:dyDescent="0.25">
      <c r="A36" s="1">
        <v>35</v>
      </c>
      <c r="B36">
        <v>3</v>
      </c>
      <c r="C36" s="1">
        <v>0</v>
      </c>
      <c r="D36" s="1" t="str">
        <f>CONCATENATE("'UltrasoundStream",TEXT(842,"000"),".ust'")</f>
        <v>'UltrasoundStream842.ust'</v>
      </c>
      <c r="E36" s="1" t="s">
        <v>362</v>
      </c>
      <c r="F36" s="1" t="s">
        <v>363</v>
      </c>
      <c r="G36" s="1" t="s">
        <v>260</v>
      </c>
      <c r="H36" s="1">
        <v>9</v>
      </c>
      <c r="I36" s="2" t="s">
        <v>440</v>
      </c>
    </row>
    <row r="37" spans="1:9" x14ac:dyDescent="0.25">
      <c r="A37" s="1">
        <v>36</v>
      </c>
      <c r="B37">
        <v>4</v>
      </c>
      <c r="C37" s="1">
        <v>0</v>
      </c>
      <c r="D37" s="1" t="str">
        <f>CONCATENATE("'UltrasoundStream",TEXT(843,"000"),".ust'")</f>
        <v>'UltrasoundStream843.ust'</v>
      </c>
      <c r="E37" s="1" t="s">
        <v>362</v>
      </c>
      <c r="F37" s="1" t="s">
        <v>363</v>
      </c>
      <c r="G37" s="1" t="s">
        <v>261</v>
      </c>
      <c r="H37" s="1">
        <v>9</v>
      </c>
      <c r="I37" s="2" t="s">
        <v>441</v>
      </c>
    </row>
    <row r="38" spans="1:9" x14ac:dyDescent="0.25">
      <c r="A38" s="1">
        <v>37</v>
      </c>
      <c r="B38">
        <v>1</v>
      </c>
      <c r="C38" s="1">
        <v>0</v>
      </c>
      <c r="D38" s="1" t="str">
        <f>CONCATENATE("'UltrasoundStream",TEXT(844,"000"),".ust'")</f>
        <v>'UltrasoundStream844.ust'</v>
      </c>
      <c r="E38" s="1" t="s">
        <v>364</v>
      </c>
      <c r="F38" s="1" t="s">
        <v>365</v>
      </c>
      <c r="G38" s="1" t="s">
        <v>262</v>
      </c>
      <c r="H38" s="1">
        <v>10</v>
      </c>
      <c r="I38" s="2" t="s">
        <v>442</v>
      </c>
    </row>
    <row r="39" spans="1:9" x14ac:dyDescent="0.25">
      <c r="A39" s="1">
        <v>38</v>
      </c>
      <c r="B39">
        <v>2</v>
      </c>
      <c r="C39" s="1">
        <v>0</v>
      </c>
      <c r="D39" s="1" t="str">
        <f>CONCATENATE("'UltrasoundStream",TEXT(845,"000"),".ust'")</f>
        <v>'UltrasoundStream845.ust'</v>
      </c>
      <c r="E39" s="1" t="s">
        <v>364</v>
      </c>
      <c r="F39" s="1" t="s">
        <v>365</v>
      </c>
      <c r="G39" s="1" t="s">
        <v>263</v>
      </c>
      <c r="H39" s="1">
        <v>10</v>
      </c>
      <c r="I39" s="2" t="s">
        <v>443</v>
      </c>
    </row>
    <row r="40" spans="1:9" x14ac:dyDescent="0.25">
      <c r="A40" s="1">
        <v>39</v>
      </c>
      <c r="B40">
        <v>3</v>
      </c>
      <c r="C40" s="1">
        <v>0</v>
      </c>
      <c r="D40" s="1" t="str">
        <f>CONCATENATE("'UltrasoundStream",TEXT(846,"000"),".ust'")</f>
        <v>'UltrasoundStream846.ust'</v>
      </c>
      <c r="E40" s="1" t="s">
        <v>364</v>
      </c>
      <c r="F40" s="1" t="s">
        <v>365</v>
      </c>
      <c r="G40" s="1" t="s">
        <v>264</v>
      </c>
      <c r="H40" s="1">
        <v>10</v>
      </c>
      <c r="I40" s="2" t="s">
        <v>444</v>
      </c>
    </row>
    <row r="41" spans="1:9" x14ac:dyDescent="0.25">
      <c r="A41" s="1">
        <v>40</v>
      </c>
      <c r="B41">
        <v>4</v>
      </c>
      <c r="C41" s="1">
        <v>0</v>
      </c>
      <c r="D41" s="1" t="str">
        <f>CONCATENATE("'UltrasoundStream",TEXT(847,"000"),".ust'")</f>
        <v>'UltrasoundStream847.ust'</v>
      </c>
      <c r="E41" s="1" t="s">
        <v>364</v>
      </c>
      <c r="F41" s="1" t="s">
        <v>365</v>
      </c>
      <c r="G41" s="1" t="s">
        <v>265</v>
      </c>
      <c r="H41" s="1">
        <v>10</v>
      </c>
      <c r="I41" s="2" t="s">
        <v>445</v>
      </c>
    </row>
    <row r="42" spans="1:9" x14ac:dyDescent="0.25">
      <c r="A42" s="1">
        <v>41</v>
      </c>
      <c r="B42">
        <v>1</v>
      </c>
      <c r="C42" s="1">
        <v>0</v>
      </c>
      <c r="D42" s="1" t="str">
        <f>CONCATENATE("'UltrasoundStream",TEXT(848,"000"),".ust'")</f>
        <v>'UltrasoundStream848.ust'</v>
      </c>
      <c r="E42" s="1" t="s">
        <v>366</v>
      </c>
      <c r="F42" s="1" t="s">
        <v>367</v>
      </c>
      <c r="G42" s="3" t="s">
        <v>266</v>
      </c>
      <c r="H42" s="1">
        <v>11</v>
      </c>
      <c r="I42" s="2" t="s">
        <v>446</v>
      </c>
    </row>
    <row r="43" spans="1:9" x14ac:dyDescent="0.25">
      <c r="A43" s="1">
        <v>42</v>
      </c>
      <c r="B43">
        <v>2</v>
      </c>
      <c r="C43" s="1">
        <v>0</v>
      </c>
      <c r="D43" s="1" t="str">
        <f>CONCATENATE("'UltrasoundStream",TEXT(849,"000"),".ust'")</f>
        <v>'UltrasoundStream849.ust'</v>
      </c>
      <c r="E43" s="1" t="s">
        <v>366</v>
      </c>
      <c r="F43" s="1" t="s">
        <v>367</v>
      </c>
      <c r="G43" s="1" t="s">
        <v>267</v>
      </c>
      <c r="H43" s="1">
        <v>11</v>
      </c>
      <c r="I43" s="2" t="s">
        <v>447</v>
      </c>
    </row>
    <row r="44" spans="1:9" x14ac:dyDescent="0.25">
      <c r="A44" s="1">
        <v>43</v>
      </c>
      <c r="B44">
        <v>3</v>
      </c>
      <c r="C44" s="1">
        <v>0</v>
      </c>
      <c r="D44" s="1" t="str">
        <f>CONCATENATE("'UltrasoundStream",TEXT(828,"000"),".ust'")</f>
        <v>'UltrasoundStream828.ust'</v>
      </c>
      <c r="E44" s="1" t="s">
        <v>366</v>
      </c>
      <c r="F44" s="1" t="s">
        <v>367</v>
      </c>
      <c r="G44" s="1" t="s">
        <v>268</v>
      </c>
      <c r="H44" s="1">
        <v>11</v>
      </c>
      <c r="I44" s="2" t="s">
        <v>448</v>
      </c>
    </row>
    <row r="45" spans="1:9" x14ac:dyDescent="0.25">
      <c r="A45" s="1">
        <v>44</v>
      </c>
      <c r="B45">
        <v>4</v>
      </c>
      <c r="C45" s="1">
        <v>0</v>
      </c>
      <c r="D45" s="1" t="str">
        <f>CONCATENATE("'UltrasoundStream",TEXT(829,"000"),".ust'")</f>
        <v>'UltrasoundStream829.ust'</v>
      </c>
      <c r="E45" s="1" t="s">
        <v>366</v>
      </c>
      <c r="F45" s="1" t="s">
        <v>367</v>
      </c>
      <c r="G45" s="1" t="s">
        <v>269</v>
      </c>
      <c r="H45" s="1">
        <v>11</v>
      </c>
      <c r="I45" s="2" t="s">
        <v>449</v>
      </c>
    </row>
    <row r="46" spans="1:9" x14ac:dyDescent="0.25">
      <c r="A46" s="1">
        <v>45</v>
      </c>
      <c r="B46">
        <v>1</v>
      </c>
      <c r="C46" s="1">
        <v>0</v>
      </c>
      <c r="D46" s="1" t="str">
        <f>CONCATENATE("'UltrasoundStream",TEXT(830,"000"),".ust'")</f>
        <v>'UltrasoundStream830.ust'</v>
      </c>
      <c r="E46" s="1" t="s">
        <v>368</v>
      </c>
      <c r="F46" s="1" t="s">
        <v>369</v>
      </c>
      <c r="G46" s="1" t="s">
        <v>270</v>
      </c>
      <c r="H46" s="1">
        <v>12</v>
      </c>
      <c r="I46" s="2" t="s">
        <v>450</v>
      </c>
    </row>
    <row r="47" spans="1:9" x14ac:dyDescent="0.25">
      <c r="A47" s="1">
        <v>46</v>
      </c>
      <c r="B47">
        <v>2</v>
      </c>
      <c r="C47" s="1">
        <v>0</v>
      </c>
      <c r="D47" s="1" t="str">
        <f>CONCATENATE("'UltrasoundStream",TEXT(831,"000"),".ust'")</f>
        <v>'UltrasoundStream831.ust'</v>
      </c>
      <c r="E47" s="1" t="s">
        <v>368</v>
      </c>
      <c r="F47" s="1" t="s">
        <v>369</v>
      </c>
      <c r="G47" s="1" t="s">
        <v>271</v>
      </c>
      <c r="H47" s="1">
        <v>12</v>
      </c>
      <c r="I47" s="2" t="s">
        <v>451</v>
      </c>
    </row>
    <row r="48" spans="1:9" x14ac:dyDescent="0.25">
      <c r="A48" s="1">
        <v>47</v>
      </c>
      <c r="B48">
        <v>3</v>
      </c>
      <c r="C48" s="1">
        <v>0</v>
      </c>
      <c r="D48" s="1" t="str">
        <f>CONCATENATE("'UltrasoundStream",TEXT(832,"000"),".ust'")</f>
        <v>'UltrasoundStream832.ust'</v>
      </c>
      <c r="E48" s="1" t="s">
        <v>368</v>
      </c>
      <c r="F48" s="1" t="s">
        <v>369</v>
      </c>
      <c r="G48" s="1" t="s">
        <v>272</v>
      </c>
      <c r="H48" s="1">
        <v>12</v>
      </c>
      <c r="I48" s="2" t="s">
        <v>452</v>
      </c>
    </row>
    <row r="49" spans="1:9" x14ac:dyDescent="0.25">
      <c r="A49" s="1">
        <v>48</v>
      </c>
      <c r="B49">
        <v>4</v>
      </c>
      <c r="C49" s="1">
        <v>0</v>
      </c>
      <c r="D49" s="1" t="str">
        <f>CONCATENATE("'UltrasoundStream",TEXT(833,"000"),".ust'")</f>
        <v>'UltrasoundStream833.ust'</v>
      </c>
      <c r="E49" s="1" t="s">
        <v>368</v>
      </c>
      <c r="F49" s="1" t="s">
        <v>369</v>
      </c>
      <c r="G49" s="1" t="s">
        <v>273</v>
      </c>
      <c r="H49" s="1">
        <v>12</v>
      </c>
      <c r="I49" s="2" t="s">
        <v>453</v>
      </c>
    </row>
    <row r="50" spans="1:9" x14ac:dyDescent="0.25">
      <c r="A50" s="1">
        <v>49</v>
      </c>
      <c r="B50">
        <v>1</v>
      </c>
      <c r="C50" s="1">
        <v>0</v>
      </c>
      <c r="D50" s="1" t="str">
        <f>CONCATENATE("'UltrasoundStream",TEXT(834,"000"),".ust'")</f>
        <v>'UltrasoundStream834.ust'</v>
      </c>
      <c r="E50" s="1" t="s">
        <v>370</v>
      </c>
      <c r="F50" s="1" t="s">
        <v>371</v>
      </c>
      <c r="G50" s="1" t="s">
        <v>274</v>
      </c>
      <c r="H50" s="1">
        <v>13</v>
      </c>
      <c r="I50" s="2" t="s">
        <v>454</v>
      </c>
    </row>
    <row r="51" spans="1:9" x14ac:dyDescent="0.25">
      <c r="A51" s="1">
        <v>50</v>
      </c>
      <c r="B51">
        <v>2</v>
      </c>
      <c r="C51" s="1">
        <v>0</v>
      </c>
      <c r="D51" s="1" t="str">
        <f>CONCATENATE("'UltrasoundStream",TEXT(836,"000"),".ust'")</f>
        <v>'UltrasoundStream836.ust'</v>
      </c>
      <c r="E51" s="1" t="s">
        <v>370</v>
      </c>
      <c r="F51" s="1" t="s">
        <v>371</v>
      </c>
      <c r="G51" s="1" t="s">
        <v>275</v>
      </c>
      <c r="H51" s="1">
        <v>13</v>
      </c>
      <c r="I51" s="2" t="s">
        <v>455</v>
      </c>
    </row>
    <row r="52" spans="1:9" x14ac:dyDescent="0.25">
      <c r="A52" s="1">
        <v>51</v>
      </c>
      <c r="B52">
        <v>3</v>
      </c>
      <c r="C52" s="1">
        <v>0</v>
      </c>
      <c r="D52" s="1" t="str">
        <f>CONCATENATE("'UltrasoundStream",TEXT(837,"000"),".ust'")</f>
        <v>'UltrasoundStream837.ust'</v>
      </c>
      <c r="E52" s="1" t="s">
        <v>370</v>
      </c>
      <c r="F52" s="1" t="s">
        <v>371</v>
      </c>
      <c r="G52" s="1" t="s">
        <v>276</v>
      </c>
      <c r="H52" s="1">
        <v>13</v>
      </c>
      <c r="I52" s="2" t="s">
        <v>456</v>
      </c>
    </row>
    <row r="53" spans="1:9" x14ac:dyDescent="0.25">
      <c r="A53" s="1">
        <v>52</v>
      </c>
      <c r="B53">
        <v>4</v>
      </c>
      <c r="C53" s="1">
        <v>0</v>
      </c>
      <c r="D53" s="1" t="str">
        <f>CONCATENATE("'UltrasoundStream",TEXT(838,"000"),".ust'")</f>
        <v>'UltrasoundStream838.ust'</v>
      </c>
      <c r="E53" s="1" t="s">
        <v>370</v>
      </c>
      <c r="F53" s="1" t="s">
        <v>371</v>
      </c>
      <c r="G53" s="3" t="s">
        <v>277</v>
      </c>
      <c r="H53" s="1">
        <v>13</v>
      </c>
      <c r="I53" s="2" t="s">
        <v>457</v>
      </c>
    </row>
    <row r="54" spans="1:9" x14ac:dyDescent="0.25">
      <c r="A54" s="1">
        <v>53</v>
      </c>
      <c r="B54">
        <v>1</v>
      </c>
      <c r="C54" s="1">
        <v>0</v>
      </c>
      <c r="D54" s="1" t="str">
        <f>CONCATENATE("'UltrasoundStream",TEXT(839,"000"),".ust'")</f>
        <v>'UltrasoundStream839.ust'</v>
      </c>
      <c r="E54" s="1" t="s">
        <v>372</v>
      </c>
      <c r="F54" s="1" t="s">
        <v>373</v>
      </c>
      <c r="G54" s="3" t="s">
        <v>278</v>
      </c>
      <c r="H54" s="1">
        <v>14</v>
      </c>
      <c r="I54" s="2" t="s">
        <v>458</v>
      </c>
    </row>
    <row r="55" spans="1:9" x14ac:dyDescent="0.25">
      <c r="A55" s="1">
        <v>54</v>
      </c>
      <c r="B55">
        <v>2</v>
      </c>
      <c r="C55" s="1">
        <v>0</v>
      </c>
      <c r="D55" s="1" t="str">
        <f>CONCATENATE("'UltrasoundStream",TEXT(840,"000"),".ust'")</f>
        <v>'UltrasoundStream840.ust'</v>
      </c>
      <c r="E55" s="1" t="s">
        <v>372</v>
      </c>
      <c r="F55" s="1" t="s">
        <v>373</v>
      </c>
      <c r="G55" s="1" t="s">
        <v>279</v>
      </c>
      <c r="H55" s="1">
        <v>14</v>
      </c>
      <c r="I55" s="2" t="s">
        <v>459</v>
      </c>
    </row>
    <row r="56" spans="1:9" x14ac:dyDescent="0.25">
      <c r="A56" s="1">
        <v>55</v>
      </c>
      <c r="B56">
        <v>3</v>
      </c>
      <c r="C56" s="1">
        <v>0</v>
      </c>
      <c r="D56" s="1" t="str">
        <f>CONCATENATE("'UltrasoundStream",TEXT(841,"000"),".ust'")</f>
        <v>'UltrasoundStream841.ust'</v>
      </c>
      <c r="E56" s="1" t="s">
        <v>372</v>
      </c>
      <c r="F56" s="1" t="s">
        <v>373</v>
      </c>
      <c r="G56" s="1" t="s">
        <v>280</v>
      </c>
      <c r="H56" s="1">
        <v>14</v>
      </c>
      <c r="I56" s="2" t="s">
        <v>460</v>
      </c>
    </row>
    <row r="57" spans="1:9" x14ac:dyDescent="0.25">
      <c r="A57" s="1">
        <v>56</v>
      </c>
      <c r="B57">
        <v>4</v>
      </c>
      <c r="C57" s="1">
        <v>0</v>
      </c>
      <c r="D57" s="1" t="str">
        <f>CONCATENATE("'UltrasoundStream",TEXT(842,"000"),".ust'")</f>
        <v>'UltrasoundStream842.ust'</v>
      </c>
      <c r="E57" s="1" t="s">
        <v>372</v>
      </c>
      <c r="F57" s="1" t="s">
        <v>373</v>
      </c>
      <c r="G57" s="1" t="s">
        <v>281</v>
      </c>
      <c r="H57" s="1">
        <v>14</v>
      </c>
      <c r="I57" s="2" t="s">
        <v>461</v>
      </c>
    </row>
    <row r="58" spans="1:9" x14ac:dyDescent="0.25">
      <c r="A58" s="1">
        <v>57</v>
      </c>
      <c r="B58">
        <v>1</v>
      </c>
      <c r="C58" s="1">
        <v>0</v>
      </c>
      <c r="D58" s="1" t="str">
        <f>CONCATENATE("'UltrasoundStream",TEXT(843,"000"),".ust'")</f>
        <v>'UltrasoundStream843.ust'</v>
      </c>
      <c r="E58" s="1" t="s">
        <v>374</v>
      </c>
      <c r="F58" s="1" t="s">
        <v>375</v>
      </c>
      <c r="G58" s="1" t="s">
        <v>282</v>
      </c>
      <c r="H58" s="1">
        <v>15</v>
      </c>
      <c r="I58" s="2" t="s">
        <v>462</v>
      </c>
    </row>
    <row r="59" spans="1:9" x14ac:dyDescent="0.25">
      <c r="A59" s="1">
        <v>58</v>
      </c>
      <c r="B59">
        <v>2</v>
      </c>
      <c r="C59" s="1">
        <v>0</v>
      </c>
      <c r="D59" s="1" t="str">
        <f>CONCATENATE("'UltrasoundStream",TEXT(844,"000"),".ust'")</f>
        <v>'UltrasoundStream844.ust'</v>
      </c>
      <c r="E59" s="1" t="s">
        <v>374</v>
      </c>
      <c r="F59" s="1" t="s">
        <v>375</v>
      </c>
      <c r="G59" s="1" t="s">
        <v>283</v>
      </c>
      <c r="H59" s="1">
        <v>15</v>
      </c>
      <c r="I59" s="2" t="s">
        <v>463</v>
      </c>
    </row>
    <row r="60" spans="1:9" x14ac:dyDescent="0.25">
      <c r="A60" s="1">
        <v>59</v>
      </c>
      <c r="B60">
        <v>3</v>
      </c>
      <c r="C60" s="1">
        <v>0</v>
      </c>
      <c r="D60" s="1" t="str">
        <f>CONCATENATE("'UltrasoundStream",TEXT(845,"000"),".ust'")</f>
        <v>'UltrasoundStream845.ust'</v>
      </c>
      <c r="E60" s="1" t="s">
        <v>374</v>
      </c>
      <c r="F60" s="1" t="s">
        <v>375</v>
      </c>
      <c r="G60" s="1" t="s">
        <v>284</v>
      </c>
      <c r="H60" s="1">
        <v>15</v>
      </c>
      <c r="I60" s="2" t="s">
        <v>464</v>
      </c>
    </row>
    <row r="61" spans="1:9" x14ac:dyDescent="0.25">
      <c r="A61" s="1">
        <v>60</v>
      </c>
      <c r="B61">
        <v>4</v>
      </c>
      <c r="C61" s="1">
        <v>0</v>
      </c>
      <c r="D61" s="1" t="str">
        <f>CONCATENATE("'UltrasoundStream",TEXT(846,"000"),".ust'")</f>
        <v>'UltrasoundStream846.ust'</v>
      </c>
      <c r="E61" s="1" t="s">
        <v>374</v>
      </c>
      <c r="F61" s="1" t="s">
        <v>375</v>
      </c>
      <c r="G61" s="1" t="s">
        <v>285</v>
      </c>
      <c r="H61" s="1">
        <v>15</v>
      </c>
      <c r="I61" s="2" t="s">
        <v>465</v>
      </c>
    </row>
    <row r="62" spans="1:9" x14ac:dyDescent="0.25">
      <c r="A62" s="1">
        <v>61</v>
      </c>
      <c r="B62">
        <v>1</v>
      </c>
      <c r="C62" s="1">
        <v>0</v>
      </c>
      <c r="D62" s="1" t="str">
        <f>CONCATENATE("'UltrasoundStream",TEXT(847,"000"),".ust'")</f>
        <v>'UltrasoundStream847.ust'</v>
      </c>
      <c r="E62" s="1" t="s">
        <v>376</v>
      </c>
      <c r="F62" s="1" t="s">
        <v>377</v>
      </c>
      <c r="G62" s="1" t="s">
        <v>286</v>
      </c>
      <c r="H62" s="1">
        <v>16</v>
      </c>
      <c r="I62" s="2" t="s">
        <v>466</v>
      </c>
    </row>
    <row r="63" spans="1:9" x14ac:dyDescent="0.25">
      <c r="A63" s="1">
        <v>62</v>
      </c>
      <c r="B63">
        <v>2</v>
      </c>
      <c r="C63" s="1">
        <v>0</v>
      </c>
      <c r="D63" s="1" t="str">
        <f>CONCATENATE("'UltrasoundStream",TEXT(848,"000"),".ust'")</f>
        <v>'UltrasoundStream848.ust'</v>
      </c>
      <c r="E63" s="1" t="s">
        <v>376</v>
      </c>
      <c r="F63" s="1" t="s">
        <v>377</v>
      </c>
      <c r="G63" s="1" t="s">
        <v>287</v>
      </c>
      <c r="H63" s="1">
        <v>16</v>
      </c>
      <c r="I63" s="2" t="s">
        <v>467</v>
      </c>
    </row>
    <row r="64" spans="1:9" x14ac:dyDescent="0.25">
      <c r="A64" s="1">
        <v>63</v>
      </c>
      <c r="B64">
        <v>3</v>
      </c>
      <c r="C64" s="1">
        <v>0</v>
      </c>
      <c r="D64" s="1" t="str">
        <f>CONCATENATE("'UltrasoundStream",TEXT(849,"000"),".ust'")</f>
        <v>'UltrasoundStream849.ust'</v>
      </c>
      <c r="E64" s="1" t="s">
        <v>376</v>
      </c>
      <c r="F64" s="1" t="s">
        <v>377</v>
      </c>
      <c r="G64" s="1" t="s">
        <v>288</v>
      </c>
      <c r="H64" s="1">
        <v>16</v>
      </c>
      <c r="I64" s="2" t="s">
        <v>468</v>
      </c>
    </row>
    <row r="65" spans="1:9" x14ac:dyDescent="0.25">
      <c r="A65" s="1">
        <v>64</v>
      </c>
      <c r="B65">
        <v>4</v>
      </c>
      <c r="C65" s="1">
        <v>0</v>
      </c>
      <c r="D65" s="1" t="str">
        <f>CONCATENATE("'UltrasoundStream",TEXT(851,"000"),".ust'")</f>
        <v>'UltrasoundStream851.ust'</v>
      </c>
      <c r="E65" s="1" t="s">
        <v>376</v>
      </c>
      <c r="F65" s="1" t="s">
        <v>377</v>
      </c>
      <c r="G65" s="1" t="s">
        <v>289</v>
      </c>
      <c r="H65" s="1">
        <v>16</v>
      </c>
      <c r="I65" s="2" t="s">
        <v>469</v>
      </c>
    </row>
    <row r="66" spans="1:9" x14ac:dyDescent="0.25">
      <c r="A66" s="1">
        <v>65</v>
      </c>
      <c r="B66">
        <v>1</v>
      </c>
      <c r="C66" s="1">
        <v>0</v>
      </c>
      <c r="D66" s="1" t="str">
        <f>CONCATENATE("'UltrasoundStream",TEXT(856,"000"),".ust'")</f>
        <v>'UltrasoundStream856.ust'</v>
      </c>
      <c r="E66" s="1" t="s">
        <v>378</v>
      </c>
      <c r="F66" s="1" t="s">
        <v>379</v>
      </c>
      <c r="G66" s="1" t="s">
        <v>290</v>
      </c>
      <c r="H66" s="1">
        <v>18</v>
      </c>
      <c r="I66" s="2" t="s">
        <v>470</v>
      </c>
    </row>
    <row r="67" spans="1:9" x14ac:dyDescent="0.25">
      <c r="A67" s="1">
        <v>66</v>
      </c>
      <c r="B67">
        <v>2</v>
      </c>
      <c r="C67" s="1">
        <v>0</v>
      </c>
      <c r="D67" s="1" t="str">
        <f>CONCATENATE("'UltrasoundStream",TEXT(857,"000"),".ust'")</f>
        <v>'UltrasoundStream857.ust'</v>
      </c>
      <c r="E67" s="1" t="s">
        <v>378</v>
      </c>
      <c r="F67" s="1" t="s">
        <v>379</v>
      </c>
      <c r="G67" s="1" t="s">
        <v>291</v>
      </c>
      <c r="H67" s="1">
        <v>18</v>
      </c>
      <c r="I67" s="2" t="s">
        <v>471</v>
      </c>
    </row>
    <row r="68" spans="1:9" x14ac:dyDescent="0.25">
      <c r="A68" s="1">
        <v>67</v>
      </c>
      <c r="B68">
        <v>3</v>
      </c>
      <c r="C68" s="1">
        <v>0</v>
      </c>
      <c r="D68" s="1" t="str">
        <f>CONCATENATE("'UltrasoundStream",TEXT(858,"000"),".ust'")</f>
        <v>'UltrasoundStream858.ust'</v>
      </c>
      <c r="E68" s="1" t="s">
        <v>378</v>
      </c>
      <c r="F68" s="1" t="s">
        <v>379</v>
      </c>
      <c r="G68" s="1" t="s">
        <v>292</v>
      </c>
      <c r="H68" s="1">
        <v>18</v>
      </c>
      <c r="I68" s="2" t="s">
        <v>472</v>
      </c>
    </row>
    <row r="69" spans="1:9" x14ac:dyDescent="0.25">
      <c r="A69" s="1">
        <v>68</v>
      </c>
      <c r="B69">
        <v>4</v>
      </c>
      <c r="C69" s="1">
        <v>0</v>
      </c>
      <c r="D69" s="1" t="str">
        <f>CONCATENATE("'UltrasoundStream",TEXT(859,"000"),".ust'")</f>
        <v>'UltrasoundStream859.ust'</v>
      </c>
      <c r="E69" s="1" t="s">
        <v>378</v>
      </c>
      <c r="F69" s="1" t="s">
        <v>379</v>
      </c>
      <c r="G69" s="1" t="s">
        <v>293</v>
      </c>
      <c r="H69" s="1">
        <v>18</v>
      </c>
      <c r="I69" s="2" t="s">
        <v>473</v>
      </c>
    </row>
    <row r="70" spans="1:9" x14ac:dyDescent="0.25">
      <c r="A70" s="1">
        <v>69</v>
      </c>
      <c r="B70">
        <v>1</v>
      </c>
      <c r="C70" s="1">
        <v>0</v>
      </c>
      <c r="D70" s="1" t="str">
        <f>CONCATENATE("'UltrasoundStream",TEXT(860,"000"),".ust'")</f>
        <v>'UltrasoundStream860.ust'</v>
      </c>
      <c r="E70" s="1" t="s">
        <v>380</v>
      </c>
      <c r="F70" s="1" t="s">
        <v>381</v>
      </c>
      <c r="G70" t="s">
        <v>294</v>
      </c>
      <c r="H70" s="1">
        <v>19</v>
      </c>
      <c r="I70" s="2" t="s">
        <v>474</v>
      </c>
    </row>
    <row r="71" spans="1:9" x14ac:dyDescent="0.25">
      <c r="A71" s="1">
        <v>70</v>
      </c>
      <c r="B71">
        <v>2</v>
      </c>
      <c r="C71" s="1">
        <v>0</v>
      </c>
      <c r="D71" s="1" t="str">
        <f>CONCATENATE("'UltrasoundStream",TEXT(861,"000"),".ust'")</f>
        <v>'UltrasoundStream861.ust'</v>
      </c>
      <c r="E71" s="1" t="s">
        <v>380</v>
      </c>
      <c r="F71" s="1" t="s">
        <v>381</v>
      </c>
      <c r="G71" t="s">
        <v>295</v>
      </c>
      <c r="H71" s="1">
        <v>19</v>
      </c>
      <c r="I71" s="2" t="s">
        <v>475</v>
      </c>
    </row>
    <row r="72" spans="1:9" x14ac:dyDescent="0.25">
      <c r="A72" s="1">
        <v>71</v>
      </c>
      <c r="B72">
        <v>3</v>
      </c>
      <c r="C72" s="1">
        <v>0</v>
      </c>
      <c r="D72" s="1" t="str">
        <f>CONCATENATE("'UltrasoundStream",TEXT(862,"000"),".ust'")</f>
        <v>'UltrasoundStream862.ust'</v>
      </c>
      <c r="E72" s="1" t="s">
        <v>380</v>
      </c>
      <c r="F72" s="1" t="s">
        <v>381</v>
      </c>
      <c r="G72" t="s">
        <v>296</v>
      </c>
      <c r="H72" s="1">
        <v>19</v>
      </c>
      <c r="I72" s="2" t="s">
        <v>476</v>
      </c>
    </row>
    <row r="73" spans="1:9" x14ac:dyDescent="0.25">
      <c r="A73" s="1">
        <v>72</v>
      </c>
      <c r="B73">
        <v>4</v>
      </c>
      <c r="C73" s="1">
        <v>0</v>
      </c>
      <c r="D73" s="1" t="str">
        <f>CONCATENATE("'UltrasoundStream",TEXT(863,"000"),".ust'")</f>
        <v>'UltrasoundStream863.ust'</v>
      </c>
      <c r="E73" s="1" t="s">
        <v>380</v>
      </c>
      <c r="F73" s="1" t="s">
        <v>381</v>
      </c>
      <c r="G73" t="s">
        <v>297</v>
      </c>
      <c r="H73" s="1">
        <v>19</v>
      </c>
      <c r="I73" s="2" t="s">
        <v>477</v>
      </c>
    </row>
    <row r="74" spans="1:9" x14ac:dyDescent="0.25">
      <c r="A74" s="1">
        <v>73</v>
      </c>
      <c r="B74">
        <v>1</v>
      </c>
      <c r="C74" s="1">
        <v>0</v>
      </c>
      <c r="D74" s="1" t="str">
        <f>CONCATENATE("'UltrasoundStream",TEXT(864,"000"),".ust'")</f>
        <v>'UltrasoundStream864.ust'</v>
      </c>
      <c r="E74" s="1" t="s">
        <v>382</v>
      </c>
      <c r="F74" s="1" t="s">
        <v>383</v>
      </c>
      <c r="G74" t="s">
        <v>298</v>
      </c>
      <c r="H74" s="1">
        <v>20</v>
      </c>
      <c r="I74" s="2" t="s">
        <v>478</v>
      </c>
    </row>
    <row r="75" spans="1:9" x14ac:dyDescent="0.25">
      <c r="A75" s="1">
        <v>74</v>
      </c>
      <c r="B75">
        <v>2</v>
      </c>
      <c r="C75" s="1">
        <v>0</v>
      </c>
      <c r="D75" s="1" t="str">
        <f>CONCATENATE("'UltrasoundStream",TEXT(865,"000"),".ust'")</f>
        <v>'UltrasoundStream865.ust'</v>
      </c>
      <c r="E75" s="1" t="s">
        <v>382</v>
      </c>
      <c r="F75" s="1" t="s">
        <v>383</v>
      </c>
      <c r="G75" t="s">
        <v>299</v>
      </c>
      <c r="H75" s="1">
        <v>20</v>
      </c>
      <c r="I75" s="2" t="s">
        <v>479</v>
      </c>
    </row>
    <row r="76" spans="1:9" x14ac:dyDescent="0.25">
      <c r="A76" s="1">
        <v>75</v>
      </c>
      <c r="B76">
        <v>3</v>
      </c>
      <c r="C76" s="1">
        <v>0</v>
      </c>
      <c r="D76" s="1" t="str">
        <f>CONCATENATE("'UltrasoundStream",TEXT(866,"000"),".ust'")</f>
        <v>'UltrasoundStream866.ust'</v>
      </c>
      <c r="E76" s="1" t="s">
        <v>382</v>
      </c>
      <c r="F76" s="1" t="s">
        <v>383</v>
      </c>
      <c r="G76" t="s">
        <v>300</v>
      </c>
      <c r="H76" s="1">
        <v>20</v>
      </c>
      <c r="I76" s="2" t="s">
        <v>480</v>
      </c>
    </row>
    <row r="77" spans="1:9" x14ac:dyDescent="0.25">
      <c r="A77" s="1">
        <v>76</v>
      </c>
      <c r="B77">
        <v>4</v>
      </c>
      <c r="C77" s="1">
        <v>0</v>
      </c>
      <c r="D77" s="1" t="str">
        <f>CONCATENATE("'UltrasoundStream",TEXT(867,"000"),".ust'")</f>
        <v>'UltrasoundStream867.ust'</v>
      </c>
      <c r="E77" s="1" t="s">
        <v>382</v>
      </c>
      <c r="F77" s="1" t="s">
        <v>383</v>
      </c>
      <c r="G77" t="s">
        <v>301</v>
      </c>
      <c r="H77" s="1">
        <v>20</v>
      </c>
      <c r="I77" s="2" t="s">
        <v>481</v>
      </c>
    </row>
    <row r="78" spans="1:9" x14ac:dyDescent="0.25">
      <c r="A78" s="1">
        <v>77</v>
      </c>
      <c r="B78">
        <v>1</v>
      </c>
      <c r="C78" s="1">
        <v>0</v>
      </c>
      <c r="D78" s="1" t="str">
        <f>CONCATENATE("'UltrasoundStream",TEXT(868,"000"),".ust'")</f>
        <v>'UltrasoundStream868.ust'</v>
      </c>
      <c r="E78" s="1" t="s">
        <v>384</v>
      </c>
      <c r="F78" s="1" t="s">
        <v>385</v>
      </c>
      <c r="G78" t="s">
        <v>302</v>
      </c>
      <c r="H78" s="1">
        <v>21</v>
      </c>
      <c r="I78" s="2" t="s">
        <v>482</v>
      </c>
    </row>
    <row r="79" spans="1:9" x14ac:dyDescent="0.25">
      <c r="A79" s="1">
        <v>78</v>
      </c>
      <c r="B79">
        <v>2</v>
      </c>
      <c r="C79" s="1">
        <v>0</v>
      </c>
      <c r="D79" s="1" t="str">
        <f>CONCATENATE("'UltrasoundStream",TEXT(869,"000"),".ust'")</f>
        <v>'UltrasoundStream869.ust'</v>
      </c>
      <c r="E79" s="1" t="s">
        <v>384</v>
      </c>
      <c r="F79" s="1" t="s">
        <v>385</v>
      </c>
      <c r="G79" t="s">
        <v>303</v>
      </c>
      <c r="H79" s="1">
        <v>21</v>
      </c>
      <c r="I79" s="2" t="s">
        <v>483</v>
      </c>
    </row>
    <row r="80" spans="1:9" x14ac:dyDescent="0.25">
      <c r="A80" s="1">
        <v>79</v>
      </c>
      <c r="B80">
        <v>3</v>
      </c>
      <c r="C80" s="1">
        <v>0</v>
      </c>
      <c r="D80" s="1" t="str">
        <f>CONCATENATE("'UltrasoundStream",TEXT(870,"000"),".ust'")</f>
        <v>'UltrasoundStream870.ust'</v>
      </c>
      <c r="E80" s="1" t="s">
        <v>384</v>
      </c>
      <c r="F80" s="1" t="s">
        <v>385</v>
      </c>
      <c r="G80" t="s">
        <v>304</v>
      </c>
      <c r="H80" s="1">
        <v>21</v>
      </c>
      <c r="I80" s="2" t="s">
        <v>484</v>
      </c>
    </row>
    <row r="81" spans="1:9" x14ac:dyDescent="0.25">
      <c r="A81" s="1">
        <v>80</v>
      </c>
      <c r="B81">
        <v>4</v>
      </c>
      <c r="C81" s="1">
        <v>0</v>
      </c>
      <c r="D81" s="1" t="str">
        <f>CONCATENATE("'UltrasoundStream",TEXT(871,"000"),".ust'")</f>
        <v>'UltrasoundStream871.ust'</v>
      </c>
      <c r="E81" s="1" t="s">
        <v>384</v>
      </c>
      <c r="F81" s="1" t="s">
        <v>385</v>
      </c>
      <c r="G81" t="s">
        <v>305</v>
      </c>
      <c r="H81" s="1">
        <v>21</v>
      </c>
      <c r="I81" s="2" t="s">
        <v>485</v>
      </c>
    </row>
    <row r="82" spans="1:9" x14ac:dyDescent="0.25">
      <c r="A82" s="1">
        <v>81</v>
      </c>
      <c r="B82">
        <v>1</v>
      </c>
      <c r="C82" s="1">
        <v>0</v>
      </c>
      <c r="D82" s="1" t="str">
        <f>CONCATENATE("'UltrasoundStream",TEXT(875,"000"),".ust'")</f>
        <v>'UltrasoundStream875.ust'</v>
      </c>
      <c r="E82" s="1" t="s">
        <v>386</v>
      </c>
      <c r="F82" s="1" t="s">
        <v>387</v>
      </c>
      <c r="G82" t="s">
        <v>306</v>
      </c>
      <c r="H82" s="1">
        <v>23</v>
      </c>
      <c r="I82" s="2" t="s">
        <v>486</v>
      </c>
    </row>
    <row r="83" spans="1:9" x14ac:dyDescent="0.25">
      <c r="A83" s="1">
        <v>82</v>
      </c>
      <c r="B83">
        <v>2</v>
      </c>
      <c r="C83" s="1">
        <v>0</v>
      </c>
      <c r="D83" s="1" t="str">
        <f>CONCATENATE("'UltrasoundStream",TEXT(877,"000"),".ust'")</f>
        <v>'UltrasoundStream877.ust'</v>
      </c>
      <c r="E83" s="1" t="s">
        <v>386</v>
      </c>
      <c r="F83" s="1" t="s">
        <v>387</v>
      </c>
      <c r="G83" t="s">
        <v>307</v>
      </c>
      <c r="H83" s="1">
        <v>23</v>
      </c>
      <c r="I83" s="2" t="s">
        <v>487</v>
      </c>
    </row>
    <row r="84" spans="1:9" x14ac:dyDescent="0.25">
      <c r="A84" s="1">
        <v>83</v>
      </c>
      <c r="B84">
        <v>3</v>
      </c>
      <c r="C84" s="1">
        <v>0</v>
      </c>
      <c r="D84" s="1" t="str">
        <f>CONCATENATE("'UltrasoundStream",TEXT(878,"000"),".ust'")</f>
        <v>'UltrasoundStream878.ust'</v>
      </c>
      <c r="E84" s="1" t="s">
        <v>386</v>
      </c>
      <c r="F84" s="1" t="s">
        <v>387</v>
      </c>
      <c r="G84" t="s">
        <v>308</v>
      </c>
      <c r="H84" s="1">
        <v>23</v>
      </c>
      <c r="I84" s="1" t="s">
        <v>488</v>
      </c>
    </row>
    <row r="85" spans="1:9" x14ac:dyDescent="0.25">
      <c r="A85" s="1">
        <v>84</v>
      </c>
      <c r="B85">
        <v>4</v>
      </c>
      <c r="C85" s="1">
        <v>0</v>
      </c>
      <c r="D85" s="1" t="str">
        <f>CONCATENATE("'UltrasoundStream",TEXT(879,"000"),".ust'")</f>
        <v>'UltrasoundStream879.ust'</v>
      </c>
      <c r="E85" s="1" t="s">
        <v>386</v>
      </c>
      <c r="F85" s="1" t="s">
        <v>387</v>
      </c>
      <c r="G85" t="s">
        <v>309</v>
      </c>
      <c r="H85" s="1">
        <v>23</v>
      </c>
      <c r="I85" s="1" t="s">
        <v>489</v>
      </c>
    </row>
    <row r="86" spans="1:9" x14ac:dyDescent="0.25">
      <c r="A86" s="1">
        <v>85</v>
      </c>
      <c r="B86">
        <v>1</v>
      </c>
      <c r="C86" s="1">
        <v>0</v>
      </c>
      <c r="D86" s="1" t="str">
        <f>CONCATENATE("'UltrasoundStream",TEXT(881,"000"),".ust'")</f>
        <v>'UltrasoundStream881.ust'</v>
      </c>
      <c r="E86" s="1" t="s">
        <v>388</v>
      </c>
      <c r="F86" s="1" t="s">
        <v>389</v>
      </c>
      <c r="G86" t="s">
        <v>310</v>
      </c>
      <c r="H86" s="1">
        <v>24</v>
      </c>
      <c r="I86" s="2" t="s">
        <v>490</v>
      </c>
    </row>
    <row r="87" spans="1:9" x14ac:dyDescent="0.25">
      <c r="A87" s="1">
        <v>86</v>
      </c>
      <c r="B87">
        <v>2</v>
      </c>
      <c r="C87" s="1">
        <v>0</v>
      </c>
      <c r="D87" s="1" t="str">
        <f>CONCATENATE("'UltrasoundStream",TEXT(882,"000"),".ust'")</f>
        <v>'UltrasoundStream882.ust'</v>
      </c>
      <c r="E87" s="1" t="s">
        <v>388</v>
      </c>
      <c r="F87" s="1" t="s">
        <v>389</v>
      </c>
      <c r="G87" t="s">
        <v>311</v>
      </c>
      <c r="H87" s="1">
        <v>24</v>
      </c>
      <c r="I87" s="2" t="s">
        <v>491</v>
      </c>
    </row>
    <row r="88" spans="1:9" x14ac:dyDescent="0.25">
      <c r="A88" s="1">
        <v>87</v>
      </c>
      <c r="B88">
        <v>3</v>
      </c>
      <c r="C88" s="1">
        <v>0</v>
      </c>
      <c r="D88" s="1" t="str">
        <f>CONCATENATE("'UltrasoundStream",TEXT(883,"000"),".ust'")</f>
        <v>'UltrasoundStream883.ust'</v>
      </c>
      <c r="E88" s="1" t="s">
        <v>388</v>
      </c>
      <c r="F88" s="1" t="s">
        <v>389</v>
      </c>
      <c r="G88" t="s">
        <v>312</v>
      </c>
      <c r="H88" s="1">
        <v>24</v>
      </c>
      <c r="I88" s="1" t="s">
        <v>492</v>
      </c>
    </row>
    <row r="89" spans="1:9" x14ac:dyDescent="0.25">
      <c r="A89" s="1">
        <v>88</v>
      </c>
      <c r="B89">
        <v>4</v>
      </c>
      <c r="C89" s="1">
        <v>0</v>
      </c>
      <c r="D89" s="1" t="str">
        <f>CONCATENATE("'UltrasoundStream",TEXT(884,"000"),".ust'")</f>
        <v>'UltrasoundStream884.ust'</v>
      </c>
      <c r="E89" s="1" t="s">
        <v>388</v>
      </c>
      <c r="F89" s="1" t="s">
        <v>389</v>
      </c>
      <c r="G89" t="s">
        <v>313</v>
      </c>
      <c r="H89" s="1">
        <v>24</v>
      </c>
      <c r="I89" s="1" t="s">
        <v>493</v>
      </c>
    </row>
    <row r="90" spans="1:9" x14ac:dyDescent="0.25">
      <c r="A90" s="1">
        <v>89</v>
      </c>
      <c r="B90">
        <v>1</v>
      </c>
      <c r="C90" s="1">
        <v>0</v>
      </c>
      <c r="D90" s="1" t="str">
        <f>CONCATENATE("'UltrasoundStream",TEXT(885,"000"),".ust'")</f>
        <v>'UltrasoundStream885.ust'</v>
      </c>
      <c r="E90" s="1" t="s">
        <v>390</v>
      </c>
      <c r="F90" s="1" t="s">
        <v>391</v>
      </c>
      <c r="G90" t="s">
        <v>314</v>
      </c>
      <c r="H90" s="1">
        <v>25</v>
      </c>
      <c r="I90" s="2" t="s">
        <v>494</v>
      </c>
    </row>
    <row r="91" spans="1:9" x14ac:dyDescent="0.25">
      <c r="A91" s="1">
        <v>90</v>
      </c>
      <c r="B91">
        <v>2</v>
      </c>
      <c r="C91" s="1">
        <v>0</v>
      </c>
      <c r="D91" s="1" t="str">
        <f>CONCATENATE("'UltrasoundStream",TEXT(886,"000"),".ust'")</f>
        <v>'UltrasoundStream886.ust'</v>
      </c>
      <c r="E91" s="1" t="s">
        <v>390</v>
      </c>
      <c r="F91" s="1" t="s">
        <v>391</v>
      </c>
      <c r="G91" t="s">
        <v>315</v>
      </c>
      <c r="H91" s="1">
        <v>25</v>
      </c>
      <c r="I91" s="2" t="s">
        <v>495</v>
      </c>
    </row>
    <row r="92" spans="1:9" x14ac:dyDescent="0.25">
      <c r="A92" s="1">
        <v>91</v>
      </c>
      <c r="B92">
        <v>3</v>
      </c>
      <c r="C92" s="1">
        <v>0</v>
      </c>
      <c r="D92" s="1" t="str">
        <f>CONCATENATE("'UltrasoundStream",TEXT(887,"000"),".ust'")</f>
        <v>'UltrasoundStream887.ust'</v>
      </c>
      <c r="E92" s="1" t="s">
        <v>390</v>
      </c>
      <c r="F92" s="1" t="s">
        <v>391</v>
      </c>
      <c r="G92" t="s">
        <v>316</v>
      </c>
      <c r="H92" s="1">
        <v>25</v>
      </c>
      <c r="I92" s="1" t="s">
        <v>496</v>
      </c>
    </row>
    <row r="93" spans="1:9" x14ac:dyDescent="0.25">
      <c r="A93" s="1">
        <v>92</v>
      </c>
      <c r="B93">
        <v>4</v>
      </c>
      <c r="C93" s="1">
        <v>0</v>
      </c>
      <c r="D93" s="1" t="str">
        <f>CONCATENATE("'UltrasoundStream",TEXT(888,"000"),".ust'")</f>
        <v>'UltrasoundStream888.ust'</v>
      </c>
      <c r="E93" s="1" t="s">
        <v>390</v>
      </c>
      <c r="F93" s="1" t="s">
        <v>391</v>
      </c>
      <c r="G93" t="s">
        <v>317</v>
      </c>
      <c r="H93" s="1">
        <v>25</v>
      </c>
      <c r="I93" s="1" t="s">
        <v>497</v>
      </c>
    </row>
    <row r="94" spans="1:9" x14ac:dyDescent="0.25">
      <c r="A94" s="1">
        <v>93</v>
      </c>
      <c r="B94">
        <v>1</v>
      </c>
      <c r="C94" s="1">
        <v>0</v>
      </c>
      <c r="D94" s="1" t="str">
        <f>CONCATENATE("'UltrasoundStream",TEXT(889,"000"),".ust'")</f>
        <v>'UltrasoundStream889.ust'</v>
      </c>
      <c r="E94" s="1" t="s">
        <v>392</v>
      </c>
      <c r="F94" s="1" t="s">
        <v>393</v>
      </c>
      <c r="G94" t="s">
        <v>318</v>
      </c>
      <c r="H94" s="1">
        <v>26</v>
      </c>
      <c r="I94" s="2" t="s">
        <v>498</v>
      </c>
    </row>
    <row r="95" spans="1:9" x14ac:dyDescent="0.25">
      <c r="A95" s="1">
        <v>94</v>
      </c>
      <c r="B95">
        <v>2</v>
      </c>
      <c r="C95" s="1">
        <v>0</v>
      </c>
      <c r="D95" s="1" t="str">
        <f>CONCATENATE("'UltrasoundStream",TEXT(890,"000"),".ust'")</f>
        <v>'UltrasoundStream890.ust'</v>
      </c>
      <c r="E95" s="1" t="s">
        <v>392</v>
      </c>
      <c r="F95" s="1" t="s">
        <v>393</v>
      </c>
      <c r="G95" t="s">
        <v>319</v>
      </c>
      <c r="H95" s="1">
        <v>26</v>
      </c>
      <c r="I95" s="2" t="s">
        <v>499</v>
      </c>
    </row>
    <row r="96" spans="1:9" x14ac:dyDescent="0.25">
      <c r="A96" s="1">
        <v>95</v>
      </c>
      <c r="B96">
        <v>3</v>
      </c>
      <c r="C96" s="1">
        <v>0</v>
      </c>
      <c r="D96" s="1" t="str">
        <f>CONCATENATE("'UltrasoundStream",TEXT(891,"000"),".ust'")</f>
        <v>'UltrasoundStream891.ust'</v>
      </c>
      <c r="E96" s="1" t="s">
        <v>392</v>
      </c>
      <c r="F96" s="1" t="s">
        <v>393</v>
      </c>
      <c r="G96" t="s">
        <v>320</v>
      </c>
      <c r="H96" s="1">
        <v>26</v>
      </c>
      <c r="I96" s="1" t="s">
        <v>500</v>
      </c>
    </row>
    <row r="97" spans="1:9" x14ac:dyDescent="0.25">
      <c r="A97" s="1">
        <v>96</v>
      </c>
      <c r="B97">
        <v>4</v>
      </c>
      <c r="C97" s="1">
        <v>0</v>
      </c>
      <c r="D97" s="1" t="str">
        <f>CONCATENATE("'UltrasoundStream",TEXT(892,"000"),".ust'")</f>
        <v>'UltrasoundStream892.ust'</v>
      </c>
      <c r="E97" s="1" t="s">
        <v>392</v>
      </c>
      <c r="F97" s="1" t="s">
        <v>393</v>
      </c>
      <c r="G97" t="s">
        <v>321</v>
      </c>
      <c r="H97" s="1">
        <v>26</v>
      </c>
      <c r="I97" s="1" t="s">
        <v>501</v>
      </c>
    </row>
    <row r="98" spans="1:9" x14ac:dyDescent="0.25">
      <c r="A98" s="1">
        <v>97</v>
      </c>
      <c r="B98">
        <v>1</v>
      </c>
      <c r="C98" s="1">
        <v>0</v>
      </c>
      <c r="D98" s="1" t="str">
        <f>CONCATENATE("'UltrasoundStream",TEXT(893,"000"),".ust'")</f>
        <v>'UltrasoundStream893.ust'</v>
      </c>
      <c r="E98" s="1" t="s">
        <v>394</v>
      </c>
      <c r="F98" s="1" t="s">
        <v>395</v>
      </c>
      <c r="G98" t="s">
        <v>322</v>
      </c>
      <c r="H98" s="1">
        <v>27</v>
      </c>
      <c r="I98" s="2" t="s">
        <v>502</v>
      </c>
    </row>
    <row r="99" spans="1:9" x14ac:dyDescent="0.25">
      <c r="A99" s="1">
        <v>98</v>
      </c>
      <c r="B99">
        <v>2</v>
      </c>
      <c r="C99" s="1">
        <v>0</v>
      </c>
      <c r="D99" s="1" t="str">
        <f>CONCATENATE("'UltrasoundStream",TEXT(894,"000"),".ust'")</f>
        <v>'UltrasoundStream894.ust'</v>
      </c>
      <c r="E99" s="1" t="s">
        <v>394</v>
      </c>
      <c r="F99" s="1" t="s">
        <v>395</v>
      </c>
      <c r="G99" t="s">
        <v>323</v>
      </c>
      <c r="H99" s="1">
        <v>27</v>
      </c>
      <c r="I99" s="1" t="s">
        <v>503</v>
      </c>
    </row>
    <row r="100" spans="1:9" x14ac:dyDescent="0.25">
      <c r="A100" s="1">
        <v>99</v>
      </c>
      <c r="B100">
        <v>3</v>
      </c>
      <c r="C100" s="1">
        <v>0</v>
      </c>
      <c r="D100" s="1" t="str">
        <f>CONCATENATE("'UltrasoundStream",TEXT(895,"000"),".ust'")</f>
        <v>'UltrasoundStream895.ust'</v>
      </c>
      <c r="E100" s="1" t="s">
        <v>394</v>
      </c>
      <c r="F100" s="1" t="s">
        <v>395</v>
      </c>
      <c r="G100" t="s">
        <v>324</v>
      </c>
      <c r="H100" s="1">
        <v>27</v>
      </c>
      <c r="I100" s="1" t="s">
        <v>504</v>
      </c>
    </row>
    <row r="101" spans="1:9" x14ac:dyDescent="0.25">
      <c r="A101" s="1">
        <v>100</v>
      </c>
      <c r="B101">
        <v>4</v>
      </c>
      <c r="C101" s="1">
        <v>0</v>
      </c>
      <c r="D101" s="1" t="str">
        <f>CONCATENATE("'UltrasoundStream",TEXT(896,"000"),".ust'")</f>
        <v>'UltrasoundStream896.ust'</v>
      </c>
      <c r="E101" s="1" t="s">
        <v>394</v>
      </c>
      <c r="F101" s="1" t="s">
        <v>395</v>
      </c>
      <c r="G101" t="s">
        <v>325</v>
      </c>
      <c r="H101" s="1">
        <v>27</v>
      </c>
      <c r="I101" s="1" t="s">
        <v>505</v>
      </c>
    </row>
    <row r="102" spans="1:9" x14ac:dyDescent="0.25">
      <c r="A102" s="1">
        <v>101</v>
      </c>
      <c r="B102">
        <v>1</v>
      </c>
      <c r="C102" s="1">
        <v>0</v>
      </c>
      <c r="D102" s="1" t="s">
        <v>206</v>
      </c>
      <c r="E102" s="1" t="s">
        <v>396</v>
      </c>
      <c r="F102" s="1" t="s">
        <v>397</v>
      </c>
      <c r="G102" t="s">
        <v>326</v>
      </c>
      <c r="H102" s="1">
        <v>28</v>
      </c>
      <c r="I102" s="1" t="s">
        <v>506</v>
      </c>
    </row>
    <row r="103" spans="1:9" x14ac:dyDescent="0.25">
      <c r="A103" s="1">
        <v>102</v>
      </c>
      <c r="B103">
        <v>2</v>
      </c>
      <c r="C103" s="1">
        <v>0</v>
      </c>
      <c r="D103" s="1" t="s">
        <v>207</v>
      </c>
      <c r="E103" s="1" t="s">
        <v>396</v>
      </c>
      <c r="F103" s="1" t="s">
        <v>397</v>
      </c>
      <c r="G103" t="s">
        <v>327</v>
      </c>
      <c r="H103" s="1">
        <v>28</v>
      </c>
      <c r="I103" s="1" t="s">
        <v>507</v>
      </c>
    </row>
    <row r="104" spans="1:9" x14ac:dyDescent="0.25">
      <c r="A104" s="1">
        <v>103</v>
      </c>
      <c r="B104">
        <v>3</v>
      </c>
      <c r="C104" s="1">
        <v>0</v>
      </c>
      <c r="D104" s="1" t="s">
        <v>208</v>
      </c>
      <c r="E104" s="1" t="s">
        <v>396</v>
      </c>
      <c r="F104" s="1" t="s">
        <v>397</v>
      </c>
      <c r="G104" t="s">
        <v>328</v>
      </c>
      <c r="H104" s="1">
        <v>28</v>
      </c>
      <c r="I104" s="1" t="s">
        <v>508</v>
      </c>
    </row>
    <row r="105" spans="1:9" x14ac:dyDescent="0.25">
      <c r="A105" s="1">
        <v>104</v>
      </c>
      <c r="B105">
        <v>4</v>
      </c>
      <c r="C105" s="1">
        <v>0</v>
      </c>
      <c r="D105" s="1" t="s">
        <v>209</v>
      </c>
      <c r="E105" s="1" t="s">
        <v>396</v>
      </c>
      <c r="F105" s="1" t="s">
        <v>397</v>
      </c>
      <c r="G105" t="s">
        <v>329</v>
      </c>
      <c r="H105" s="1">
        <v>28</v>
      </c>
      <c r="I105" s="1" t="s">
        <v>509</v>
      </c>
    </row>
    <row r="106" spans="1:9" x14ac:dyDescent="0.25">
      <c r="A106" s="1">
        <v>105</v>
      </c>
      <c r="B106">
        <v>1</v>
      </c>
      <c r="C106" s="1">
        <v>0</v>
      </c>
      <c r="D106" s="1" t="s">
        <v>210</v>
      </c>
      <c r="E106" s="1" t="s">
        <v>398</v>
      </c>
      <c r="F106" s="1" t="s">
        <v>399</v>
      </c>
      <c r="G106" t="s">
        <v>330</v>
      </c>
      <c r="H106" s="1">
        <v>29</v>
      </c>
      <c r="I106" s="1" t="s">
        <v>510</v>
      </c>
    </row>
    <row r="107" spans="1:9" x14ac:dyDescent="0.25">
      <c r="A107" s="1">
        <v>106</v>
      </c>
      <c r="B107">
        <v>2</v>
      </c>
      <c r="C107" s="1">
        <v>0</v>
      </c>
      <c r="D107" s="1" t="s">
        <v>211</v>
      </c>
      <c r="E107" s="1" t="s">
        <v>398</v>
      </c>
      <c r="F107" s="1" t="s">
        <v>399</v>
      </c>
      <c r="G107" t="s">
        <v>331</v>
      </c>
      <c r="H107" s="1">
        <v>29</v>
      </c>
      <c r="I107" s="1" t="s">
        <v>511</v>
      </c>
    </row>
    <row r="108" spans="1:9" x14ac:dyDescent="0.25">
      <c r="A108" s="1">
        <v>107</v>
      </c>
      <c r="B108">
        <v>3</v>
      </c>
      <c r="C108" s="1">
        <v>0</v>
      </c>
      <c r="D108" s="1" t="s">
        <v>212</v>
      </c>
      <c r="E108" s="1" t="s">
        <v>398</v>
      </c>
      <c r="F108" s="1" t="s">
        <v>399</v>
      </c>
      <c r="G108" t="s">
        <v>332</v>
      </c>
      <c r="H108" s="1">
        <v>29</v>
      </c>
      <c r="I108" s="1" t="s">
        <v>512</v>
      </c>
    </row>
    <row r="109" spans="1:9" x14ac:dyDescent="0.25">
      <c r="A109" s="1">
        <v>108</v>
      </c>
      <c r="B109">
        <v>4</v>
      </c>
      <c r="C109" s="1">
        <v>0</v>
      </c>
      <c r="D109" s="1" t="s">
        <v>213</v>
      </c>
      <c r="E109" s="1" t="s">
        <v>398</v>
      </c>
      <c r="F109" s="1" t="s">
        <v>399</v>
      </c>
      <c r="G109" t="s">
        <v>333</v>
      </c>
      <c r="H109" s="1">
        <v>29</v>
      </c>
      <c r="I109" s="1" t="s">
        <v>513</v>
      </c>
    </row>
    <row r="110" spans="1:9" x14ac:dyDescent="0.25">
      <c r="A110" s="1">
        <v>109</v>
      </c>
      <c r="B110">
        <v>1</v>
      </c>
      <c r="C110" s="1">
        <v>0</v>
      </c>
      <c r="D110" s="1" t="s">
        <v>214</v>
      </c>
      <c r="E110" s="1" t="s">
        <v>400</v>
      </c>
      <c r="F110" s="1" t="s">
        <v>401</v>
      </c>
      <c r="G110" t="s">
        <v>334</v>
      </c>
      <c r="H110" s="1">
        <v>30</v>
      </c>
      <c r="I110" s="1" t="s">
        <v>514</v>
      </c>
    </row>
    <row r="111" spans="1:9" x14ac:dyDescent="0.25">
      <c r="A111" s="1">
        <v>110</v>
      </c>
      <c r="B111">
        <v>2</v>
      </c>
      <c r="C111" s="1">
        <v>0</v>
      </c>
      <c r="D111" s="1" t="s">
        <v>215</v>
      </c>
      <c r="E111" s="1" t="s">
        <v>400</v>
      </c>
      <c r="F111" s="1" t="s">
        <v>401</v>
      </c>
      <c r="G111" t="s">
        <v>335</v>
      </c>
      <c r="H111" s="1">
        <v>30</v>
      </c>
      <c r="I111" s="1" t="s">
        <v>515</v>
      </c>
    </row>
    <row r="112" spans="1:9" x14ac:dyDescent="0.25">
      <c r="A112" s="1">
        <v>111</v>
      </c>
      <c r="B112">
        <v>3</v>
      </c>
      <c r="C112" s="1">
        <v>0</v>
      </c>
      <c r="D112" s="1" t="s">
        <v>216</v>
      </c>
      <c r="E112" s="1" t="s">
        <v>400</v>
      </c>
      <c r="F112" s="1" t="s">
        <v>401</v>
      </c>
      <c r="G112" t="s">
        <v>336</v>
      </c>
      <c r="H112" s="1">
        <v>30</v>
      </c>
      <c r="I112" s="1" t="s">
        <v>516</v>
      </c>
    </row>
    <row r="113" spans="1:9" x14ac:dyDescent="0.25">
      <c r="A113" s="1">
        <v>112</v>
      </c>
      <c r="B113">
        <v>4</v>
      </c>
      <c r="C113" s="1">
        <v>0</v>
      </c>
      <c r="D113" s="1" t="s">
        <v>217</v>
      </c>
      <c r="E113" s="1" t="s">
        <v>400</v>
      </c>
      <c r="F113" s="1" t="s">
        <v>401</v>
      </c>
      <c r="G113" t="s">
        <v>337</v>
      </c>
      <c r="H113" s="1">
        <v>30</v>
      </c>
      <c r="I113" s="1" t="s">
        <v>517</v>
      </c>
    </row>
    <row r="114" spans="1:9" x14ac:dyDescent="0.25">
      <c r="A114" s="1">
        <v>113</v>
      </c>
      <c r="B114">
        <v>1</v>
      </c>
      <c r="C114" s="1">
        <v>0</v>
      </c>
      <c r="D114" s="1" t="s">
        <v>218</v>
      </c>
      <c r="E114" s="1" t="s">
        <v>402</v>
      </c>
      <c r="F114" s="1" t="s">
        <v>403</v>
      </c>
      <c r="G114" t="s">
        <v>338</v>
      </c>
      <c r="H114" s="1">
        <v>31</v>
      </c>
      <c r="I114" s="1" t="s">
        <v>518</v>
      </c>
    </row>
    <row r="115" spans="1:9" x14ac:dyDescent="0.25">
      <c r="A115" s="1">
        <v>114</v>
      </c>
      <c r="B115">
        <v>2</v>
      </c>
      <c r="C115" s="1">
        <v>0</v>
      </c>
      <c r="D115" s="1" t="s">
        <v>219</v>
      </c>
      <c r="E115" s="1" t="s">
        <v>402</v>
      </c>
      <c r="F115" s="1" t="s">
        <v>403</v>
      </c>
      <c r="G115" t="s">
        <v>339</v>
      </c>
      <c r="H115" s="1">
        <v>31</v>
      </c>
      <c r="I115" s="1" t="s">
        <v>519</v>
      </c>
    </row>
    <row r="116" spans="1:9" x14ac:dyDescent="0.25">
      <c r="A116" s="1">
        <v>115</v>
      </c>
      <c r="B116">
        <v>3</v>
      </c>
      <c r="C116" s="1">
        <v>0</v>
      </c>
      <c r="D116" s="1" t="s">
        <v>220</v>
      </c>
      <c r="E116" s="1" t="s">
        <v>402</v>
      </c>
      <c r="F116" s="1" t="s">
        <v>403</v>
      </c>
      <c r="G116" t="s">
        <v>340</v>
      </c>
      <c r="H116" s="1">
        <v>31</v>
      </c>
      <c r="I116" s="1" t="s">
        <v>520</v>
      </c>
    </row>
    <row r="117" spans="1:9" x14ac:dyDescent="0.25">
      <c r="A117" s="1">
        <v>116</v>
      </c>
      <c r="B117">
        <v>4</v>
      </c>
      <c r="C117" s="1">
        <v>0</v>
      </c>
      <c r="D117" s="1" t="s">
        <v>221</v>
      </c>
      <c r="E117" s="1" t="s">
        <v>402</v>
      </c>
      <c r="F117" s="1" t="s">
        <v>403</v>
      </c>
      <c r="G117" t="s">
        <v>341</v>
      </c>
      <c r="H117" s="1">
        <v>31</v>
      </c>
      <c r="I117" s="1" t="s">
        <v>521</v>
      </c>
    </row>
    <row r="118" spans="1:9" x14ac:dyDescent="0.25">
      <c r="A118" s="1">
        <v>117</v>
      </c>
      <c r="B118">
        <v>1</v>
      </c>
      <c r="C118" s="1">
        <v>0</v>
      </c>
      <c r="D118" s="1" t="s">
        <v>222</v>
      </c>
      <c r="E118" s="1" t="s">
        <v>404</v>
      </c>
      <c r="F118" s="1" t="s">
        <v>405</v>
      </c>
      <c r="G118" t="s">
        <v>342</v>
      </c>
      <c r="H118">
        <v>32</v>
      </c>
      <c r="I118" s="1" t="s">
        <v>522</v>
      </c>
    </row>
    <row r="119" spans="1:9" x14ac:dyDescent="0.25">
      <c r="A119" s="1">
        <v>118</v>
      </c>
      <c r="B119">
        <v>2</v>
      </c>
      <c r="C119" s="1">
        <v>0</v>
      </c>
      <c r="D119" s="1" t="s">
        <v>223</v>
      </c>
      <c r="E119" s="1" t="s">
        <v>404</v>
      </c>
      <c r="F119" s="1" t="s">
        <v>405</v>
      </c>
      <c r="G119" t="s">
        <v>343</v>
      </c>
      <c r="H119">
        <v>32</v>
      </c>
      <c r="I119" s="1" t="s">
        <v>523</v>
      </c>
    </row>
    <row r="120" spans="1:9" x14ac:dyDescent="0.25">
      <c r="A120" s="1">
        <v>119</v>
      </c>
      <c r="B120">
        <v>3</v>
      </c>
      <c r="C120" s="1">
        <v>0</v>
      </c>
      <c r="D120" s="1" t="s">
        <v>224</v>
      </c>
      <c r="E120" s="1" t="s">
        <v>404</v>
      </c>
      <c r="F120" s="1" t="s">
        <v>405</v>
      </c>
      <c r="G120" t="s">
        <v>344</v>
      </c>
      <c r="H120">
        <v>32</v>
      </c>
      <c r="I120" s="1" t="s">
        <v>524</v>
      </c>
    </row>
    <row r="121" spans="1:9" x14ac:dyDescent="0.25">
      <c r="A121" s="1">
        <v>120</v>
      </c>
      <c r="B121">
        <v>4</v>
      </c>
      <c r="C121" s="1">
        <v>0</v>
      </c>
      <c r="D121" s="1" t="s">
        <v>225</v>
      </c>
      <c r="E121" s="1" t="s">
        <v>404</v>
      </c>
      <c r="F121" s="1" t="s">
        <v>405</v>
      </c>
      <c r="G121" t="s">
        <v>345</v>
      </c>
      <c r="H121">
        <v>32</v>
      </c>
      <c r="I121" s="1" t="s">
        <v>525</v>
      </c>
    </row>
    <row r="122" spans="1:9" x14ac:dyDescent="0.25">
      <c r="A122" s="1"/>
    </row>
    <row r="123" spans="1:9" x14ac:dyDescent="0.25">
      <c r="A123" s="1"/>
    </row>
    <row r="124" spans="1:9" x14ac:dyDescent="0.25">
      <c r="A124" s="1"/>
    </row>
    <row r="125" spans="1:9" x14ac:dyDescent="0.25">
      <c r="A125" s="1"/>
    </row>
    <row r="126" spans="1:9" x14ac:dyDescent="0.25">
      <c r="A126" s="1"/>
    </row>
    <row r="127" spans="1:9" x14ac:dyDescent="0.25">
      <c r="A127" s="1"/>
    </row>
    <row r="128" spans="1:9" x14ac:dyDescent="0.25">
      <c r="A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C4Model</vt:lpstr>
      <vt:lpstr>C4ModelResults</vt:lpstr>
      <vt:lpstr>CVert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Ashlyn</cp:lastModifiedBy>
  <dcterms:created xsi:type="dcterms:W3CDTF">2018-04-28T19:06:44Z</dcterms:created>
  <dcterms:modified xsi:type="dcterms:W3CDTF">2018-05-04T04:25:32Z</dcterms:modified>
</cp:coreProperties>
</file>