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elin/Desktop/ml4rm/project4 copy/"/>
    </mc:Choice>
  </mc:AlternateContent>
  <xr:revisionPtr revIDLastSave="0" documentId="13_ncr:1_{90D86E3E-CF20-3E42-9A39-4785CC35C16D}" xr6:coauthVersionLast="47" xr6:coauthVersionMax="47" xr10:uidLastSave="{00000000-0000-0000-0000-000000000000}"/>
  <bookViews>
    <workbookView xWindow="0" yWindow="500" windowWidth="23040" windowHeight="13900" xr2:uid="{CEEA34D3-C243-7849-9A3C-82D0084226ED}"/>
  </bookViews>
  <sheets>
    <sheet name="Plan" sheetId="2" r:id="rId1"/>
    <sheet name="worksheet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r2" localSheetId="0">#REF!</definedName>
    <definedName name="_r2">#REF!</definedName>
    <definedName name="_R2_orig">[1]RSquareAdj!$C$6</definedName>
    <definedName name="A" localSheetId="0">[2]NextClass1_MeanVar!#REF!</definedName>
    <definedName name="A">[2]NextClass1_MeanVar!#REF!</definedName>
    <definedName name="a_0" localSheetId="0">#REF!</definedName>
    <definedName name="a_0">#REF!</definedName>
    <definedName name="a_1" localSheetId="0">#REF!</definedName>
    <definedName name="a_1">#REF!</definedName>
    <definedName name="a_10" localSheetId="0">#REF!</definedName>
    <definedName name="a_10">#REF!</definedName>
    <definedName name="a_2" localSheetId="0">#REF!</definedName>
    <definedName name="a_2">#REF!</definedName>
    <definedName name="a_3" localSheetId="0">#REF!</definedName>
    <definedName name="a_3">#REF!</definedName>
    <definedName name="a_30" localSheetId="0">#REF!</definedName>
    <definedName name="a_30">#REF!</definedName>
    <definedName name="a_4" localSheetId="0">#REF!</definedName>
    <definedName name="a_4">#REF!</definedName>
    <definedName name="a_5" localSheetId="0">#REF!</definedName>
    <definedName name="a_5">#REF!</definedName>
    <definedName name="a_7" localSheetId="0">#REF!</definedName>
    <definedName name="a_7">#REF!</definedName>
    <definedName name="A_x">[3]ProductRule!$C$14</definedName>
    <definedName name="A_x_h">[3]ProductRule!$C$16</definedName>
    <definedName name="AccrualPMT">[4]CDS!$I$21:$I$25</definedName>
    <definedName name="alan">[5]Excel!$C$10</definedName>
    <definedName name="alpha">[6]Liquidity_VaR!$G$28</definedName>
    <definedName name="B">[2]NextClass1_MeanVar!#REF!</definedName>
    <definedName name="b_0" localSheetId="0">#REF!</definedName>
    <definedName name="b_0">#REF!</definedName>
    <definedName name="b_1" localSheetId="0">#REF!</definedName>
    <definedName name="b_1">#REF!</definedName>
    <definedName name="b_10" localSheetId="0">#REF!</definedName>
    <definedName name="b_10">#REF!</definedName>
    <definedName name="b_2" localSheetId="0">#REF!</definedName>
    <definedName name="b_2">#REF!</definedName>
    <definedName name="b_3" localSheetId="0">#REF!</definedName>
    <definedName name="b_3">#REF!</definedName>
    <definedName name="b_30" localSheetId="0">#REF!</definedName>
    <definedName name="b_30">#REF!</definedName>
    <definedName name="b_4" localSheetId="0">#REF!</definedName>
    <definedName name="b_4">#REF!</definedName>
    <definedName name="b_5" localSheetId="0">#REF!</definedName>
    <definedName name="b_5">#REF!</definedName>
    <definedName name="b_7" localSheetId="0">#REF!</definedName>
    <definedName name="b_7">#REF!</definedName>
    <definedName name="b0" localSheetId="0">#REF!</definedName>
    <definedName name="b0">#REF!</definedName>
    <definedName name="beta" localSheetId="0">#REF!</definedName>
    <definedName name="beta">#REF!</definedName>
    <definedName name="beta_0">[1]QualityOfFit!$C$1</definedName>
    <definedName name="beta0">[1]ExcelOutput!$C$1</definedName>
    <definedName name="beta1" localSheetId="0">#REF!</definedName>
    <definedName name="beta1">#REF!</definedName>
    <definedName name="beta2" localSheetId="0">#REF!</definedName>
    <definedName name="beta2">#REF!</definedName>
    <definedName name="bid">[6]Liquidity_VaR!$C$7:$C$23</definedName>
    <definedName name="Bins" localSheetId="0">#REF!</definedName>
    <definedName name="Bins">#REF!</definedName>
    <definedName name="Bond_Value" localSheetId="0">#REF!</definedName>
    <definedName name="Bond_Value">#REF!</definedName>
    <definedName name="Bond_Value_" localSheetId="0">#REF!</definedName>
    <definedName name="Bond_Value_">#REF!</definedName>
    <definedName name="Bonds" localSheetId="0">#REF!</definedName>
    <definedName name="Bonds">#REF!</definedName>
    <definedName name="C_">[7]OptionsHW!$C$20:$E$20</definedName>
    <definedName name="c_0" localSheetId="0">#REF!</definedName>
    <definedName name="c_0">#REF!</definedName>
    <definedName name="c_1" localSheetId="0">#REF!</definedName>
    <definedName name="c_1">#REF!</definedName>
    <definedName name="c_10" localSheetId="0">#REF!</definedName>
    <definedName name="c_10">#REF!</definedName>
    <definedName name="c_2" localSheetId="0">#REF!</definedName>
    <definedName name="c_2">#REF!</definedName>
    <definedName name="c_3" localSheetId="0">#REF!</definedName>
    <definedName name="c_3">#REF!</definedName>
    <definedName name="c_30" localSheetId="0">#REF!</definedName>
    <definedName name="c_30">#REF!</definedName>
    <definedName name="c_4" localSheetId="0">#REF!</definedName>
    <definedName name="c_4">#REF!</definedName>
    <definedName name="c_5" localSheetId="0">#REF!</definedName>
    <definedName name="c_5">#REF!</definedName>
    <definedName name="c_7" localSheetId="0">#REF!</definedName>
    <definedName name="c_7">#REF!</definedName>
    <definedName name="Cake" localSheetId="0">#REF!</definedName>
    <definedName name="Cake">#REF!</definedName>
    <definedName name="Cd">[8]Options2!#REF!</definedName>
    <definedName name="Change">[5]VaR0!#REF!</definedName>
    <definedName name="change1" localSheetId="0">#REF!</definedName>
    <definedName name="change1">#REF!</definedName>
    <definedName name="change2" localSheetId="0">#REF!</definedName>
    <definedName name="change2">#REF!</definedName>
    <definedName name="change3" localSheetId="0">#REF!</definedName>
    <definedName name="change3">#REF!</definedName>
    <definedName name="change4" localSheetId="0">#REF!</definedName>
    <definedName name="change4">#REF!</definedName>
    <definedName name="change5" localSheetId="0">#REF!</definedName>
    <definedName name="change5">#REF!</definedName>
    <definedName name="CI" localSheetId="0">#REF!</definedName>
    <definedName name="CI">#REF!</definedName>
    <definedName name="CI_lo" localSheetId="0">#REF!</definedName>
    <definedName name="CI_lo">#REF!</definedName>
    <definedName name="class" localSheetId="0">#REF!</definedName>
    <definedName name="class">#REF!</definedName>
    <definedName name="Coffee" localSheetId="0">#REF!</definedName>
    <definedName name="Coffee">#REF!</definedName>
    <definedName name="contracts">[7]OptionsHW!$C$26:$E$26</definedName>
    <definedName name="correl" localSheetId="1">worksheet!$G$14:$S$26</definedName>
    <definedName name="corrmat">[9]PortfolioVaRExample!$M$43:$Q$47</definedName>
    <definedName name="CouponPmt" localSheetId="0">#REF!</definedName>
    <definedName name="CouponPmt">#REF!</definedName>
    <definedName name="couponRate">[10]qFunctions!$C$8</definedName>
    <definedName name="covmat">[11]VaR3!$D$43:$H$47</definedName>
    <definedName name="covmat_calc">[9]PortfolioVaRExample!$M$59:$Q$63</definedName>
    <definedName name="cty" localSheetId="0">#REF!</definedName>
    <definedName name="cty">#REF!</definedName>
    <definedName name="Cu" localSheetId="0">[8]Options2!#REF!</definedName>
    <definedName name="Cu">[8]Options2!#REF!</definedName>
    <definedName name="cyl" localSheetId="0">#REF!</definedName>
    <definedName name="cyl">#REF!</definedName>
    <definedName name="cyl_Permute" localSheetId="0">#REF!</definedName>
    <definedName name="cyl_Permute">#REF!</definedName>
    <definedName name="cyl_RandPermute" localSheetId="0">#REF!</definedName>
    <definedName name="cyl_RandPermute">#REF!</definedName>
    <definedName name="d">[8]Options2!$C$7</definedName>
    <definedName name="d_0" localSheetId="0">#REF!</definedName>
    <definedName name="d_0">#REF!</definedName>
    <definedName name="d_1" localSheetId="0">#REF!</definedName>
    <definedName name="d_1">#REF!</definedName>
    <definedName name="d_10" localSheetId="0">#REF!</definedName>
    <definedName name="d_10">#REF!</definedName>
    <definedName name="d_2" localSheetId="0">#REF!</definedName>
    <definedName name="d_2">#REF!</definedName>
    <definedName name="d_3" localSheetId="0">#REF!</definedName>
    <definedName name="d_3">#REF!</definedName>
    <definedName name="d_30" localSheetId="0">#REF!</definedName>
    <definedName name="d_30">#REF!</definedName>
    <definedName name="d_4" localSheetId="0">#REF!</definedName>
    <definedName name="d_4">#REF!</definedName>
    <definedName name="d_5" localSheetId="0">#REF!</definedName>
    <definedName name="d_5">#REF!</definedName>
    <definedName name="d_7" localSheetId="0">#REF!</definedName>
    <definedName name="d_7">#REF!</definedName>
    <definedName name="data" localSheetId="0">#REF!</definedName>
    <definedName name="data">#REF!</definedName>
    <definedName name="df" localSheetId="0">#REF!</definedName>
    <definedName name="df">#REF!</definedName>
    <definedName name="displ" localSheetId="0">#REF!</definedName>
    <definedName name="displ">#REF!</definedName>
    <definedName name="displ_Permute" localSheetId="0">#REF!</definedName>
    <definedName name="displ_Permute">#REF!</definedName>
    <definedName name="displ_RandPermute" localSheetId="0">#REF!</definedName>
    <definedName name="displ_RandPermute">#REF!</definedName>
    <definedName name="dmat" localSheetId="0">#REF!</definedName>
    <definedName name="dmat">#REF!</definedName>
    <definedName name="dollar_rate">[12]FX_Intro!$C$67</definedName>
    <definedName name="drv" localSheetId="0">#REF!</definedName>
    <definedName name="drv">#REF!</definedName>
    <definedName name="e" localSheetId="0">#REF!</definedName>
    <definedName name="e">#REF!</definedName>
    <definedName name="e_2" localSheetId="0">#REF!</definedName>
    <definedName name="e_2">#REF!</definedName>
    <definedName name="Eloss">[4]Spread2PD!$C$16</definedName>
    <definedName name="Epayoff">[4]CDS!$E$21:$E$25</definedName>
    <definedName name="ErrorFraction">[1]RSquareAdj!$C$7</definedName>
    <definedName name="F">[13]CentralLimitTheorem!$E$3</definedName>
    <definedName name="F_Draw">[13]FnS!$B$7:$B$106</definedName>
    <definedName name="F_Row">[13]CentralLimitTheorem!$E$5:$P$5</definedName>
    <definedName name="f_x">[3]ProductRule!$C$12</definedName>
    <definedName name="f_x_h">[3]ProductRule!$C$20</definedName>
    <definedName name="face">[10]qFunctions!$C$6</definedName>
    <definedName name="fl" localSheetId="0">#REF!</definedName>
    <definedName name="fl">#REF!</definedName>
    <definedName name="forward_rate">[12]FX_Intro!$C$68</definedName>
    <definedName name="Frequency" localSheetId="0">#REF!</definedName>
    <definedName name="Frequency">#REF!</definedName>
    <definedName name="g_x">[3]ProductRule!$C$13</definedName>
    <definedName name="g_x_h">[3]ProductRule!$D$20</definedName>
    <definedName name="h">[3]ProductRule!$C$15</definedName>
    <definedName name="hazard">[4]CDS!$B$7:$B$7</definedName>
    <definedName name="Heights">[14]Calcs_Mean2!$C$10:$C$109</definedName>
    <definedName name="Heights1">[14]Calcs_MeanDiff!$C$10:$C$109</definedName>
    <definedName name="Heights2">[14]Calcs_MeanDiff!$D$10:$D$109</definedName>
    <definedName name="hwy" localSheetId="0">#REF!</definedName>
    <definedName name="hwy">#REF!</definedName>
    <definedName name="hwy_Permute" localSheetId="0">#REF!</definedName>
    <definedName name="hwy_Permute">#REF!</definedName>
    <definedName name="hwy_RandPermute" localSheetId="0">#REF!</definedName>
    <definedName name="hwy_RandPermute">#REF!</definedName>
    <definedName name="i" localSheetId="0">[15]CubicSpline3!$AA$8:$AA$38</definedName>
    <definedName name="i">[16]CubicSpline3!$AA$8:$AA$38</definedName>
    <definedName name="i_1" localSheetId="0">[15]CubicSpline_YC_Optim!$B$100:$B$400</definedName>
    <definedName name="i_1">[16]CubicSpline_YC_Optim!$B$100:$B$400</definedName>
    <definedName name="idx" localSheetId="0">#REF!</definedName>
    <definedName name="idx">#REF!</definedName>
    <definedName name="Inflator">[1]RSquareAdj!$C$10</definedName>
    <definedName name="k" localSheetId="0">#REF!</definedName>
    <definedName name="k">#REF!</definedName>
    <definedName name="L" localSheetId="0">#REF!</definedName>
    <definedName name="L">#REF!</definedName>
    <definedName name="label" localSheetId="0">#REF!</definedName>
    <definedName name="label">#REF!</definedName>
    <definedName name="LL" localSheetId="0">#REF!</definedName>
    <definedName name="LL">#REF!</definedName>
    <definedName name="LN_Sim" localSheetId="0">#REF!</definedName>
    <definedName name="LN_Sim">#REF!</definedName>
    <definedName name="loss" localSheetId="0">#REF!</definedName>
    <definedName name="loss">#REF!</definedName>
    <definedName name="loss_30" localSheetId="0">#REF!</definedName>
    <definedName name="loss_30">#REF!</definedName>
    <definedName name="loss_t" localSheetId="0">#REF!</definedName>
    <definedName name="loss_t">#REF!</definedName>
    <definedName name="lossAmount">[4]Spread2PD!$G$45</definedName>
    <definedName name="M">[9]MatrixMult_Credit!$I$7:$K$9</definedName>
    <definedName name="M1_">[9]MatrixMult_Credit!#REF!</definedName>
    <definedName name="M2_">[9]MatrixMult_Credit!#REF!</definedName>
    <definedName name="manufacturer" localSheetId="0">#REF!</definedName>
    <definedName name="manufacturer">#REF!</definedName>
    <definedName name="max">[2]NextClass1_MeanVar!$E$25</definedName>
    <definedName name="Mean" localSheetId="0">#REF!</definedName>
    <definedName name="Mean">#REF!</definedName>
    <definedName name="midprice">[6]Liquidity_VaR!$E$7:$E$23</definedName>
    <definedName name="min">[2]NextClass1_MeanVar!$E$24</definedName>
    <definedName name="model" localSheetId="0">#REF!</definedName>
    <definedName name="model">#REF!</definedName>
    <definedName name="mu">[14]Calcs_Mean2!$O$23</definedName>
    <definedName name="MyBank">[17]Cor_N_Cov!$G$14:$G$35</definedName>
    <definedName name="MyBankDeposits">[17]Cor_N_Cov!$D$14:$D$35</definedName>
    <definedName name="MyFriendsBank">[17]Cor_N_Cov!$H$14:$H$35</definedName>
    <definedName name="MyFriendsDeposits">[17]Cor_N_Cov!$E$14:$E$35</definedName>
    <definedName name="n">[2]Binomial!$C$12</definedName>
    <definedName name="n_" localSheetId="0">#REF!</definedName>
    <definedName name="n_">#REF!</definedName>
    <definedName name="N__d1">[7]OptionsHW!$C$14:$E$14</definedName>
    <definedName name="N__d2">[7]OptionsHW!$C$15:$E$15</definedName>
    <definedName name="N_d1">[7]OptionsHW!$C$12:$E$12</definedName>
    <definedName name="N_d2">[7]OptionsHW!$C$13:$E$13</definedName>
    <definedName name="n1_">[14]Calcs_MeanDiff!$R$19</definedName>
    <definedName name="n2_">[14]Calcs_MeanDiff!$R$20</definedName>
    <definedName name="NewError">[1]RSquareAdj!$C$11</definedName>
    <definedName name="notional">[7]OptionsHW!$C$25:$E$25</definedName>
    <definedName name="offer">[6]Liquidity_VaR!$D$7:$D$23</definedName>
    <definedName name="p" localSheetId="0">#REF!</definedName>
    <definedName name="p">#REF!</definedName>
    <definedName name="PD">[4]CDS!$C$21:$C$25</definedName>
    <definedName name="PDF">[14]Calcs_Mean2!$K$10:$K$30</definedName>
    <definedName name="Period" localSheetId="0">#REF!</definedName>
    <definedName name="Period">#REF!</definedName>
    <definedName name="peso_rate">[12]FX_Intro!$C$66</definedName>
    <definedName name="Pij" localSheetId="0">#REF!</definedName>
    <definedName name="Pij">#REF!</definedName>
    <definedName name="pmt" localSheetId="0">#REF!</definedName>
    <definedName name="pmt">#REF!</definedName>
    <definedName name="pmt_" localSheetId="0">#REF!</definedName>
    <definedName name="pmt_">#REF!</definedName>
    <definedName name="pmtperyear">[18]Bond!$C$6</definedName>
    <definedName name="pmts">[18]Bond!$E$12:$E$25</definedName>
    <definedName name="price1" localSheetId="0">#REF!</definedName>
    <definedName name="price1">#REF!</definedName>
    <definedName name="price2" localSheetId="0">#REF!</definedName>
    <definedName name="price2">#REF!</definedName>
    <definedName name="price3" localSheetId="0">#REF!</definedName>
    <definedName name="price3">#REF!</definedName>
    <definedName name="price4" localSheetId="0">#REF!</definedName>
    <definedName name="price4">#REF!</definedName>
    <definedName name="price5" localSheetId="0">#REF!</definedName>
    <definedName name="price5">#REF!</definedName>
    <definedName name="Probability1">[17]Copula3!$E$13:$E$62</definedName>
    <definedName name="Probability2">[17]Copula3!$F$13:$F$62</definedName>
    <definedName name="PS">[4]CDS!$C$11:$C$15</definedName>
    <definedName name="PV">[4]CDS!$E$11:$E$15</definedName>
    <definedName name="PV_">[4]CDS!$F$21:$F$25</definedName>
    <definedName name="pv_rf">[4]Spread2PD!$F$20:$F$29</definedName>
    <definedName name="pv_rf_">[4]Spread2PD!$F$40:$F$44</definedName>
    <definedName name="pv2_">[18]Dur2!$G$12:$G$25</definedName>
    <definedName name="PVA">[18]InstallmentLoan!$F$3</definedName>
    <definedName name="Pvalue">[14]Calcs_VarianceDiff!$E$18</definedName>
    <definedName name="PVPMT_A">[4]CDS!$J$21:$J$25</definedName>
    <definedName name="q" localSheetId="0">#REF!</definedName>
    <definedName name="q">#REF!</definedName>
    <definedName name="r_" localSheetId="0">#REF!</definedName>
    <definedName name="r_">#REF!</definedName>
    <definedName name="range">[2]NextClass1_MeanVar!$E$26</definedName>
    <definedName name="rate">[4]CDS!$C$7</definedName>
    <definedName name="rated">[7]fxHW!$F$4:$H$4</definedName>
    <definedName name="ratef">[7]fxHW!$F$5:$H$5</definedName>
    <definedName name="RatingLast">[19]CreditMatrix!$D$10:$D$109</definedName>
    <definedName name="RatingNow">[19]CreditMatrix!$E$10:$E$109</definedName>
    <definedName name="ratingsTbl">[19]CreditMatrix!$B$2:$C$7</definedName>
    <definedName name="Ratio">[14]Calcs_VarianceDiff!$E$17</definedName>
    <definedName name="Recovery">[4]Spread2PD!$D$40:$D$44</definedName>
    <definedName name="risk1" localSheetId="0">#REF!</definedName>
    <definedName name="risk1">#REF!</definedName>
    <definedName name="risk2" localSheetId="0">#REF!</definedName>
    <definedName name="risk2">#REF!</definedName>
    <definedName name="risk3" localSheetId="0">#REF!</definedName>
    <definedName name="risk3">#REF!</definedName>
    <definedName name="RSE" localSheetId="0">#REF!</definedName>
    <definedName name="RSE">#REF!</definedName>
    <definedName name="RSS" localSheetId="0">[1]RSquareAdj!#REF!</definedName>
    <definedName name="RSS">[1]RSquareAdj!#REF!</definedName>
    <definedName name="s" localSheetId="0">#REF!</definedName>
    <definedName name="s">#REF!</definedName>
    <definedName name="S0" localSheetId="0">#REF!</definedName>
    <definedName name="S0">#REF!</definedName>
    <definedName name="S0_e_qt">[7]OptionsHW!$C$17:$E$17</definedName>
    <definedName name="Salad" localSheetId="0">#REF!</definedName>
    <definedName name="Salad">#REF!</definedName>
    <definedName name="SampleVar1">[14]Calcs_VarianceDiff!$E$13</definedName>
    <definedName name="SampleVar2">[14]Calcs_VarianceDiff!$E$14</definedName>
    <definedName name="SD" localSheetId="0">#REF!</definedName>
    <definedName name="SD">#REF!</definedName>
    <definedName name="sd_x">[1]MaximumLikelihood!$C$3</definedName>
    <definedName name="SD_xbar">[14]Calcs_Mean2!$O$28</definedName>
    <definedName name="SE0" localSheetId="0">#REF!</definedName>
    <definedName name="SE0">#REF!</definedName>
    <definedName name="SE1_" localSheetId="0">#REF!</definedName>
    <definedName name="SE1_">#REF!</definedName>
    <definedName name="SE2_" localSheetId="0">#REF!</definedName>
    <definedName name="SE2_">#REF!</definedName>
    <definedName name="Shares">[11]VaR3!$D$6:$H$6</definedName>
    <definedName name="Sick" localSheetId="0">#REF!</definedName>
    <definedName name="Sick">#REF!</definedName>
    <definedName name="sigma">[14]Calcs_Mean1!$O$21</definedName>
    <definedName name="simS">[6]Liquidity_VaR!$G$29</definedName>
    <definedName name="sims_a">[11]VaR1!$I$19:$I$39</definedName>
    <definedName name="sims_h">[11]VaR1!$H$19:$H$39</definedName>
    <definedName name="simSpread">[6]Liquidity_VaR!$J$7:$J$23</definedName>
    <definedName name="simSpreadPerShare">[6]Liquidity_VaR!$H$7:$H$23</definedName>
    <definedName name="Smoking" localSheetId="0">#REF!</definedName>
    <definedName name="Smoking">#REF!</definedName>
    <definedName name="solver_adj" localSheetId="1" hidden="1">worksheet!$I$38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worksheet!$I$38</definedName>
    <definedName name="solver_lhs2" localSheetId="1" hidden="1">worksheet!$I$39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opt" localSheetId="1" hidden="1">worksheet!$I$39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hs1" localSheetId="1" hidden="1">1</definedName>
    <definedName name="solver_rhs2" localSheetId="1" hidden="1">0.00000000001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2</definedName>
    <definedName name="Spot">[7]fxHW!$F$3:$H$3</definedName>
    <definedName name="spread">[6]Liquidity_VaR!$F$7:$F$23</definedName>
    <definedName name="SpreadVaR" localSheetId="0">#REF!</definedName>
    <definedName name="SpreadVaR">#REF!</definedName>
    <definedName name="ssreg" localSheetId="0">#REF!</definedName>
    <definedName name="ssreg">#REF!</definedName>
    <definedName name="ssresid" localSheetId="0">#REF!</definedName>
    <definedName name="ssresid">#REF!</definedName>
    <definedName name="SST" localSheetId="0">#REF!</definedName>
    <definedName name="SST">#REF!</definedName>
    <definedName name="SSx" localSheetId="0">#REF!</definedName>
    <definedName name="SSx">#REF!</definedName>
    <definedName name="StartingPortfolio">[4]ExporeInf!$C$29:$H$29</definedName>
    <definedName name="stdev" localSheetId="0">#REF!</definedName>
    <definedName name="stdev">#REF!</definedName>
    <definedName name="Sum">[13]CentralLimitTheorem!$C$7:$C$106</definedName>
    <definedName name="SupportThreshold" localSheetId="0">#REF!</definedName>
    <definedName name="SupportThreshold">#REF!</definedName>
    <definedName name="t" localSheetId="0">[15]CubicSpline3!$AB$8:$AB$38</definedName>
    <definedName name="t">[16]CubicSpline3!$AB$8:$AB$38</definedName>
    <definedName name="t_">[4]CDS!$B$21:$B$25</definedName>
    <definedName name="table_asf">[20]ASF!$C$31:$D$34</definedName>
    <definedName name="time" localSheetId="0">[15]CubicSpline1!$D$24:$D$27</definedName>
    <definedName name="time">[16]CubicSpline1!$D$24:$D$27</definedName>
    <definedName name="Time_">[4]Spread2PD!$B$40:$B$44</definedName>
    <definedName name="tmat">[4]ExporeInf!$C$3:$H$8</definedName>
    <definedName name="tmat12" localSheetId="0">#REF!</definedName>
    <definedName name="tmat12">#REF!</definedName>
    <definedName name="tmat5">[4]ExporeInf!$C$12:$H$17</definedName>
    <definedName name="tmatInf">[4]ExporeInf!$C$21:$H$26</definedName>
    <definedName name="TotalValue">[11]VaR3!$D$52</definedName>
    <definedName name="trans" localSheetId="0">#REF!</definedName>
    <definedName name="trans">#REF!</definedName>
    <definedName name="TSS" localSheetId="0">[1]RSquareAdj!#REF!</definedName>
    <definedName name="TSS">[1]RSquareAdj!#REF!</definedName>
    <definedName name="u" localSheetId="0">[9]MatrixMult_Credit!#REF!</definedName>
    <definedName name="u">[9]MatrixMult_Credit!#REF!</definedName>
    <definedName name="usd_peso">[12]FX_Intro!$C$65</definedName>
    <definedName name="v">'[21]2_PMT'!$C$13</definedName>
    <definedName name="Value">[11]VaR3!$D$50:$H$50</definedName>
    <definedName name="value_01">[18]Dur2!$I$12</definedName>
    <definedName name="value_lo" localSheetId="0">#REF!</definedName>
    <definedName name="value_lo">#REF!</definedName>
    <definedName name="value_rf_">[4]Spread2PD!$C$40:$C$44</definedName>
    <definedName name="Variance">[11]VaR3!$D$61</definedName>
    <definedName name="Variance_calc">[9]PortfolioVaRExample!$M$65</definedName>
    <definedName name="Volatility" localSheetId="0">#REF!</definedName>
    <definedName name="Volatility">#REF!</definedName>
    <definedName name="Volatility_calc" localSheetId="0">#REF!</definedName>
    <definedName name="Volatility_calc">#REF!</definedName>
    <definedName name="volmat">[9]PortfolioVaRExample!$M$52:$Q$56</definedName>
    <definedName name="vols">[9]PortfolioVaRExample!$J$52:$J$56</definedName>
    <definedName name="vols_">[9]PortfolioVaRExample!$M$49:$Q$49</definedName>
    <definedName name="w">[9]MatrixMult_CovCorr!$M$43:$M$45</definedName>
    <definedName name="weight">[19]CreditMatrix_Weighted!$F$10:$F$109</definedName>
    <definedName name="weights">[11]VaR3!$C$55:$C$59</definedName>
    <definedName name="Withdrawl">[22]InvestmentReturns!$B$12</definedName>
    <definedName name="X">[2]NextClass1_MeanVar!$C$30:$C$129</definedName>
    <definedName name="x_draw" localSheetId="0">#REF!</definedName>
    <definedName name="x_draw">#REF!</definedName>
    <definedName name="X_e_rt">[7]OptionsHW!$C$18:$E$18</definedName>
    <definedName name="x1_" localSheetId="0">#REF!</definedName>
    <definedName name="x1_">#REF!</definedName>
    <definedName name="xbar">[14]Calcs_Mean2!$O$20</definedName>
    <definedName name="xbar_mu__sigma_average">[14]Calcs_Mean1!$O$29</definedName>
    <definedName name="xbar1">[14]Calcs_MeanDiff!$R$21</definedName>
    <definedName name="xbar2">[14]Calcs_MeanDiff!$R$22</definedName>
    <definedName name="y">[18]Bond!$C$8</definedName>
    <definedName name="y_draw" localSheetId="0">#REF!</definedName>
    <definedName name="y_draw">#REF!</definedName>
    <definedName name="ybar" localSheetId="0">#REF!</definedName>
    <definedName name="ybar">#REF!</definedName>
    <definedName name="year" localSheetId="0">#REF!</definedName>
    <definedName name="year">#REF!</definedName>
    <definedName name="year_Permute" localSheetId="0">#REF!</definedName>
    <definedName name="year_Permute">#REF!</definedName>
    <definedName name="year_RandPermute" localSheetId="0">#REF!</definedName>
    <definedName name="year_RandPermute">#REF!</definedName>
    <definedName name="years">[18]Bond!$C$7</definedName>
    <definedName name="yhat" localSheetId="0">#REF!</definedName>
    <definedName name="yhat">#REF!</definedName>
    <definedName name="YieldSims" localSheetId="0">#REF!</definedName>
    <definedName name="YieldSims">#REF!</definedName>
    <definedName name="ytm">[10]qFunctions!$C$7</definedName>
    <definedName name="YTM_rf" localSheetId="0">#REF!</definedName>
    <definedName name="YTM_rf">#REF!</definedName>
    <definedName name="σ" localSheetId="0">#REF!</definedName>
    <definedName name="σ">#REF!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4" i="4" l="1"/>
  <c r="I69" i="4"/>
  <c r="I66" i="4"/>
  <c r="I65" i="4"/>
  <c r="I64" i="4"/>
  <c r="I63" i="4"/>
  <c r="I39" i="4"/>
  <c r="I37" i="4"/>
  <c r="I33" i="4"/>
  <c r="I80" i="4"/>
  <c r="I77" i="4"/>
  <c r="I76" i="4"/>
  <c r="I75" i="4"/>
  <c r="K63" i="4" a="1"/>
  <c r="K63" i="4" s="1"/>
  <c r="K75" i="4"/>
  <c r="K76" i="4"/>
  <c r="K77" i="4"/>
  <c r="K78" i="4"/>
  <c r="K79" i="4"/>
  <c r="K74" i="4"/>
  <c r="J75" i="4"/>
  <c r="J76" i="4"/>
  <c r="J77" i="4"/>
  <c r="J78" i="4"/>
  <c r="J79" i="4"/>
  <c r="J74" i="4"/>
  <c r="I79" i="4"/>
  <c r="I78" i="4"/>
  <c r="N68" i="4"/>
  <c r="N64" i="4"/>
  <c r="N65" i="4"/>
  <c r="N66" i="4"/>
  <c r="N67" i="4"/>
  <c r="N63" i="4"/>
  <c r="I68" i="4"/>
  <c r="I67" i="4"/>
  <c r="I51" i="4"/>
  <c r="I52" i="4"/>
  <c r="I53" i="4"/>
  <c r="I54" i="4"/>
  <c r="I55" i="4"/>
  <c r="I56" i="4"/>
  <c r="I57" i="4"/>
  <c r="I58" i="4"/>
  <c r="I59" i="4"/>
  <c r="I50" i="4"/>
  <c r="M33" i="4"/>
  <c r="L33" i="4"/>
  <c r="K33" i="4"/>
  <c r="J33" i="4"/>
  <c r="H32" i="4" a="1"/>
  <c r="H32" i="4" s="1"/>
  <c r="H31" i="4" a="1"/>
  <c r="H31" i="4" s="1"/>
  <c r="K80" i="4" l="1"/>
  <c r="J80" i="4"/>
  <c r="I82" i="4" s="1"/>
  <c r="O63" i="4" a="1"/>
  <c r="O63" i="4" s="1"/>
  <c r="L37" i="4"/>
  <c r="L39" i="4" s="1"/>
  <c r="K37" i="4"/>
  <c r="K39" i="4" s="1"/>
  <c r="J37" i="4"/>
  <c r="J39" i="4" s="1"/>
  <c r="P63" i="4" l="1"/>
  <c r="Q63" i="4" s="1"/>
  <c r="I83" i="4"/>
  <c r="I86" i="4" s="1"/>
  <c r="T6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AB8CC-78DB-9646-9F9E-1B7C9325A665}" name="correl" type="6" refreshedVersion="8" background="1" saveData="1">
    <textPr sourceFile="/Users/mingzelin/Desktop/correl.txt" delimited="0">
      <textFields count="13">
        <textField/>
        <textField position="7"/>
        <textField position="17"/>
        <textField position="27"/>
        <textField position="37"/>
        <textField position="47"/>
        <textField position="57"/>
        <textField position="67"/>
        <textField position="77"/>
        <textField position="88"/>
        <textField position="99"/>
        <textField position="110"/>
        <textField position="121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<sst xmlns="http://schemas.openxmlformats.org/spreadsheetml/2006/main" count="105" uniqueCount="65">
  <si>
    <t>Take the bond below and estimate it's VaR using PCA.</t>
  </si>
  <si>
    <t>Face</t>
  </si>
  <si>
    <t>ytm</t>
  </si>
  <si>
    <t>coupon</t>
  </si>
  <si>
    <t>maturity</t>
  </si>
  <si>
    <t>CF</t>
  </si>
  <si>
    <t>YC</t>
  </si>
  <si>
    <t>B</t>
  </si>
  <si>
    <t>t_Bump</t>
  </si>
  <si>
    <t>YC_tBump</t>
  </si>
  <si>
    <t>B_Bump</t>
  </si>
  <si>
    <t>Map the cash flows to the nearest key rate.</t>
  </si>
  <si>
    <t>Find the partial durations.</t>
  </si>
  <si>
    <t>Multiply the partial durations by the 3 major eigenvectors and sum.</t>
  </si>
  <si>
    <t>Square each result and multiply it by it by the eigenvalue that matches the eigenvector and sum.</t>
  </si>
  <si>
    <t>This is the variance of the bond.</t>
  </si>
  <si>
    <t>Estimate VaR(99%)</t>
  </si>
  <si>
    <t>For reference:</t>
  </si>
  <si>
    <t>Risk Management &amp; Financial Institutions 5th Ed</t>
  </si>
  <si>
    <t>Ch 9.  Fixed Income Risk p204</t>
  </si>
  <si>
    <t>John Hull</t>
  </si>
  <si>
    <t>Ch 14. Model Building Approach p309</t>
  </si>
  <si>
    <t>Eigen Vector</t>
  </si>
  <si>
    <t>X3.MO</t>
  </si>
  <si>
    <t>X6.MO</t>
  </si>
  <si>
    <t>X1.YR</t>
  </si>
  <si>
    <t>X2.YR</t>
  </si>
  <si>
    <t>X3.YR</t>
  </si>
  <si>
    <t>X5.YR</t>
  </si>
  <si>
    <t>X7.YR</t>
  </si>
  <si>
    <t>X10.YR</t>
  </si>
  <si>
    <t>X20.YR</t>
  </si>
  <si>
    <t>X30.YR</t>
  </si>
  <si>
    <t>X1.MO</t>
  </si>
  <si>
    <t>X2.MO</t>
  </si>
  <si>
    <t>Eigen Values</t>
  </si>
  <si>
    <t>Year</t>
  </si>
  <si>
    <t>Step1: Collect output from R</t>
  </si>
  <si>
    <t>Step2: Filter out the useful entries</t>
  </si>
  <si>
    <t>Vol</t>
  </si>
  <si>
    <t>Correlation Matrix</t>
  </si>
  <si>
    <t>correl (with the one higher)</t>
  </si>
  <si>
    <t>alpha</t>
  </si>
  <si>
    <t>error</t>
  </si>
  <si>
    <t>(solver found)</t>
  </si>
  <si>
    <t>compute not given key rate (by using sigma as pivot)</t>
  </si>
  <si>
    <t>Step3: Compute key rate for each year until mature</t>
  </si>
  <si>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r</t>
    </r>
    <r>
      <rPr>
        <vertAlign val="subscript"/>
        <sz val="12"/>
        <color theme="1"/>
        <rFont val="Calibri (Body)"/>
      </rPr>
      <t>t</t>
    </r>
  </si>
  <si>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B</t>
    </r>
  </si>
  <si>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B/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r</t>
    </r>
    <r>
      <rPr>
        <vertAlign val="subscript"/>
        <sz val="12"/>
        <color theme="1"/>
        <rFont val="Calibri (Body)"/>
      </rPr>
      <t>t</t>
    </r>
  </si>
  <si>
    <t>sum</t>
  </si>
  <si>
    <t>Step4: Calculate partial sensitivity table</t>
  </si>
  <si>
    <t>Key Rate Yr</t>
  </si>
  <si>
    <t>X</t>
  </si>
  <si>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B/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r</t>
    </r>
    <r>
      <rPr>
        <vertAlign val="subscript"/>
        <sz val="12"/>
        <color theme="1"/>
        <rFont val="Calibri (Body)"/>
      </rPr>
      <t>t</t>
    </r>
    <r>
      <rPr>
        <sz val="12"/>
        <color theme="1"/>
        <rFont val="Calibri"/>
        <family val="2"/>
        <charset val="2"/>
        <scheme val="minor"/>
      </rPr>
      <t xml:space="preserve"> * ev1</t>
    </r>
  </si>
  <si>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B/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r</t>
    </r>
    <r>
      <rPr>
        <vertAlign val="subscript"/>
        <sz val="12"/>
        <color theme="1"/>
        <rFont val="Calibri (Body)"/>
      </rPr>
      <t>t</t>
    </r>
    <r>
      <rPr>
        <sz val="12"/>
        <color theme="1"/>
        <rFont val="Calibri"/>
        <family val="2"/>
        <charset val="2"/>
        <scheme val="minor"/>
      </rPr>
      <t xml:space="preserve"> * ev2</t>
    </r>
  </si>
  <si>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B/</t>
    </r>
    <r>
      <rPr>
        <sz val="12"/>
        <color theme="1"/>
        <rFont val="Symbol"/>
        <charset val="2"/>
      </rPr>
      <t>d</t>
    </r>
    <r>
      <rPr>
        <sz val="12"/>
        <color theme="1"/>
        <rFont val="Calibri"/>
        <family val="2"/>
        <scheme val="minor"/>
      </rPr>
      <t>r</t>
    </r>
    <r>
      <rPr>
        <vertAlign val="subscript"/>
        <sz val="12"/>
        <color theme="1"/>
        <rFont val="Calibri (Body)"/>
      </rPr>
      <t>t</t>
    </r>
    <r>
      <rPr>
        <sz val="12"/>
        <color theme="1"/>
        <rFont val="Calibri"/>
        <family val="2"/>
        <charset val="2"/>
        <scheme val="minor"/>
      </rPr>
      <t xml:space="preserve"> * ev3</t>
    </r>
  </si>
  <si>
    <t>Ei = Sum</t>
  </si>
  <si>
    <t>portfolio sigma</t>
  </si>
  <si>
    <t>portfolio variance</t>
  </si>
  <si>
    <t>Note: Eigenvalues represent the total amount of variance that can be explained by a given principal component.</t>
  </si>
  <si>
    <t>Step5: calculate portfolio variance</t>
  </si>
  <si>
    <t xml:space="preserve">Square each result and multiply it by it by the eigenvalue that matches the eigenvector and sum.		</t>
  </si>
  <si>
    <t>YC reference:  https://www.ustreasuryyieldcurve.com/  (As of Jul 21, 2022, 4pm)</t>
  </si>
  <si>
    <t>Roadmap: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</si>
</sst>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0E+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EAEAEA"/>
      <name val="Calibri"/>
      <family val="2"/>
      <scheme val="minor"/>
    </font>
    <font>
      <sz val="12"/>
      <color theme="1"/>
      <name val="Calibri"/>
      <family val="2"/>
      <charset val="2"/>
      <scheme val="minor"/>
    </font>
    <font>
      <sz val="12"/>
      <color theme="1"/>
      <name val="Symbol"/>
      <charset val="2"/>
    </font>
    <font>
      <vertAlign val="subscript"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0" xfId="0" applyFont="1"/>
    <xf numFmtId="11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0" fontId="0" fillId="0" borderId="0" xfId="2" applyNumberFormat="1" applyFont="1" applyFill="1"/>
    <xf numFmtId="1" fontId="0" fillId="0" borderId="0" xfId="2" applyNumberFormat="1" applyFont="1" applyFill="1"/>
    <xf numFmtId="10" fontId="0" fillId="0" borderId="0" xfId="0" applyNumberFormat="1" applyFont="1" applyFill="1" applyAlignment="1">
      <alignment horizontal="center"/>
    </xf>
    <xf numFmtId="1" fontId="0" fillId="0" borderId="0" xfId="0" applyNumberFormat="1" applyFont="1" applyFill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164" fontId="0" fillId="0" borderId="1" xfId="0" applyNumberFormat="1" applyFont="1" applyFill="1" applyBorder="1"/>
    <xf numFmtId="164" fontId="0" fillId="0" borderId="1" xfId="1" applyNumberFormat="1" applyFont="1" applyFill="1" applyBorder="1"/>
    <xf numFmtId="9" fontId="0" fillId="0" borderId="1" xfId="0" applyNumberFormat="1" applyFont="1" applyFill="1" applyBorder="1"/>
    <xf numFmtId="10" fontId="0" fillId="0" borderId="1" xfId="2" applyNumberFormat="1" applyFont="1" applyFill="1" applyBorder="1"/>
    <xf numFmtId="0" fontId="4" fillId="0" borderId="1" xfId="0" applyFont="1" applyFill="1" applyBorder="1" applyAlignment="1">
      <alignment horizontal="center"/>
    </xf>
    <xf numFmtId="1" fontId="0" fillId="0" borderId="1" xfId="2" applyNumberFormat="1" applyFont="1" applyFill="1" applyBorder="1"/>
    <xf numFmtId="1" fontId="0" fillId="0" borderId="1" xfId="0" applyNumberFormat="1" applyFont="1" applyFill="1" applyBorder="1"/>
    <xf numFmtId="10" fontId="0" fillId="0" borderId="2" xfId="0" applyNumberFormat="1" applyFont="1" applyFill="1" applyBorder="1" applyAlignment="1">
      <alignment horizontal="center"/>
    </xf>
    <xf numFmtId="1" fontId="0" fillId="0" borderId="3" xfId="2" applyNumberFormat="1" applyFont="1" applyFill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2" borderId="0" xfId="0" applyFont="1" applyFill="1"/>
    <xf numFmtId="165" fontId="0" fillId="0" borderId="0" xfId="0" applyNumberFormat="1" applyFont="1" applyFill="1"/>
    <xf numFmtId="0" fontId="0" fillId="3" borderId="0" xfId="0" applyFont="1" applyFill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1" xfId="0" applyFont="1" applyFill="1" applyBorder="1"/>
    <xf numFmtId="164" fontId="2" fillId="0" borderId="1" xfId="1" applyNumberFormat="1" applyFont="1" applyFill="1" applyBorder="1"/>
    <xf numFmtId="9" fontId="2" fillId="0" borderId="1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worksheet!$I$5:$I$10</c:f>
              <c:numCache>
                <c:formatCode>General</c:formatCode>
                <c:ptCount val="6"/>
                <c:pt idx="0">
                  <c:v>-0.16444195</c:v>
                </c:pt>
                <c:pt idx="1">
                  <c:v>-0.25772339999999999</c:v>
                </c:pt>
                <c:pt idx="2">
                  <c:v>-0.30455517999999998</c:v>
                </c:pt>
                <c:pt idx="3">
                  <c:v>-0.35373384000000002</c:v>
                </c:pt>
                <c:pt idx="4">
                  <c:v>-0.38035392000000001</c:v>
                </c:pt>
                <c:pt idx="5">
                  <c:v>-0.38784072000000003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62-1A4E-82FC-C2251201C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65712"/>
        <c:axId val="1454085280"/>
      </c:scatterChart>
      <c:valAx>
        <c:axId val="109546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085280"/>
        <c:crosses val="autoZero"/>
        <c:crossBetween val="midCat"/>
      </c:valAx>
      <c:valAx>
        <c:axId val="14540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46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worksheet!$J$5:$J$10</c:f>
              <c:numCache>
                <c:formatCode>General</c:formatCode>
                <c:ptCount val="6"/>
                <c:pt idx="0">
                  <c:v>-0.34450227999999999</c:v>
                </c:pt>
                <c:pt idx="1">
                  <c:v>-0.27780041</c:v>
                </c:pt>
                <c:pt idx="2">
                  <c:v>-0.21050369999999999</c:v>
                </c:pt>
                <c:pt idx="3">
                  <c:v>-8.3158709999999997E-2</c:v>
                </c:pt>
                <c:pt idx="4">
                  <c:v>4.432382E-2</c:v>
                </c:pt>
                <c:pt idx="5">
                  <c:v>0.13181635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5-6248-81FC-D16B107F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953168"/>
        <c:axId val="1455528128"/>
      </c:scatterChart>
      <c:valAx>
        <c:axId val="142395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528128"/>
        <c:crosses val="autoZero"/>
        <c:crossBetween val="midCat"/>
      </c:valAx>
      <c:valAx>
        <c:axId val="145552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5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worksheet!$K$5:$K$10</c:f>
              <c:numCache>
                <c:formatCode>General</c:formatCode>
                <c:ptCount val="6"/>
                <c:pt idx="0">
                  <c:v>6.8198839999999997E-2</c:v>
                </c:pt>
                <c:pt idx="1">
                  <c:v>0.38563425000000001</c:v>
                </c:pt>
                <c:pt idx="2">
                  <c:v>0.36872646999999997</c:v>
                </c:pt>
                <c:pt idx="3">
                  <c:v>0.29295907999999998</c:v>
                </c:pt>
                <c:pt idx="4">
                  <c:v>0.13704457</c:v>
                </c:pt>
                <c:pt idx="5">
                  <c:v>-6.0238680000000003E-2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89-E542-B15C-7AFA98EA6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719936"/>
        <c:axId val="1525580768"/>
      </c:scatterChart>
      <c:valAx>
        <c:axId val="152471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580768"/>
        <c:crosses val="autoZero"/>
        <c:crossBetween val="midCat"/>
      </c:valAx>
      <c:valAx>
        <c:axId val="15255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71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298450</xdr:colOff>
      <xdr:row>1</xdr:row>
      <xdr:rowOff>114300</xdr:rowOff>
    </xdr:from>
    <xdr:to>
      <xdr:col>15</xdr:col>
      <xdr:colOff>419100</xdr:colOff>
      <xdr:row>11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9FD8C4-3E61-232E-8E10-F3E4D800A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446616</xdr:colOff>
      <xdr:row>1</xdr:row>
      <xdr:rowOff>192423</xdr:rowOff>
    </xdr:from>
    <xdr:to>
      <xdr:col>19</xdr:col>
      <xdr:colOff>615756</xdr:colOff>
      <xdr:row>11</xdr:row>
      <xdr:rowOff>158364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C5E25F-2E20-47E2-517F-2B526D0D3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645034</xdr:colOff>
      <xdr:row>1</xdr:row>
      <xdr:rowOff>194472</xdr:rowOff>
    </xdr:from>
    <xdr:to>
      <xdr:col>24</xdr:col>
      <xdr:colOff>218966</xdr:colOff>
      <xdr:row>11</xdr:row>
      <xdr:rowOff>128119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89F4FD-2BD6-CDC6-937B-F56E6BE2BA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New%20-%20Spreadsheets%20-%20Lecture+Inclass%20prj%20XLS/RegressionAnalysisUpda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gdin/2020/ColumbiaU/Review%20of%20Curriculum/Old%20-%20Spreadsheets%20-%20Lecture+Inclass%20prj%20XLS/Copy%20of%20iQRM_Class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Class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Class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FRMClass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HW_Tem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ERMM/ERMM_Fall17/ERMM_Spring17/Class4/LinearAlgreb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C4RM_Class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Va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Subjects/Distribu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Downloads/ML4RM_Class8%20(1)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Downloads/ML4RM_Class8.xlsm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/Google%20Drive/iQRM/SubjectFiles/Probability_IQRM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FixedIncome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Class/FRM_Class5/FRM_2_Credit_1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FRM/ClassFiles/FRMClass10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Old/iQRM_Class3_Worked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iQRMClass9_Question_AV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inology"/>
      <sheetName val="NormalEquations"/>
      <sheetName val="ExcelOutput"/>
      <sheetName val="DegreesOfFreedom"/>
      <sheetName val="QualityOfFit"/>
      <sheetName val="RSquareAdj"/>
      <sheetName val="FTest"/>
      <sheetName val="OrdinaryLeastSquares"/>
      <sheetName val="MaximumLikelihood"/>
    </sheetNames>
    <sheetDataSet>
      <sheetData sheetId="0" refreshError="1"/>
      <sheetData sheetId="1" refreshError="1"/>
      <sheetData sheetId="2">
        <row r="1">
          <cell r="C1">
            <v>-2</v>
          </cell>
        </row>
      </sheetData>
      <sheetData sheetId="3" refreshError="1"/>
      <sheetData sheetId="4">
        <row r="1">
          <cell r="C1">
            <v>-2</v>
          </cell>
        </row>
      </sheetData>
      <sheetData sheetId="5">
        <row r="6">
          <cell r="C6">
            <v>0.8</v>
          </cell>
        </row>
        <row r="7">
          <cell r="C7">
            <v>0.19999999999999996</v>
          </cell>
        </row>
        <row r="10">
          <cell r="C10">
            <v>1.0555555555555556</v>
          </cell>
        </row>
        <row r="11">
          <cell r="C11">
            <v>0.21111111111111108</v>
          </cell>
        </row>
      </sheetData>
      <sheetData sheetId="6" refreshError="1"/>
      <sheetData sheetId="7">
        <row r="3">
          <cell r="E3">
            <v>20</v>
          </cell>
        </row>
      </sheetData>
      <sheetData sheetId="8">
        <row r="3">
          <cell r="C3">
            <v>0.2888819048927293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TMat1"/>
      <sheetName val="TMat2"/>
      <sheetName val="TMat3"/>
      <sheetName val="Binomial"/>
      <sheetName val="Normal"/>
      <sheetName val="NextClass1_MeanVar"/>
      <sheetName val="NextClass2_CovCorr"/>
      <sheetName val="NextClass3_SkewKurt"/>
      <sheetName val="NextClass4_Videos"/>
      <sheetName val="PreWork4NextClass"/>
      <sheetName val="ClassWork"/>
      <sheetName val="1_Vote"/>
      <sheetName val="2_TMatrix"/>
      <sheetName val="3_TMatrix2"/>
      <sheetName val="4_ConditionalProbability"/>
      <sheetName val="5_DenomSwitch"/>
      <sheetName val="6_Normal"/>
      <sheetName val="7_Backtest"/>
      <sheetName val="8_LifeAnnuity"/>
      <sheetName val="FinalExamReview"/>
      <sheetName val="ClassPolicy"/>
      <sheetName val="Programming"/>
      <sheetName val="Programming_Data"/>
      <sheetName val="Programming_Answer_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C12">
            <v>10</v>
          </cell>
        </row>
      </sheetData>
      <sheetData sheetId="5" refreshError="1"/>
      <sheetData sheetId="6">
        <row r="24">
          <cell r="E24">
            <v>-2.0344842309874376</v>
          </cell>
        </row>
        <row r="25">
          <cell r="E25">
            <v>2.6710696453581235</v>
          </cell>
        </row>
        <row r="26">
          <cell r="E26">
            <v>4.7055538763455615</v>
          </cell>
        </row>
        <row r="30">
          <cell r="C30">
            <v>0.47283563207088219</v>
          </cell>
        </row>
        <row r="31">
          <cell r="C31">
            <v>0.45767178102260736</v>
          </cell>
        </row>
        <row r="32">
          <cell r="C32">
            <v>0.42492062610286929</v>
          </cell>
        </row>
        <row r="33">
          <cell r="C33">
            <v>0.59889153009821006</v>
          </cell>
        </row>
        <row r="34">
          <cell r="C34">
            <v>-0.53177593704778414</v>
          </cell>
        </row>
        <row r="35">
          <cell r="C35">
            <v>-1.0923730126346645</v>
          </cell>
        </row>
        <row r="36">
          <cell r="C36">
            <v>-1.5032931355800621</v>
          </cell>
        </row>
        <row r="37">
          <cell r="C37">
            <v>1.5847145107069514</v>
          </cell>
        </row>
        <row r="38">
          <cell r="C38">
            <v>-1.0653967582348218</v>
          </cell>
        </row>
        <row r="39">
          <cell r="C39">
            <v>-0.41124559773468478</v>
          </cell>
        </row>
        <row r="40">
          <cell r="C40">
            <v>-3.1141255841770681E-2</v>
          </cell>
        </row>
        <row r="41">
          <cell r="C41">
            <v>1.2468143389598696</v>
          </cell>
        </row>
        <row r="42">
          <cell r="C42">
            <v>0.13044182619797937</v>
          </cell>
        </row>
        <row r="43">
          <cell r="C43">
            <v>0.59193078372161201</v>
          </cell>
        </row>
        <row r="44">
          <cell r="C44">
            <v>0.82333603760006313</v>
          </cell>
        </row>
        <row r="45">
          <cell r="C45">
            <v>0.65275066245239</v>
          </cell>
        </row>
        <row r="46">
          <cell r="C46">
            <v>-1.3299123879368187</v>
          </cell>
        </row>
        <row r="47">
          <cell r="C47">
            <v>1.8144389682637543</v>
          </cell>
        </row>
        <row r="48">
          <cell r="C48">
            <v>0.18357809747018158</v>
          </cell>
        </row>
        <row r="49">
          <cell r="C49">
            <v>1.3548288082437756</v>
          </cell>
        </row>
        <row r="50">
          <cell r="C50">
            <v>0.96000378303928868</v>
          </cell>
        </row>
        <row r="51">
          <cell r="C51">
            <v>-0.75251590001080337</v>
          </cell>
        </row>
        <row r="52">
          <cell r="C52">
            <v>-0.54280595514466867</v>
          </cell>
        </row>
        <row r="53">
          <cell r="C53">
            <v>1.4450781934897143</v>
          </cell>
        </row>
        <row r="54">
          <cell r="C54">
            <v>-1.3103661952828956</v>
          </cell>
        </row>
        <row r="55">
          <cell r="C55">
            <v>0.86453510799169753</v>
          </cell>
        </row>
        <row r="56">
          <cell r="C56">
            <v>0.54063492010443293</v>
          </cell>
        </row>
        <row r="57">
          <cell r="C57">
            <v>-1.1926173327716567</v>
          </cell>
        </row>
        <row r="58">
          <cell r="C58">
            <v>-2.0344842309874376</v>
          </cell>
        </row>
        <row r="59">
          <cell r="C59">
            <v>1.7299667033107016</v>
          </cell>
        </row>
        <row r="60">
          <cell r="C60">
            <v>1.5877550893721093</v>
          </cell>
        </row>
        <row r="61">
          <cell r="C61">
            <v>0.65950770253534019</v>
          </cell>
        </row>
        <row r="62">
          <cell r="C62">
            <v>0.97540989122619604</v>
          </cell>
        </row>
        <row r="63">
          <cell r="C63">
            <v>0.36092288473141043</v>
          </cell>
        </row>
        <row r="64">
          <cell r="C64">
            <v>1.8562365796243729</v>
          </cell>
        </row>
        <row r="65">
          <cell r="C65">
            <v>-0.20913258218132988</v>
          </cell>
        </row>
        <row r="66">
          <cell r="C66">
            <v>-0.43135032447355126</v>
          </cell>
        </row>
        <row r="67">
          <cell r="C67">
            <v>-0.50537849528565904</v>
          </cell>
        </row>
        <row r="68">
          <cell r="C68">
            <v>1.2005463935897949</v>
          </cell>
        </row>
        <row r="69">
          <cell r="C69">
            <v>-0.95292427154916037</v>
          </cell>
        </row>
        <row r="70">
          <cell r="C70">
            <v>-1.489300177748593</v>
          </cell>
        </row>
        <row r="71">
          <cell r="C71">
            <v>1.3569249544412405</v>
          </cell>
        </row>
        <row r="72">
          <cell r="C72">
            <v>-3.4339261951630076E-2</v>
          </cell>
        </row>
        <row r="73">
          <cell r="C73">
            <v>0.47242793486658613</v>
          </cell>
        </row>
        <row r="74">
          <cell r="C74">
            <v>-0.20616730719777968</v>
          </cell>
        </row>
        <row r="75">
          <cell r="C75">
            <v>-0.1241253327308736</v>
          </cell>
        </row>
        <row r="76">
          <cell r="C76">
            <v>-0.15797703340739311</v>
          </cell>
        </row>
        <row r="77">
          <cell r="C77">
            <v>0.7834064814089936</v>
          </cell>
        </row>
        <row r="78">
          <cell r="C78">
            <v>-0.31403473645401986</v>
          </cell>
        </row>
        <row r="79">
          <cell r="C79">
            <v>-1.0892091579210856</v>
          </cell>
        </row>
        <row r="80">
          <cell r="C80">
            <v>-0.14229621061692244</v>
          </cell>
        </row>
        <row r="81">
          <cell r="C81">
            <v>-0.95498011758643009</v>
          </cell>
        </row>
        <row r="82">
          <cell r="C82">
            <v>2.4325997984353718</v>
          </cell>
        </row>
        <row r="83">
          <cell r="C83">
            <v>-0.24005877903367401</v>
          </cell>
        </row>
        <row r="84">
          <cell r="C84">
            <v>-0.54140727804528221</v>
          </cell>
        </row>
        <row r="85">
          <cell r="C85">
            <v>0.71219161995211278</v>
          </cell>
        </row>
        <row r="86">
          <cell r="C86">
            <v>0.48682362643606775</v>
          </cell>
        </row>
        <row r="87">
          <cell r="C87">
            <v>0.41460686137681257</v>
          </cell>
        </row>
        <row r="88">
          <cell r="C88">
            <v>1.002966196417018</v>
          </cell>
        </row>
        <row r="89">
          <cell r="C89">
            <v>0.54243255375052368</v>
          </cell>
        </row>
        <row r="90">
          <cell r="C90">
            <v>-1.8689342043077717</v>
          </cell>
        </row>
        <row r="91">
          <cell r="C91">
            <v>-0.1275510652267782</v>
          </cell>
        </row>
        <row r="92">
          <cell r="C92">
            <v>0.36656834921990267</v>
          </cell>
        </row>
        <row r="93">
          <cell r="C93">
            <v>0.1959142079947935</v>
          </cell>
        </row>
        <row r="94">
          <cell r="C94">
            <v>0.1633818377141269</v>
          </cell>
        </row>
        <row r="95">
          <cell r="C95">
            <v>2.6710696453581235</v>
          </cell>
        </row>
        <row r="96">
          <cell r="C96">
            <v>-0.42429971649028647</v>
          </cell>
        </row>
        <row r="97">
          <cell r="C97">
            <v>-0.61637830092325185</v>
          </cell>
        </row>
        <row r="98">
          <cell r="C98">
            <v>-1.2467608733272906</v>
          </cell>
        </row>
        <row r="99">
          <cell r="C99">
            <v>-1.2420790016593952</v>
          </cell>
        </row>
        <row r="100">
          <cell r="C100">
            <v>0.61925278950750406</v>
          </cell>
        </row>
        <row r="101">
          <cell r="C101">
            <v>0.20992154625570031</v>
          </cell>
        </row>
        <row r="102">
          <cell r="C102">
            <v>0.43154151978882149</v>
          </cell>
        </row>
        <row r="103">
          <cell r="C103">
            <v>-0.61942148444040201</v>
          </cell>
        </row>
        <row r="104">
          <cell r="C104">
            <v>0.31298184561513664</v>
          </cell>
        </row>
        <row r="105">
          <cell r="C105">
            <v>-1.3293756011157096</v>
          </cell>
        </row>
        <row r="106">
          <cell r="C106">
            <v>-0.71328480340091105</v>
          </cell>
        </row>
        <row r="107">
          <cell r="C107">
            <v>1.3924790675406515</v>
          </cell>
        </row>
        <row r="108">
          <cell r="C108">
            <v>1.1826914188463862</v>
          </cell>
        </row>
        <row r="109">
          <cell r="C109">
            <v>1.4342383981022007</v>
          </cell>
        </row>
        <row r="110">
          <cell r="C110">
            <v>0.78543422003077046</v>
          </cell>
        </row>
        <row r="111">
          <cell r="C111">
            <v>-1.0870596324040505</v>
          </cell>
        </row>
        <row r="112">
          <cell r="C112">
            <v>0.63325128160473498</v>
          </cell>
        </row>
        <row r="113">
          <cell r="C113">
            <v>0.77787386482362986</v>
          </cell>
        </row>
        <row r="114">
          <cell r="C114">
            <v>0.24837890304058732</v>
          </cell>
        </row>
        <row r="115">
          <cell r="C115">
            <v>0.80752026146839906</v>
          </cell>
        </row>
        <row r="116">
          <cell r="C116">
            <v>0.74478903054676848</v>
          </cell>
        </row>
        <row r="117">
          <cell r="C117">
            <v>-1.1491720845402209</v>
          </cell>
        </row>
        <row r="118">
          <cell r="C118">
            <v>0.42896914696081034</v>
          </cell>
        </row>
        <row r="119">
          <cell r="C119">
            <v>-0.597892993359188</v>
          </cell>
        </row>
        <row r="120">
          <cell r="C120">
            <v>0.88781240410706486</v>
          </cell>
        </row>
        <row r="121">
          <cell r="C121">
            <v>1.4220282396798032</v>
          </cell>
        </row>
        <row r="122">
          <cell r="C122">
            <v>1.5429318688961562</v>
          </cell>
        </row>
        <row r="123">
          <cell r="C123">
            <v>0.34104768407371333</v>
          </cell>
        </row>
        <row r="124">
          <cell r="C124">
            <v>0.99699934548788016</v>
          </cell>
        </row>
        <row r="125">
          <cell r="C125">
            <v>-1.509506598426565</v>
          </cell>
        </row>
        <row r="126">
          <cell r="C126">
            <v>-1.7004043615721947</v>
          </cell>
        </row>
        <row r="127">
          <cell r="C127">
            <v>0.36438233854416907</v>
          </cell>
        </row>
        <row r="128">
          <cell r="C128">
            <v>-0.68071196946934187</v>
          </cell>
        </row>
        <row r="129">
          <cell r="C129">
            <v>-1.4717164307075286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Derivatives"/>
      <sheetName val="SumRule"/>
      <sheetName val="ProductRule"/>
      <sheetName val="ChainRule"/>
      <sheetName val="PowerRule"/>
      <sheetName val="Minimization1"/>
      <sheetName val="Minimization2"/>
      <sheetName val="Minimization3"/>
      <sheetName val="MaximumLikelihood"/>
      <sheetName val="Prework4NextClass"/>
      <sheetName val="Drills"/>
      <sheetName val="ClassWork"/>
      <sheetName val="1_Derivatives"/>
      <sheetName val="2_Bond_WeightedCF"/>
      <sheetName val="3_Duration"/>
      <sheetName val="4_Sensitivity"/>
      <sheetName val="5_Elasticity"/>
      <sheetName val="6_OptimalHedge"/>
      <sheetName val="7_TaylorSeries"/>
      <sheetName val="8_MLE"/>
      <sheetName val="9_DurationTable"/>
      <sheetName val="FinalExamReview"/>
      <sheetName val="ClassPolicy"/>
    </sheetNames>
    <sheetDataSet>
      <sheetData sheetId="0"/>
      <sheetData sheetId="1"/>
      <sheetData sheetId="2"/>
      <sheetData sheetId="3">
        <row r="12">
          <cell r="C12">
            <v>4</v>
          </cell>
        </row>
        <row r="13">
          <cell r="C13">
            <v>7</v>
          </cell>
        </row>
        <row r="14">
          <cell r="C14">
            <v>28</v>
          </cell>
        </row>
        <row r="15">
          <cell r="C15">
            <v>0.1</v>
          </cell>
        </row>
        <row r="16">
          <cell r="C16">
            <v>37.268000000000008</v>
          </cell>
        </row>
        <row r="20">
          <cell r="C20">
            <v>4.8400000000000007</v>
          </cell>
          <cell r="D20">
            <v>7.7000000000000011</v>
          </cell>
        </row>
      </sheetData>
      <sheetData sheetId="4"/>
      <sheetData sheetId="5"/>
      <sheetData sheetId="6"/>
      <sheetData sheetId="7">
        <row r="3">
          <cell r="B3">
            <v>-10</v>
          </cell>
        </row>
      </sheetData>
      <sheetData sheetId="8">
        <row r="2">
          <cell r="S2">
            <v>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7"/>
      <sheetName val="Summary"/>
      <sheetName val="Loans"/>
      <sheetName val="DelinquencyTransition"/>
      <sheetName val="ExporeInf"/>
      <sheetName val="Spread2PD"/>
      <sheetName val="CDS"/>
      <sheetName val="CreditRiskMitigation"/>
      <sheetName val="Liquidity1"/>
      <sheetName val="Discussion1"/>
      <sheetName val="Discussion2"/>
      <sheetName val="Discussion3"/>
    </sheetNames>
    <sheetDataSet>
      <sheetData sheetId="0"/>
      <sheetData sheetId="1"/>
      <sheetData sheetId="2"/>
      <sheetData sheetId="3"/>
      <sheetData sheetId="4">
        <row r="3"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0.2</v>
          </cell>
          <cell r="D4">
            <v>0.7</v>
          </cell>
          <cell r="E4">
            <v>0.05</v>
          </cell>
          <cell r="F4">
            <v>0.05</v>
          </cell>
          <cell r="G4">
            <v>0</v>
          </cell>
          <cell r="H4">
            <v>0</v>
          </cell>
        </row>
        <row r="5">
          <cell r="C5">
            <v>0.1</v>
          </cell>
          <cell r="D5">
            <v>0.2</v>
          </cell>
          <cell r="E5">
            <v>0.6</v>
          </cell>
          <cell r="F5">
            <v>0.05</v>
          </cell>
          <cell r="G5">
            <v>0.05</v>
          </cell>
          <cell r="H5">
            <v>0</v>
          </cell>
        </row>
        <row r="6">
          <cell r="C6">
            <v>0.1</v>
          </cell>
          <cell r="D6">
            <v>0</v>
          </cell>
          <cell r="E6">
            <v>0</v>
          </cell>
          <cell r="F6">
            <v>0.6</v>
          </cell>
          <cell r="G6">
            <v>0.3</v>
          </cell>
          <cell r="H6">
            <v>0</v>
          </cell>
        </row>
        <row r="7">
          <cell r="C7">
            <v>0.05</v>
          </cell>
          <cell r="D7">
            <v>0</v>
          </cell>
          <cell r="E7">
            <v>0</v>
          </cell>
          <cell r="F7">
            <v>0</v>
          </cell>
          <cell r="G7">
            <v>0.55000000000000004</v>
          </cell>
          <cell r="H7">
            <v>0.4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</row>
        <row r="12"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C13">
            <v>0.67101876562500007</v>
          </cell>
          <cell r="D13">
            <v>0.14815299999999992</v>
          </cell>
          <cell r="E13">
            <v>3.8272000000000007E-2</v>
          </cell>
          <cell r="F13">
            <v>4.4510249999999994E-2</v>
          </cell>
          <cell r="G13">
            <v>4.3085859375E-2</v>
          </cell>
          <cell r="H13">
            <v>5.4960124999999999E-2</v>
          </cell>
        </row>
        <row r="14">
          <cell r="C14">
            <v>0.52224385937499984</v>
          </cell>
          <cell r="D14">
            <v>0.15308799999999997</v>
          </cell>
          <cell r="E14">
            <v>7.1609000000000006E-2</v>
          </cell>
          <cell r="F14">
            <v>5.0748500000000009E-2</v>
          </cell>
          <cell r="G14">
            <v>6.2223765624999997E-2</v>
          </cell>
          <cell r="H14">
            <v>0.140086875</v>
          </cell>
        </row>
        <row r="15">
          <cell r="C15">
            <v>0.30513109374999997</v>
          </cell>
          <cell r="D15">
            <v>0</v>
          </cell>
          <cell r="E15">
            <v>0</v>
          </cell>
          <cell r="F15">
            <v>4.6655999999999996E-2</v>
          </cell>
          <cell r="G15">
            <v>0.11385215625</v>
          </cell>
          <cell r="H15">
            <v>0.53436074999999994</v>
          </cell>
        </row>
        <row r="16">
          <cell r="C16">
            <v>0.10803548437500002</v>
          </cell>
          <cell r="D16">
            <v>0</v>
          </cell>
          <cell r="E16">
            <v>0</v>
          </cell>
          <cell r="F16">
            <v>0</v>
          </cell>
          <cell r="G16">
            <v>2.7680640625000016E-2</v>
          </cell>
          <cell r="H16">
            <v>0.86428387500000015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1</v>
          </cell>
        </row>
        <row r="21"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C22">
            <v>0.84342114600735374</v>
          </cell>
          <cell r="D22">
            <v>1.0352896953204995E-5</v>
          </cell>
          <cell r="E22">
            <v>3.1992182250593712E-6</v>
          </cell>
          <cell r="F22">
            <v>4.1876328384128526E-6</v>
          </cell>
          <cell r="G22">
            <v>6.6857073184685395E-6</v>
          </cell>
          <cell r="H22">
            <v>0.156554428537311</v>
          </cell>
        </row>
        <row r="23">
          <cell r="C23">
            <v>0.72725641449500444</v>
          </cell>
          <cell r="D23">
            <v>1.2796872900237485E-5</v>
          </cell>
          <cell r="E23">
            <v>3.9544605030862563E-6</v>
          </cell>
          <cell r="F23">
            <v>5.1760474517663339E-6</v>
          </cell>
          <cell r="G23">
            <v>8.2632168401722577E-6</v>
          </cell>
          <cell r="H23">
            <v>0.27271339490730012</v>
          </cell>
        </row>
        <row r="24">
          <cell r="C24">
            <v>0.33333333254637681</v>
          </cell>
          <cell r="D24">
            <v>0</v>
          </cell>
          <cell r="E24">
            <v>0</v>
          </cell>
          <cell r="F24">
            <v>8.0204967233062296E-10</v>
          </cell>
          <cell r="G24">
            <v>4.6764599586037787E-9</v>
          </cell>
          <cell r="H24">
            <v>0.66666666197511359</v>
          </cell>
        </row>
        <row r="25">
          <cell r="C25">
            <v>0.11111111110859562</v>
          </cell>
          <cell r="D25">
            <v>0</v>
          </cell>
          <cell r="E25">
            <v>0</v>
          </cell>
          <cell r="F25">
            <v>0</v>
          </cell>
          <cell r="G25">
            <v>2.2639679229993673E-11</v>
          </cell>
          <cell r="H25">
            <v>0.88888888886876494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</v>
          </cell>
        </row>
        <row r="29">
          <cell r="C29">
            <v>10000</v>
          </cell>
          <cell r="D29">
            <v>10000</v>
          </cell>
          <cell r="E29">
            <v>10000</v>
          </cell>
          <cell r="F29">
            <v>10000</v>
          </cell>
          <cell r="G29">
            <v>0</v>
          </cell>
          <cell r="H29">
            <v>0</v>
          </cell>
        </row>
      </sheetData>
      <sheetData sheetId="5">
        <row r="16">
          <cell r="C16">
            <v>8.7526935082926656</v>
          </cell>
        </row>
        <row r="20">
          <cell r="F20">
            <v>0.97530991202833262</v>
          </cell>
        </row>
        <row r="21">
          <cell r="F21">
            <v>0.95122942450071402</v>
          </cell>
        </row>
        <row r="22">
          <cell r="F22">
            <v>0.92774348632855286</v>
          </cell>
        </row>
        <row r="23">
          <cell r="F23">
            <v>0.90483741803595952</v>
          </cell>
        </row>
        <row r="24">
          <cell r="F24">
            <v>0.88249690258459546</v>
          </cell>
        </row>
        <row r="25">
          <cell r="F25">
            <v>0.86070797642505781</v>
          </cell>
        </row>
        <row r="26">
          <cell r="F26">
            <v>0.83945702076920736</v>
          </cell>
        </row>
        <row r="27">
          <cell r="F27">
            <v>0.81873075307798182</v>
          </cell>
        </row>
        <row r="28">
          <cell r="F28">
            <v>0.79851621875937706</v>
          </cell>
        </row>
        <row r="29">
          <cell r="F29">
            <v>0.77880078307140488</v>
          </cell>
        </row>
        <row r="40">
          <cell r="B40">
            <v>0.5</v>
          </cell>
          <cell r="C40">
            <v>106.72870921346704</v>
          </cell>
          <cell r="D40">
            <v>40</v>
          </cell>
          <cell r="F40">
            <v>0.97530991202833262</v>
          </cell>
        </row>
        <row r="41">
          <cell r="B41">
            <v>1.5</v>
          </cell>
          <cell r="C41">
            <v>105.97104849893799</v>
          </cell>
          <cell r="D41">
            <v>40</v>
          </cell>
          <cell r="F41">
            <v>0.92774348632855286</v>
          </cell>
        </row>
        <row r="42">
          <cell r="B42">
            <v>2.5</v>
          </cell>
          <cell r="C42">
            <v>105.17454168889401</v>
          </cell>
          <cell r="D42">
            <v>40</v>
          </cell>
          <cell r="F42">
            <v>0.88249690258459546</v>
          </cell>
        </row>
        <row r="43">
          <cell r="B43">
            <v>3.5</v>
          </cell>
          <cell r="C43">
            <v>104.33719710142807</v>
          </cell>
          <cell r="D43">
            <v>40</v>
          </cell>
          <cell r="F43">
            <v>0.83945702076920736</v>
          </cell>
        </row>
        <row r="44">
          <cell r="B44">
            <v>4.5</v>
          </cell>
          <cell r="C44">
            <v>103.45692093891826</v>
          </cell>
          <cell r="D44">
            <v>40</v>
          </cell>
          <cell r="F44">
            <v>0.79851621875937706</v>
          </cell>
        </row>
        <row r="45">
          <cell r="G45">
            <v>288.4814055773889</v>
          </cell>
        </row>
      </sheetData>
      <sheetData sheetId="6">
        <row r="7">
          <cell r="B7">
            <v>0.02</v>
          </cell>
          <cell r="C7">
            <v>0.05</v>
          </cell>
        </row>
        <row r="11">
          <cell r="C11">
            <v>0.98019867330675525</v>
          </cell>
          <cell r="E11">
            <v>0.95122942450071402</v>
          </cell>
        </row>
        <row r="12">
          <cell r="C12">
            <v>0.96078943915232318</v>
          </cell>
          <cell r="E12">
            <v>0.90483741803595952</v>
          </cell>
        </row>
        <row r="13">
          <cell r="C13">
            <v>0.94176453358424872</v>
          </cell>
          <cell r="E13">
            <v>0.86070797642505781</v>
          </cell>
        </row>
        <row r="14">
          <cell r="C14">
            <v>0.92311634638663576</v>
          </cell>
          <cell r="E14">
            <v>0.81873075307798182</v>
          </cell>
        </row>
        <row r="15">
          <cell r="C15">
            <v>0.90483741803595952</v>
          </cell>
          <cell r="E15">
            <v>0.77880078307140488</v>
          </cell>
        </row>
        <row r="21">
          <cell r="B21">
            <v>0.5</v>
          </cell>
          <cell r="C21">
            <v>1.9801326693244747E-2</v>
          </cell>
          <cell r="E21">
            <v>1.1880796015946849E-2</v>
          </cell>
          <cell r="F21">
            <v>0.97530991202833262</v>
          </cell>
          <cell r="I21">
            <v>9.9006633466223737E-3</v>
          </cell>
          <cell r="J21">
            <v>9.6562150976164038E-3</v>
          </cell>
        </row>
        <row r="22">
          <cell r="B22">
            <v>1.5</v>
          </cell>
          <cell r="C22">
            <v>1.9409234154432076E-2</v>
          </cell>
          <cell r="E22">
            <v>1.1645540492659244E-2</v>
          </cell>
          <cell r="F22">
            <v>0.92774348632855286</v>
          </cell>
          <cell r="I22">
            <v>9.7046170772160378E-3</v>
          </cell>
          <cell r="J22">
            <v>9.0033952807000179E-3</v>
          </cell>
        </row>
        <row r="23">
          <cell r="B23">
            <v>2.5</v>
          </cell>
          <cell r="C23">
            <v>1.9024905568074457E-2</v>
          </cell>
          <cell r="E23">
            <v>1.1414943340844674E-2</v>
          </cell>
          <cell r="F23">
            <v>0.88249690258459546</v>
          </cell>
          <cell r="I23">
            <v>9.5124527840372286E-3</v>
          </cell>
          <cell r="J23">
            <v>8.3947101178950666E-3</v>
          </cell>
        </row>
        <row r="24">
          <cell r="B24">
            <v>3.5</v>
          </cell>
          <cell r="C24">
            <v>1.8648187197612964E-2</v>
          </cell>
          <cell r="E24">
            <v>1.1188912318567779E-2</v>
          </cell>
          <cell r="F24">
            <v>0.83945702076920736</v>
          </cell>
          <cell r="I24">
            <v>9.3240935988064821E-3</v>
          </cell>
          <cell r="J24">
            <v>7.8271758338273271E-3</v>
          </cell>
        </row>
        <row r="25">
          <cell r="B25">
            <v>4.5</v>
          </cell>
          <cell r="C25">
            <v>1.8278928350676238E-2</v>
          </cell>
          <cell r="E25">
            <v>1.0967357010405743E-2</v>
          </cell>
          <cell r="F25">
            <v>0.79851621875937706</v>
          </cell>
          <cell r="I25">
            <v>9.1394641753381189E-3</v>
          </cell>
          <cell r="J25">
            <v>7.2980103747777832E-3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Intro1"/>
      <sheetName val="Day1"/>
      <sheetName val="Day2"/>
      <sheetName val="Themes"/>
      <sheetName val="Excel"/>
      <sheetName val="C0"/>
      <sheetName val="C1"/>
      <sheetName val="VaR0"/>
      <sheetName val="VaR1"/>
      <sheetName val="Clas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0.30509841009160843</v>
          </cell>
        </row>
      </sheetData>
      <sheetData sheetId="6" refreshError="1"/>
      <sheetData sheetId="7" refreshError="1"/>
      <sheetData sheetId="8"/>
      <sheetData sheetId="9">
        <row r="17">
          <cell r="H17">
            <v>-0.1166666666666667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_VaR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HW"/>
      <sheetName val="fxHW"/>
      <sheetName val="VaR_HW_Q1"/>
      <sheetName val="VaR_HW_Q2"/>
      <sheetName val="VaR_HW_2.4"/>
      <sheetName val="VaR_HW_1"/>
      <sheetName val="VaR_HW_2"/>
      <sheetName val="HW6"/>
      <sheetName val="Date0"/>
      <sheetName val="Date1"/>
      <sheetName val="Date2"/>
      <sheetName val="Date0Check1"/>
      <sheetName val="Date0Check2"/>
      <sheetName val="4.2"/>
      <sheetName val="4.3"/>
      <sheetName val="4.4"/>
      <sheetName val="Excel"/>
      <sheetName val="VaR0"/>
    </sheetNames>
    <sheetDataSet>
      <sheetData sheetId="0">
        <row r="2">
          <cell r="C2">
            <v>67</v>
          </cell>
        </row>
        <row r="12">
          <cell r="C12">
            <v>0.38595880367242197</v>
          </cell>
          <cell r="D12">
            <v>0.58659004994372632</v>
          </cell>
          <cell r="E12">
            <v>0.37550388277557334</v>
          </cell>
        </row>
        <row r="13">
          <cell r="C13">
            <v>0.3121138317415072</v>
          </cell>
          <cell r="D13">
            <v>0.5111143422154043</v>
          </cell>
          <cell r="E13">
            <v>0.18107379394568301</v>
          </cell>
        </row>
        <row r="14">
          <cell r="C14">
            <v>0.61404119632757803</v>
          </cell>
          <cell r="D14">
            <v>0.41340995005627368</v>
          </cell>
          <cell r="E14">
            <v>0.62449611722442666</v>
          </cell>
        </row>
        <row r="15">
          <cell r="C15">
            <v>0.6878861682584928</v>
          </cell>
          <cell r="D15">
            <v>0.48888565778459575</v>
          </cell>
          <cell r="E15">
            <v>0.81892620605431699</v>
          </cell>
        </row>
        <row r="17">
          <cell r="C17">
            <v>65.837699789559906</v>
          </cell>
          <cell r="D17">
            <v>775</v>
          </cell>
          <cell r="E17">
            <v>237</v>
          </cell>
        </row>
        <row r="18">
          <cell r="C18">
            <v>71.176742801849741</v>
          </cell>
          <cell r="D18">
            <v>756.96607190143357</v>
          </cell>
          <cell r="E18">
            <v>341.35846920991639</v>
          </cell>
        </row>
        <row r="20">
          <cell r="C20">
            <v>3.1953939205575459</v>
          </cell>
          <cell r="D20">
            <v>67.711072787108264</v>
          </cell>
          <cell r="E20">
            <v>27.183347102480703</v>
          </cell>
        </row>
        <row r="25">
          <cell r="C25">
            <v>3000000</v>
          </cell>
          <cell r="D25">
            <v>1000000</v>
          </cell>
          <cell r="E25">
            <v>5000000</v>
          </cell>
        </row>
        <row r="26">
          <cell r="C26">
            <v>44776.119402985074</v>
          </cell>
          <cell r="D26">
            <v>1290.3225806451612</v>
          </cell>
          <cell r="E26">
            <v>21097.04641350211</v>
          </cell>
        </row>
      </sheetData>
      <sheetData sheetId="1">
        <row r="3">
          <cell r="F3">
            <v>1.385</v>
          </cell>
          <cell r="G3">
            <v>121.9</v>
          </cell>
          <cell r="H3">
            <v>18.899999999999999</v>
          </cell>
        </row>
        <row r="4">
          <cell r="F4">
            <v>1.15E-2</v>
          </cell>
          <cell r="G4">
            <v>-7.0000000000000001E-3</v>
          </cell>
          <cell r="H4">
            <v>-1.2999999999999999E-3</v>
          </cell>
        </row>
        <row r="5">
          <cell r="F5">
            <v>5.0000000000000001E-3</v>
          </cell>
          <cell r="G5">
            <v>1.1000000000000001E-3</v>
          </cell>
          <cell r="H5">
            <v>3.85E-2</v>
          </cell>
        </row>
      </sheetData>
      <sheetData sheetId="2"/>
      <sheetData sheetId="3"/>
      <sheetData sheetId="4"/>
      <sheetData sheetId="5">
        <row r="6">
          <cell r="C6">
            <v>1.0699999999999999E-2</v>
          </cell>
        </row>
      </sheetData>
      <sheetData sheetId="6"/>
      <sheetData sheetId="7"/>
      <sheetData sheetId="8"/>
      <sheetData sheetId="9"/>
      <sheetData sheetId="10"/>
      <sheetData sheetId="11">
        <row r="4">
          <cell r="H4">
            <v>24</v>
          </cell>
        </row>
      </sheetData>
      <sheetData sheetId="12">
        <row r="4">
          <cell r="E4">
            <v>5.0000000000000001E-3</v>
          </cell>
        </row>
      </sheetData>
      <sheetData sheetId="13"/>
      <sheetData sheetId="14"/>
      <sheetData sheetId="15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4"/>
      <sheetName val="Options0"/>
      <sheetName val="Options1"/>
      <sheetName val="Options2"/>
      <sheetName val="Futures"/>
      <sheetName val="Swaps"/>
      <sheetName val="OptimalHedging"/>
      <sheetName val="QuizBank4"/>
      <sheetName val="O_Material"/>
      <sheetName val="O_Discussion"/>
    </sheetNames>
    <sheetDataSet>
      <sheetData sheetId="0"/>
      <sheetData sheetId="1"/>
      <sheetData sheetId="2"/>
      <sheetData sheetId="3">
        <row r="6">
          <cell r="C6">
            <v>2.1837080457267475</v>
          </cell>
        </row>
        <row r="7">
          <cell r="C7">
            <v>-0.18370804572674748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VaRExample"/>
      <sheetName val="MatrixMult_CovCorr"/>
      <sheetName val="MatrixMult_Credi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SetUp"/>
      <sheetName val="Macro"/>
      <sheetName val="Looping"/>
      <sheetName val="Conditioning"/>
      <sheetName val="Functions"/>
      <sheetName val="Computer"/>
      <sheetName val="DataTypes"/>
      <sheetName val="Mechanics"/>
      <sheetName val="Arrays"/>
      <sheetName val="qOffice1_Filter"/>
      <sheetName val="qOffice_Pivot"/>
      <sheetName val="Prework4NextClass"/>
      <sheetName val="InClassProjects"/>
      <sheetName val="qFunctions"/>
      <sheetName val="qArrays1"/>
      <sheetName val="qDataTypes"/>
      <sheetName val="qConditioning"/>
      <sheetName val="BLANK"/>
      <sheetName val="DataTypes_ASCII"/>
      <sheetName val="Next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C6">
            <v>2000000</v>
          </cell>
        </row>
        <row r="7">
          <cell r="C7">
            <v>0.03</v>
          </cell>
        </row>
        <row r="8">
          <cell r="C8">
            <v>0.04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3"/>
      <sheetName val="Objectives3"/>
      <sheetName val="FX_Intro"/>
      <sheetName val="CoveredInterestParity"/>
      <sheetName val="FXQuotation"/>
      <sheetName val="QuizBank"/>
      <sheetName val="Homework"/>
      <sheetName val="O_Material"/>
      <sheetName val="O_Discussion"/>
    </sheetNames>
    <sheetDataSet>
      <sheetData sheetId="0"/>
      <sheetData sheetId="1"/>
      <sheetData sheetId="2">
        <row r="65">
          <cell r="C65">
            <v>2</v>
          </cell>
        </row>
        <row r="66">
          <cell r="C66">
            <v>0.08</v>
          </cell>
        </row>
        <row r="67">
          <cell r="C67">
            <v>0.04</v>
          </cell>
        </row>
        <row r="68">
          <cell r="C68">
            <v>2.0769230769230771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LimitTheorem"/>
      <sheetName val="FnS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Normal"/>
      <sheetName val="Normal_Excel"/>
      <sheetName val="Intuition1"/>
      <sheetName val="Intuition2"/>
      <sheetName val="Intuition3"/>
      <sheetName val="Methods1"/>
      <sheetName val="Methods2"/>
      <sheetName val="Calcs_Mean1"/>
      <sheetName val="Calcs_Mean2"/>
      <sheetName val="Calcs_MeanDiff"/>
      <sheetName val="Calcs_VarianceDiff"/>
      <sheetName val="NextClass"/>
      <sheetName val="PreWork4NextClass"/>
      <sheetName val="Drills"/>
      <sheetName val="ClassWork"/>
      <sheetName val="1_Stats"/>
      <sheetName val="2_MeanSigmaKnown"/>
      <sheetName val="3_MeanSigmaUnknown"/>
      <sheetName val="4_TwoMeans"/>
      <sheetName val="5_BacktestMean"/>
      <sheetName val="FinalExamReview"/>
      <sheetName val="ClassPolicy"/>
      <sheetName val="Programming"/>
      <sheetName val="ProgrammingAnswer_R"/>
      <sheetName val="1_MeanSigmaKnown"/>
      <sheetName val="2_MeanSigmaUnknown"/>
      <sheetName val="3_TwoMeans"/>
      <sheetName val="4_BacktestMean"/>
      <sheetName val="4_Back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O21">
            <v>2</v>
          </cell>
        </row>
        <row r="29">
          <cell r="O29">
            <v>-9.3105936164507597</v>
          </cell>
        </row>
      </sheetData>
      <sheetData sheetId="9">
        <row r="10">
          <cell r="C10">
            <v>71.222704059275372</v>
          </cell>
          <cell r="K10">
            <v>0</v>
          </cell>
        </row>
        <row r="11">
          <cell r="C11">
            <v>69.592590560721447</v>
          </cell>
          <cell r="K11">
            <v>0</v>
          </cell>
        </row>
        <row r="12">
          <cell r="C12">
            <v>69.171701116206393</v>
          </cell>
          <cell r="K12">
            <v>0</v>
          </cell>
        </row>
        <row r="13">
          <cell r="C13">
            <v>69.886811841441983</v>
          </cell>
          <cell r="K13">
            <v>0</v>
          </cell>
        </row>
        <row r="14">
          <cell r="C14">
            <v>72.095059632317273</v>
          </cell>
          <cell r="K14">
            <v>3</v>
          </cell>
        </row>
        <row r="15">
          <cell r="C15">
            <v>68.71442093827325</v>
          </cell>
          <cell r="K15">
            <v>6</v>
          </cell>
        </row>
        <row r="16">
          <cell r="C16">
            <v>67.511488956444168</v>
          </cell>
          <cell r="K16">
            <v>8</v>
          </cell>
        </row>
        <row r="17">
          <cell r="C17">
            <v>67.80390447486333</v>
          </cell>
          <cell r="K17">
            <v>10</v>
          </cell>
        </row>
        <row r="18">
          <cell r="C18">
            <v>69.245440893422384</v>
          </cell>
          <cell r="K18">
            <v>10</v>
          </cell>
        </row>
        <row r="19">
          <cell r="C19">
            <v>67.486969775791792</v>
          </cell>
          <cell r="K19">
            <v>13</v>
          </cell>
        </row>
        <row r="20">
          <cell r="C20">
            <v>65.726288352833677</v>
          </cell>
          <cell r="K20">
            <v>16</v>
          </cell>
          <cell r="O20">
            <v>68.19602794463934</v>
          </cell>
        </row>
        <row r="21">
          <cell r="C21">
            <v>66.018996336968542</v>
          </cell>
          <cell r="K21">
            <v>12</v>
          </cell>
        </row>
        <row r="22">
          <cell r="C22">
            <v>73.909318116793344</v>
          </cell>
          <cell r="K22">
            <v>11</v>
          </cell>
        </row>
        <row r="23">
          <cell r="C23">
            <v>69.811447220932024</v>
          </cell>
          <cell r="K23">
            <v>6</v>
          </cell>
          <cell r="O23">
            <v>70</v>
          </cell>
        </row>
        <row r="24">
          <cell r="C24">
            <v>68.704207627980921</v>
          </cell>
          <cell r="K24">
            <v>3</v>
          </cell>
        </row>
        <row r="25">
          <cell r="C25">
            <v>71.577904534604286</v>
          </cell>
          <cell r="K25">
            <v>1</v>
          </cell>
        </row>
        <row r="26">
          <cell r="C26">
            <v>68.987160667245945</v>
          </cell>
          <cell r="K26">
            <v>0</v>
          </cell>
        </row>
        <row r="27">
          <cell r="C27">
            <v>68.139407647556311</v>
          </cell>
          <cell r="K27">
            <v>0</v>
          </cell>
        </row>
        <row r="28">
          <cell r="C28">
            <v>68.263303535487012</v>
          </cell>
          <cell r="K28">
            <v>1</v>
          </cell>
          <cell r="O28">
            <v>0.18827338580548053</v>
          </cell>
        </row>
        <row r="29">
          <cell r="C29">
            <v>69.298964805666813</v>
          </cell>
          <cell r="K29">
            <v>0</v>
          </cell>
        </row>
        <row r="30">
          <cell r="C30">
            <v>69.539151316452831</v>
          </cell>
          <cell r="K30">
            <v>0</v>
          </cell>
        </row>
        <row r="31">
          <cell r="C31">
            <v>69.88118428502932</v>
          </cell>
        </row>
        <row r="32">
          <cell r="C32">
            <v>67.756769947600134</v>
          </cell>
        </row>
        <row r="33">
          <cell r="C33">
            <v>66.376308331312686</v>
          </cell>
        </row>
        <row r="34">
          <cell r="C34">
            <v>68.517908635291761</v>
          </cell>
        </row>
        <row r="35">
          <cell r="C35">
            <v>67.176335799544432</v>
          </cell>
        </row>
        <row r="36">
          <cell r="C36">
            <v>70.415547610037279</v>
          </cell>
        </row>
        <row r="37">
          <cell r="C37">
            <v>66.641133397163529</v>
          </cell>
        </row>
        <row r="38">
          <cell r="C38">
            <v>65.412760760643977</v>
          </cell>
        </row>
        <row r="39">
          <cell r="C39">
            <v>66.032863657633825</v>
          </cell>
        </row>
        <row r="40">
          <cell r="C40">
            <v>66.062225895065012</v>
          </cell>
        </row>
        <row r="41">
          <cell r="C41">
            <v>68.982952489547841</v>
          </cell>
        </row>
        <row r="42">
          <cell r="C42">
            <v>66.974239665427405</v>
          </cell>
        </row>
        <row r="43">
          <cell r="C43">
            <v>68.853158106914321</v>
          </cell>
        </row>
        <row r="44">
          <cell r="C44">
            <v>70.432995512140366</v>
          </cell>
        </row>
        <row r="45">
          <cell r="C45">
            <v>69.579299462652926</v>
          </cell>
        </row>
        <row r="46">
          <cell r="C46">
            <v>69.64297816342922</v>
          </cell>
        </row>
        <row r="47">
          <cell r="C47">
            <v>66.128478998692785</v>
          </cell>
        </row>
        <row r="48">
          <cell r="C48">
            <v>67.088795754199452</v>
          </cell>
        </row>
        <row r="49">
          <cell r="C49">
            <v>68.5509594973812</v>
          </cell>
        </row>
        <row r="50">
          <cell r="C50">
            <v>68.857253603534062</v>
          </cell>
        </row>
        <row r="51">
          <cell r="C51">
            <v>68.908110446552669</v>
          </cell>
        </row>
        <row r="52">
          <cell r="C52">
            <v>66.659441774501317</v>
          </cell>
        </row>
        <row r="53">
          <cell r="C53">
            <v>70.888747042962166</v>
          </cell>
        </row>
        <row r="54">
          <cell r="C54">
            <v>66.662217014214619</v>
          </cell>
        </row>
        <row r="55">
          <cell r="C55">
            <v>69.443545321587251</v>
          </cell>
        </row>
        <row r="56">
          <cell r="C56">
            <v>65.317310019833698</v>
          </cell>
        </row>
        <row r="57">
          <cell r="C57">
            <v>70.070652963575014</v>
          </cell>
        </row>
        <row r="58">
          <cell r="C58">
            <v>68.066303419346966</v>
          </cell>
        </row>
        <row r="59">
          <cell r="C59">
            <v>69.705626880851014</v>
          </cell>
        </row>
        <row r="60">
          <cell r="C60">
            <v>70.166874042397652</v>
          </cell>
        </row>
        <row r="61">
          <cell r="C61">
            <v>71.117242640941711</v>
          </cell>
        </row>
        <row r="62">
          <cell r="C62">
            <v>68.437067932602758</v>
          </cell>
        </row>
        <row r="63">
          <cell r="C63">
            <v>68.539947100113963</v>
          </cell>
        </row>
        <row r="64">
          <cell r="C64">
            <v>64.188656827572402</v>
          </cell>
        </row>
        <row r="65">
          <cell r="C65">
            <v>69.955064984293955</v>
          </cell>
        </row>
        <row r="66">
          <cell r="C66">
            <v>66.746719582985932</v>
          </cell>
        </row>
        <row r="67">
          <cell r="C67">
            <v>67.590767916782511</v>
          </cell>
        </row>
        <row r="68">
          <cell r="C68">
            <v>67.0026153944589</v>
          </cell>
        </row>
        <row r="69">
          <cell r="C69">
            <v>68.89727318447936</v>
          </cell>
        </row>
        <row r="70">
          <cell r="C70">
            <v>66.240799836049845</v>
          </cell>
        </row>
        <row r="71">
          <cell r="C71">
            <v>67.622123312215663</v>
          </cell>
        </row>
        <row r="72">
          <cell r="C72">
            <v>68.011594143719293</v>
          </cell>
        </row>
        <row r="73">
          <cell r="C73">
            <v>65.079552318153816</v>
          </cell>
        </row>
        <row r="74">
          <cell r="C74">
            <v>68.191617814212336</v>
          </cell>
        </row>
        <row r="75">
          <cell r="C75">
            <v>65.453393107574044</v>
          </cell>
        </row>
        <row r="76">
          <cell r="C76">
            <v>64.701590959544774</v>
          </cell>
        </row>
        <row r="77">
          <cell r="C77">
            <v>65.032657870426192</v>
          </cell>
        </row>
        <row r="78">
          <cell r="C78">
            <v>66.866136438790662</v>
          </cell>
        </row>
        <row r="79">
          <cell r="C79">
            <v>69.058517012006291</v>
          </cell>
        </row>
        <row r="80">
          <cell r="C80">
            <v>66.402213707115507</v>
          </cell>
        </row>
        <row r="81">
          <cell r="C81">
            <v>69.997040942469823</v>
          </cell>
        </row>
        <row r="82">
          <cell r="C82">
            <v>66.216952837834071</v>
          </cell>
        </row>
        <row r="83">
          <cell r="C83">
            <v>67.730371627898421</v>
          </cell>
        </row>
        <row r="84">
          <cell r="C84">
            <v>69.666251154459914</v>
          </cell>
        </row>
        <row r="85">
          <cell r="C85">
            <v>68.990161299691067</v>
          </cell>
        </row>
        <row r="86">
          <cell r="C86">
            <v>70.885113562671862</v>
          </cell>
        </row>
        <row r="87">
          <cell r="C87">
            <v>68.837941179053828</v>
          </cell>
        </row>
        <row r="88">
          <cell r="C88">
            <v>68.161072368310286</v>
          </cell>
        </row>
        <row r="89">
          <cell r="C89">
            <v>65.674508989197008</v>
          </cell>
        </row>
        <row r="90">
          <cell r="C90">
            <v>69.051450571206871</v>
          </cell>
        </row>
        <row r="91">
          <cell r="C91">
            <v>68.288231788470611</v>
          </cell>
        </row>
        <row r="92">
          <cell r="C92">
            <v>68.896238533554296</v>
          </cell>
        </row>
        <row r="93">
          <cell r="C93">
            <v>66.266741537612248</v>
          </cell>
        </row>
        <row r="94">
          <cell r="C94">
            <v>70.588099195452173</v>
          </cell>
        </row>
        <row r="95">
          <cell r="C95">
            <v>70.215376294783667</v>
          </cell>
        </row>
        <row r="96">
          <cell r="C96">
            <v>65.616312664691804</v>
          </cell>
        </row>
        <row r="97">
          <cell r="C97">
            <v>70.611090333534975</v>
          </cell>
        </row>
        <row r="98">
          <cell r="C98">
            <v>70.218142748306263</v>
          </cell>
        </row>
        <row r="99">
          <cell r="C99">
            <v>64.316476310303443</v>
          </cell>
        </row>
        <row r="100">
          <cell r="C100">
            <v>65.948657745899951</v>
          </cell>
        </row>
        <row r="101">
          <cell r="C101">
            <v>68.000040590588611</v>
          </cell>
        </row>
        <row r="102">
          <cell r="C102">
            <v>69.482252970993812</v>
          </cell>
        </row>
        <row r="103">
          <cell r="C103">
            <v>69.735017836342777</v>
          </cell>
        </row>
        <row r="104">
          <cell r="C104">
            <v>67.081667923554122</v>
          </cell>
        </row>
        <row r="105">
          <cell r="C105">
            <v>68.546256125289673</v>
          </cell>
        </row>
        <row r="106">
          <cell r="C106">
            <v>67.412833594648333</v>
          </cell>
        </row>
        <row r="107">
          <cell r="C107">
            <v>67.088240140800323</v>
          </cell>
        </row>
        <row r="108">
          <cell r="C108">
            <v>68.094912132938745</v>
          </cell>
        </row>
        <row r="109">
          <cell r="C109">
            <v>64.889568468993559</v>
          </cell>
        </row>
      </sheetData>
      <sheetData sheetId="10">
        <row r="10">
          <cell r="C10">
            <v>69.636713419029206</v>
          </cell>
          <cell r="D10">
            <v>71.955870295235684</v>
          </cell>
        </row>
        <row r="11">
          <cell r="C11">
            <v>65.448684903785278</v>
          </cell>
          <cell r="D11">
            <v>72.088168016484488</v>
          </cell>
        </row>
        <row r="12">
          <cell r="C12">
            <v>67.422541587634299</v>
          </cell>
          <cell r="D12">
            <v>68.067804641860945</v>
          </cell>
        </row>
        <row r="13">
          <cell r="C13">
            <v>66.906068567438254</v>
          </cell>
          <cell r="D13">
            <v>68.191420112242369</v>
          </cell>
        </row>
        <row r="14">
          <cell r="C14">
            <v>68.08116991283147</v>
          </cell>
          <cell r="D14">
            <v>71.673141413412054</v>
          </cell>
        </row>
        <row r="15">
          <cell r="C15">
            <v>67.165125888370923</v>
          </cell>
          <cell r="D15">
            <v>72.509843575402215</v>
          </cell>
        </row>
        <row r="16">
          <cell r="C16">
            <v>67.997528895991138</v>
          </cell>
          <cell r="D16">
            <v>68.712852920465977</v>
          </cell>
        </row>
        <row r="17">
          <cell r="C17">
            <v>70.973398062336472</v>
          </cell>
          <cell r="D17">
            <v>68.738266259630151</v>
          </cell>
        </row>
        <row r="18">
          <cell r="C18">
            <v>68.848521927352749</v>
          </cell>
          <cell r="D18">
            <v>68.924825931662909</v>
          </cell>
        </row>
        <row r="19">
          <cell r="C19">
            <v>67.107323107390741</v>
          </cell>
          <cell r="D19">
            <v>70.760681367788152</v>
          </cell>
          <cell r="R19">
            <v>100</v>
          </cell>
        </row>
        <row r="20">
          <cell r="C20">
            <v>68.28516501091508</v>
          </cell>
          <cell r="D20">
            <v>70.844641725898441</v>
          </cell>
          <cell r="R20">
            <v>100</v>
          </cell>
        </row>
        <row r="21">
          <cell r="C21">
            <v>70.28446793343609</v>
          </cell>
          <cell r="D21">
            <v>68.291389524484401</v>
          </cell>
          <cell r="R21">
            <v>68.212317190546059</v>
          </cell>
        </row>
        <row r="22">
          <cell r="C22">
            <v>67.254486584130376</v>
          </cell>
          <cell r="D22">
            <v>71.643187497462023</v>
          </cell>
          <cell r="R22">
            <v>70.032144729678777</v>
          </cell>
        </row>
        <row r="23">
          <cell r="C23">
            <v>67.190102095930484</v>
          </cell>
          <cell r="D23">
            <v>68.996403457563034</v>
          </cell>
        </row>
        <row r="24">
          <cell r="C24">
            <v>67.604041046576739</v>
          </cell>
          <cell r="D24">
            <v>71.776296026494322</v>
          </cell>
        </row>
        <row r="25">
          <cell r="C25">
            <v>68.404322937460506</v>
          </cell>
          <cell r="D25">
            <v>68.444236626911902</v>
          </cell>
        </row>
        <row r="26">
          <cell r="C26">
            <v>68.368738773103871</v>
          </cell>
          <cell r="D26">
            <v>70.424356413421947</v>
          </cell>
        </row>
        <row r="27">
          <cell r="C27">
            <v>69.38439199690707</v>
          </cell>
          <cell r="D27">
            <v>70.427871668169843</v>
          </cell>
        </row>
        <row r="28">
          <cell r="C28">
            <v>65.861911573963383</v>
          </cell>
          <cell r="D28">
            <v>68.602071185152468</v>
          </cell>
        </row>
        <row r="29">
          <cell r="C29">
            <v>67.135236061381008</v>
          </cell>
          <cell r="D29">
            <v>68.293519831591041</v>
          </cell>
        </row>
        <row r="30">
          <cell r="C30">
            <v>69.385537582639202</v>
          </cell>
          <cell r="D30">
            <v>69.495629008158218</v>
          </cell>
        </row>
        <row r="31">
          <cell r="C31">
            <v>70.458100367462819</v>
          </cell>
          <cell r="D31">
            <v>71.968776397777489</v>
          </cell>
        </row>
        <row r="32">
          <cell r="C32">
            <v>66.527056179799743</v>
          </cell>
          <cell r="D32">
            <v>67.635410735970382</v>
          </cell>
        </row>
        <row r="33">
          <cell r="C33">
            <v>66.384631972484456</v>
          </cell>
          <cell r="D33">
            <v>68.262198258011495</v>
          </cell>
        </row>
        <row r="34">
          <cell r="C34">
            <v>72.185439467946992</v>
          </cell>
          <cell r="D34">
            <v>69.490289461608256</v>
          </cell>
        </row>
        <row r="35">
          <cell r="C35">
            <v>68.26063364495937</v>
          </cell>
          <cell r="D35">
            <v>72.044669722299076</v>
          </cell>
        </row>
        <row r="36">
          <cell r="C36">
            <v>67.759109276605287</v>
          </cell>
          <cell r="D36">
            <v>71.770089503712214</v>
          </cell>
        </row>
        <row r="37">
          <cell r="C37">
            <v>70.530729781092248</v>
          </cell>
          <cell r="D37">
            <v>67.441963663222737</v>
          </cell>
        </row>
        <row r="38">
          <cell r="C38">
            <v>66.773496982972446</v>
          </cell>
          <cell r="D38">
            <v>68.283639247621778</v>
          </cell>
        </row>
        <row r="39">
          <cell r="C39">
            <v>66.089240229389233</v>
          </cell>
          <cell r="D39">
            <v>69.295789280070849</v>
          </cell>
        </row>
        <row r="40">
          <cell r="C40">
            <v>73.553545521118735</v>
          </cell>
          <cell r="D40">
            <v>69.787189658683687</v>
          </cell>
        </row>
        <row r="41">
          <cell r="C41">
            <v>71.319151506755787</v>
          </cell>
          <cell r="D41">
            <v>68.845875044689691</v>
          </cell>
        </row>
        <row r="42">
          <cell r="C42">
            <v>68.12935685087777</v>
          </cell>
          <cell r="D42">
            <v>69.315641965706064</v>
          </cell>
        </row>
        <row r="43">
          <cell r="C43">
            <v>67.476128212092732</v>
          </cell>
          <cell r="D43">
            <v>68.147137729220901</v>
          </cell>
        </row>
        <row r="44">
          <cell r="C44">
            <v>67.878779722301701</v>
          </cell>
          <cell r="D44">
            <v>68.967370481077737</v>
          </cell>
        </row>
        <row r="45">
          <cell r="C45">
            <v>69.292375263267942</v>
          </cell>
          <cell r="D45">
            <v>69.701617586439895</v>
          </cell>
        </row>
        <row r="46">
          <cell r="C46">
            <v>67.021659175779263</v>
          </cell>
          <cell r="D46">
            <v>70.004945355647536</v>
          </cell>
        </row>
        <row r="47">
          <cell r="C47">
            <v>69.249321959130455</v>
          </cell>
          <cell r="D47">
            <v>69.510071151332255</v>
          </cell>
        </row>
        <row r="48">
          <cell r="C48">
            <v>68.272269617442674</v>
          </cell>
          <cell r="D48">
            <v>70.635061719408796</v>
          </cell>
        </row>
        <row r="49">
          <cell r="C49">
            <v>66.609403882413829</v>
          </cell>
          <cell r="D49">
            <v>68.444100814694906</v>
          </cell>
        </row>
        <row r="50">
          <cell r="C50">
            <v>65.779961877071898</v>
          </cell>
          <cell r="D50">
            <v>70.883354087886659</v>
          </cell>
        </row>
        <row r="51">
          <cell r="C51">
            <v>71.900872564649205</v>
          </cell>
          <cell r="D51">
            <v>68.995890507181187</v>
          </cell>
        </row>
        <row r="52">
          <cell r="C52">
            <v>66.614779486248949</v>
          </cell>
          <cell r="D52">
            <v>70.551004826600561</v>
          </cell>
        </row>
        <row r="53">
          <cell r="C53">
            <v>67.201210663945673</v>
          </cell>
          <cell r="D53">
            <v>71.701774142827759</v>
          </cell>
        </row>
        <row r="54">
          <cell r="C54">
            <v>67.621528957655684</v>
          </cell>
          <cell r="D54">
            <v>72.402627736228141</v>
          </cell>
        </row>
        <row r="55">
          <cell r="C55">
            <v>64.495444697763503</v>
          </cell>
          <cell r="D55">
            <v>70.907617613041822</v>
          </cell>
        </row>
        <row r="56">
          <cell r="C56">
            <v>69.362703640776047</v>
          </cell>
          <cell r="D56">
            <v>69.796962402834595</v>
          </cell>
        </row>
        <row r="57">
          <cell r="C57">
            <v>70.689475849512519</v>
          </cell>
          <cell r="D57">
            <v>72.392993625081857</v>
          </cell>
        </row>
        <row r="58">
          <cell r="C58">
            <v>64.221951420923645</v>
          </cell>
          <cell r="D58">
            <v>70.296488743990025</v>
          </cell>
        </row>
        <row r="59">
          <cell r="C59">
            <v>66.838179172843553</v>
          </cell>
          <cell r="D59">
            <v>69.33761274865428</v>
          </cell>
        </row>
        <row r="60">
          <cell r="C60">
            <v>66.978119045660648</v>
          </cell>
          <cell r="D60">
            <v>72.221643586092199</v>
          </cell>
        </row>
        <row r="61">
          <cell r="C61">
            <v>67.064577694142983</v>
          </cell>
          <cell r="D61">
            <v>67.578929089382342</v>
          </cell>
        </row>
        <row r="62">
          <cell r="C62">
            <v>66.878397270685056</v>
          </cell>
          <cell r="D62">
            <v>68.004754782366575</v>
          </cell>
        </row>
        <row r="63">
          <cell r="C63">
            <v>67.749220652855882</v>
          </cell>
          <cell r="D63">
            <v>69.934160844975537</v>
          </cell>
        </row>
        <row r="64">
          <cell r="C64">
            <v>67.691621108876731</v>
          </cell>
          <cell r="D64">
            <v>71.124837438515442</v>
          </cell>
        </row>
        <row r="65">
          <cell r="C65">
            <v>66.594574979176443</v>
          </cell>
          <cell r="D65">
            <v>71.219304577658534</v>
          </cell>
        </row>
        <row r="66">
          <cell r="C66">
            <v>65.175871772551218</v>
          </cell>
          <cell r="D66">
            <v>65.995936457135045</v>
          </cell>
        </row>
        <row r="67">
          <cell r="C67">
            <v>70.039953524939918</v>
          </cell>
          <cell r="D67">
            <v>68.435621625880046</v>
          </cell>
        </row>
        <row r="68">
          <cell r="C68">
            <v>67.992315376848552</v>
          </cell>
          <cell r="D68">
            <v>71.095512053969841</v>
          </cell>
        </row>
        <row r="69">
          <cell r="C69">
            <v>69.241731918144723</v>
          </cell>
          <cell r="D69">
            <v>69.766464555920692</v>
          </cell>
        </row>
        <row r="70">
          <cell r="C70">
            <v>65.000015025044661</v>
          </cell>
          <cell r="D70">
            <v>68.270796497839939</v>
          </cell>
        </row>
        <row r="71">
          <cell r="C71">
            <v>72.072968621434455</v>
          </cell>
          <cell r="D71">
            <v>68.99296430869083</v>
          </cell>
        </row>
        <row r="72">
          <cell r="C72">
            <v>73.059783706605074</v>
          </cell>
          <cell r="D72">
            <v>70.063742579725641</v>
          </cell>
        </row>
        <row r="73">
          <cell r="C73">
            <v>66.997443852275282</v>
          </cell>
          <cell r="D73">
            <v>70.782170104044525</v>
          </cell>
        </row>
        <row r="74">
          <cell r="C74">
            <v>70.265182596670215</v>
          </cell>
          <cell r="D74">
            <v>70.997412350510373</v>
          </cell>
        </row>
        <row r="75">
          <cell r="C75">
            <v>66.501268694840235</v>
          </cell>
          <cell r="D75">
            <v>70.667856526165195</v>
          </cell>
        </row>
        <row r="76">
          <cell r="C76">
            <v>65.522279818116175</v>
          </cell>
          <cell r="D76">
            <v>70.28033106535095</v>
          </cell>
        </row>
        <row r="77">
          <cell r="C77">
            <v>66.327280468287128</v>
          </cell>
          <cell r="D77">
            <v>69.774472880884005</v>
          </cell>
        </row>
        <row r="78">
          <cell r="C78">
            <v>68.975861583296179</v>
          </cell>
          <cell r="D78">
            <v>69.456784067467396</v>
          </cell>
        </row>
        <row r="79">
          <cell r="C79">
            <v>74.128186536020976</v>
          </cell>
          <cell r="D79">
            <v>71.660606432734241</v>
          </cell>
        </row>
        <row r="80">
          <cell r="C80">
            <v>68.228424067072979</v>
          </cell>
          <cell r="D80">
            <v>71.33232298759161</v>
          </cell>
        </row>
        <row r="81">
          <cell r="C81">
            <v>66.761427272563978</v>
          </cell>
          <cell r="D81">
            <v>72.616244624420375</v>
          </cell>
        </row>
        <row r="82">
          <cell r="C82">
            <v>68.608070928545743</v>
          </cell>
          <cell r="D82">
            <v>69.568953494564212</v>
          </cell>
        </row>
        <row r="83">
          <cell r="C83">
            <v>68.767904037551361</v>
          </cell>
          <cell r="D83">
            <v>71.12814319475001</v>
          </cell>
        </row>
        <row r="84">
          <cell r="C84">
            <v>67.947195347852755</v>
          </cell>
          <cell r="D84">
            <v>69.982158127359</v>
          </cell>
        </row>
        <row r="85">
          <cell r="C85">
            <v>66.36480344870391</v>
          </cell>
          <cell r="D85">
            <v>69.707084136669053</v>
          </cell>
        </row>
        <row r="86">
          <cell r="C86">
            <v>67.237578058670735</v>
          </cell>
          <cell r="D86">
            <v>70.763652121273324</v>
          </cell>
        </row>
        <row r="87">
          <cell r="C87">
            <v>70.900868413699214</v>
          </cell>
          <cell r="D87">
            <v>70.378242884626445</v>
          </cell>
        </row>
        <row r="88">
          <cell r="C88">
            <v>67.908767189083534</v>
          </cell>
          <cell r="D88">
            <v>72.562404625090224</v>
          </cell>
        </row>
        <row r="89">
          <cell r="C89">
            <v>69.185199185658405</v>
          </cell>
          <cell r="D89">
            <v>68.329197512940922</v>
          </cell>
        </row>
        <row r="90">
          <cell r="C90">
            <v>67.95871707918522</v>
          </cell>
          <cell r="D90">
            <v>68.013121854068444</v>
          </cell>
        </row>
        <row r="91">
          <cell r="C91">
            <v>66.979916275544383</v>
          </cell>
          <cell r="D91">
            <v>68.588413750088492</v>
          </cell>
        </row>
        <row r="92">
          <cell r="C92">
            <v>68.069804949520844</v>
          </cell>
          <cell r="D92">
            <v>73.631495535813116</v>
          </cell>
        </row>
        <row r="93">
          <cell r="C93">
            <v>65.773879854787211</v>
          </cell>
          <cell r="D93">
            <v>67.549452167535847</v>
          </cell>
        </row>
        <row r="94">
          <cell r="C94">
            <v>65.631274238364725</v>
          </cell>
          <cell r="D94">
            <v>71.710537227422662</v>
          </cell>
        </row>
        <row r="95">
          <cell r="C95">
            <v>69.35704956444917</v>
          </cell>
          <cell r="D95">
            <v>72.326182817926195</v>
          </cell>
        </row>
        <row r="96">
          <cell r="C96">
            <v>66.764066427763595</v>
          </cell>
          <cell r="D96">
            <v>68.738508807128511</v>
          </cell>
        </row>
        <row r="97">
          <cell r="C97">
            <v>70.040534832916009</v>
          </cell>
          <cell r="D97">
            <v>70.12039207215399</v>
          </cell>
        </row>
        <row r="98">
          <cell r="C98">
            <v>68.062720112100067</v>
          </cell>
          <cell r="D98">
            <v>71.989618818211454</v>
          </cell>
        </row>
        <row r="99">
          <cell r="C99">
            <v>67.36112687270932</v>
          </cell>
          <cell r="D99">
            <v>70.699388147479269</v>
          </cell>
        </row>
        <row r="100">
          <cell r="C100">
            <v>70.532949243170847</v>
          </cell>
          <cell r="D100">
            <v>71.649402835701764</v>
          </cell>
        </row>
        <row r="101">
          <cell r="C101">
            <v>68.922565375150484</v>
          </cell>
          <cell r="D101">
            <v>67.025477203643277</v>
          </cell>
        </row>
        <row r="102">
          <cell r="C102">
            <v>70.408226065643603</v>
          </cell>
          <cell r="D102">
            <v>69.291995020633863</v>
          </cell>
        </row>
        <row r="103">
          <cell r="C103">
            <v>67.499864121352203</v>
          </cell>
          <cell r="D103">
            <v>70.757771050164024</v>
          </cell>
        </row>
        <row r="104">
          <cell r="C104">
            <v>72.340262111685689</v>
          </cell>
          <cell r="D104">
            <v>72.109391143380023</v>
          </cell>
        </row>
        <row r="105">
          <cell r="C105">
            <v>68.086419180312788</v>
          </cell>
          <cell r="D105">
            <v>68.008632746184205</v>
          </cell>
        </row>
        <row r="106">
          <cell r="C106">
            <v>65.517824954735175</v>
          </cell>
          <cell r="D106">
            <v>70.496797876759103</v>
          </cell>
        </row>
        <row r="107">
          <cell r="C107">
            <v>69.921821712167684</v>
          </cell>
          <cell r="D107">
            <v>67.157069767832283</v>
          </cell>
        </row>
        <row r="108">
          <cell r="C108">
            <v>71.291395354164806</v>
          </cell>
          <cell r="D108">
            <v>73.885543024984855</v>
          </cell>
        </row>
        <row r="109">
          <cell r="C109">
            <v>67.302392719119482</v>
          </cell>
          <cell r="D109">
            <v>71.091933855155474</v>
          </cell>
        </row>
      </sheetData>
      <sheetData sheetId="11">
        <row r="13">
          <cell r="E13">
            <v>4.05591218745404</v>
          </cell>
        </row>
        <row r="14">
          <cell r="E14">
            <v>16.040841688285191</v>
          </cell>
        </row>
        <row r="17">
          <cell r="E17">
            <v>0.25284908773933717</v>
          </cell>
        </row>
        <row r="18">
          <cell r="E18">
            <v>2.3476972799816505E-11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Themes"/>
      <sheetName val="PieceWiseModels"/>
      <sheetName val="Data"/>
      <sheetName val="Fit_O3"/>
      <sheetName val="Fit_3Piece_O0"/>
      <sheetName val="Fit_3Piece_O1"/>
      <sheetName val="Fit_3Piece_O1_v2"/>
      <sheetName val="Fit_6Piece_O1"/>
      <sheetName val="Fit_2Piece_O2"/>
      <sheetName val="Splines"/>
      <sheetName val="NoSpline1"/>
      <sheetName val="NoSpline2"/>
      <sheetName val="NoSpline3"/>
      <sheetName val="CubicSpline1"/>
      <sheetName val="CubicSpline2"/>
      <sheetName val="CubicSpline3"/>
      <sheetName val="CubicSpline_YC"/>
      <sheetName val="CubicSpline_YC_Optim"/>
      <sheetName val="CubicSpline_YC_Optim_Penalized"/>
      <sheetName val="Rcode_Spline_1"/>
      <sheetName val="Rcode_Spline_2"/>
      <sheetName val="GAMS"/>
      <sheetName val="DiamondsExample1"/>
      <sheetName val="DiamondsExample2"/>
      <sheetName val="DiamondsExample3"/>
      <sheetName val="DiamondsExample4"/>
      <sheetName val="Shapley"/>
      <sheetName val="Additive_2Player"/>
      <sheetName val="Additive_2P_Cases"/>
      <sheetName val="Additive_2P_Expectation"/>
      <sheetName val="Website"/>
      <sheetName val="Additive_3Player"/>
      <sheetName val="Theory2Models1"/>
      <sheetName val="Theory2Models2"/>
      <sheetName val="Theory2Models3"/>
      <sheetName val="Example1_Notation"/>
      <sheetName val="Example1_Indicator"/>
      <sheetName val="Example1_Values"/>
      <sheetName val="Additive_3Variable"/>
      <sheetName val="Additive_3Variable_Waterfall"/>
      <sheetName val="RCode_Shapley"/>
      <sheetName val="NaiveBayes"/>
      <sheetName val="train"/>
      <sheetName val="test"/>
      <sheetName val="fit_forecast"/>
      <sheetName val="RCode"/>
      <sheetName val="train_text"/>
      <sheetName val="test_text"/>
      <sheetName val="fit_forecast_text"/>
      <sheetName val="RCode_text"/>
      <sheetName val="PCA"/>
      <sheetName val="Terminology"/>
      <sheetName val="Boxers1"/>
      <sheetName val="Boxers2"/>
      <sheetName val="Boxers3"/>
      <sheetName val="Dimensions"/>
      <sheetName val="GreenPaint1"/>
      <sheetName val="GreenPaint2"/>
      <sheetName val="LimePaint"/>
      <sheetName val="Boxers4"/>
      <sheetName val="Calculation"/>
      <sheetName val="PCA_RCode"/>
      <sheetName val="Extra"/>
      <sheetName val="MarketBasketAnalysis"/>
      <sheetName val="TransactionsData_v1"/>
      <sheetName val="TransactionsData_v2"/>
      <sheetName val="TransactionsData_v3"/>
      <sheetName val="BasketAnalysis"/>
      <sheetName val="AprioriAlgo_RCode1"/>
      <sheetName val="AprioriAlgo_RCode2"/>
      <sheetName val="PreWork4NextClass"/>
      <sheetName val="InClassProjects"/>
      <sheetName val="Q_PCA_Q2"/>
      <sheetName val="qGAMs"/>
      <sheetName val="qNaiveBay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4">
          <cell r="D24">
            <v>3</v>
          </cell>
        </row>
        <row r="25">
          <cell r="D25">
            <v>3</v>
          </cell>
        </row>
        <row r="26">
          <cell r="D26">
            <v>3</v>
          </cell>
        </row>
        <row r="27">
          <cell r="D27">
            <v>3</v>
          </cell>
        </row>
      </sheetData>
      <sheetData sheetId="15"/>
      <sheetData sheetId="16">
        <row r="8">
          <cell r="AA8">
            <v>1</v>
          </cell>
          <cell r="AB8">
            <v>2</v>
          </cell>
        </row>
        <row r="9">
          <cell r="AA9">
            <v>1</v>
          </cell>
          <cell r="AB9">
            <v>2.1</v>
          </cell>
        </row>
        <row r="10">
          <cell r="AA10">
            <v>1</v>
          </cell>
          <cell r="AB10">
            <v>2.2000000000000002</v>
          </cell>
        </row>
        <row r="11">
          <cell r="AA11">
            <v>1</v>
          </cell>
          <cell r="AB11">
            <v>2.2999999999999998</v>
          </cell>
        </row>
        <row r="12">
          <cell r="AA12">
            <v>1</v>
          </cell>
          <cell r="AB12">
            <v>2.4</v>
          </cell>
        </row>
        <row r="13">
          <cell r="AA13">
            <v>1</v>
          </cell>
          <cell r="AB13">
            <v>2.5</v>
          </cell>
        </row>
        <row r="14">
          <cell r="AA14">
            <v>1</v>
          </cell>
          <cell r="AB14">
            <v>2.6</v>
          </cell>
        </row>
        <row r="15">
          <cell r="AA15">
            <v>1</v>
          </cell>
          <cell r="AB15">
            <v>2.7</v>
          </cell>
        </row>
        <row r="16">
          <cell r="AA16">
            <v>1</v>
          </cell>
          <cell r="AB16">
            <v>2.8</v>
          </cell>
        </row>
        <row r="17">
          <cell r="AA17">
            <v>1</v>
          </cell>
          <cell r="AB17">
            <v>2.9</v>
          </cell>
        </row>
        <row r="18">
          <cell r="AA18">
            <v>2</v>
          </cell>
          <cell r="AB18">
            <v>3</v>
          </cell>
        </row>
        <row r="19">
          <cell r="AA19">
            <v>2</v>
          </cell>
          <cell r="AB19">
            <v>3.1</v>
          </cell>
        </row>
        <row r="20">
          <cell r="AA20">
            <v>2</v>
          </cell>
          <cell r="AB20">
            <v>3.2</v>
          </cell>
        </row>
        <row r="21">
          <cell r="AA21">
            <v>2</v>
          </cell>
          <cell r="AB21">
            <v>3.3</v>
          </cell>
        </row>
        <row r="22">
          <cell r="AA22">
            <v>2</v>
          </cell>
          <cell r="AB22">
            <v>3.4</v>
          </cell>
        </row>
        <row r="23">
          <cell r="AA23">
            <v>2</v>
          </cell>
          <cell r="AB23">
            <v>3.5</v>
          </cell>
        </row>
        <row r="24">
          <cell r="AA24">
            <v>2</v>
          </cell>
          <cell r="AB24">
            <v>3.6</v>
          </cell>
        </row>
        <row r="25">
          <cell r="AA25">
            <v>2</v>
          </cell>
          <cell r="AB25">
            <v>3.7</v>
          </cell>
        </row>
        <row r="26">
          <cell r="AA26">
            <v>2</v>
          </cell>
          <cell r="AB26">
            <v>3.8</v>
          </cell>
        </row>
        <row r="27">
          <cell r="AA27">
            <v>2</v>
          </cell>
          <cell r="AB27">
            <v>3.9</v>
          </cell>
        </row>
        <row r="28">
          <cell r="AA28">
            <v>3</v>
          </cell>
          <cell r="AB28">
            <v>4</v>
          </cell>
        </row>
        <row r="29">
          <cell r="AA29">
            <v>3</v>
          </cell>
          <cell r="AB29">
            <v>4.0999999999999996</v>
          </cell>
        </row>
        <row r="30">
          <cell r="AA30">
            <v>3</v>
          </cell>
          <cell r="AB30">
            <v>4.2</v>
          </cell>
        </row>
        <row r="31">
          <cell r="AA31">
            <v>3</v>
          </cell>
          <cell r="AB31">
            <v>4.3</v>
          </cell>
        </row>
        <row r="32">
          <cell r="AA32">
            <v>3</v>
          </cell>
          <cell r="AB32">
            <v>4.4000000000000004</v>
          </cell>
        </row>
        <row r="33">
          <cell r="AA33">
            <v>3</v>
          </cell>
          <cell r="AB33">
            <v>4.5</v>
          </cell>
        </row>
        <row r="34">
          <cell r="AA34">
            <v>3</v>
          </cell>
          <cell r="AB34">
            <v>4.5999999999999996</v>
          </cell>
        </row>
        <row r="35">
          <cell r="AA35">
            <v>3</v>
          </cell>
          <cell r="AB35">
            <v>4.7</v>
          </cell>
        </row>
        <row r="36">
          <cell r="AA36">
            <v>3</v>
          </cell>
          <cell r="AB36">
            <v>4.8</v>
          </cell>
        </row>
        <row r="37">
          <cell r="AA37">
            <v>3</v>
          </cell>
          <cell r="AB37">
            <v>4.9000000000000004</v>
          </cell>
        </row>
        <row r="38">
          <cell r="AA38">
            <v>3</v>
          </cell>
          <cell r="AB38">
            <v>5</v>
          </cell>
        </row>
      </sheetData>
      <sheetData sheetId="17"/>
      <sheetData sheetId="18">
        <row r="110">
          <cell r="B110">
            <v>1</v>
          </cell>
        </row>
        <row r="120">
          <cell r="B120">
            <v>2</v>
          </cell>
        </row>
        <row r="130">
          <cell r="B130">
            <v>3</v>
          </cell>
        </row>
        <row r="140">
          <cell r="B140">
            <v>4</v>
          </cell>
        </row>
        <row r="150">
          <cell r="B150">
            <v>5</v>
          </cell>
        </row>
        <row r="170">
          <cell r="B170">
            <v>7</v>
          </cell>
        </row>
        <row r="200">
          <cell r="B200">
            <v>10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ay"/>
      <sheetName val="Themes"/>
      <sheetName val="PieceWiseModels"/>
      <sheetName val="Data"/>
      <sheetName val="Fit_O3"/>
      <sheetName val="Fit_3Piece_O0"/>
      <sheetName val="Fit_3Piece_O1"/>
      <sheetName val="Fit_3Piece_O1_v2"/>
      <sheetName val="Fit_6Piece_O1"/>
      <sheetName val="Fit_2Piece_O2"/>
      <sheetName val="Splines"/>
      <sheetName val="NoSpline1"/>
      <sheetName val="NoSpline2"/>
      <sheetName val="NoSpline3"/>
      <sheetName val="CubicSpline1"/>
      <sheetName val="CubicSpline2"/>
      <sheetName val="CubicSpline3"/>
      <sheetName val="CubicSpline_YC"/>
      <sheetName val="CubicSpline_YC_Optim"/>
      <sheetName val="CubicSpline_YC_Optim_Penalized"/>
      <sheetName val="Rcode_Spline_1"/>
      <sheetName val="Rcode_Spline_2"/>
      <sheetName val="GAMS"/>
      <sheetName val="DiamondsExample1"/>
      <sheetName val="DiamondsExample2"/>
      <sheetName val="DiamondsExample3"/>
      <sheetName val="DiamondsExample4"/>
      <sheetName val="Shapley"/>
      <sheetName val="Additive_2Player"/>
      <sheetName val="Additive_2P_Cases"/>
      <sheetName val="Additive_2P_Expectation"/>
      <sheetName val="Website"/>
      <sheetName val="Additive_3Player"/>
      <sheetName val="Theory2Models1"/>
      <sheetName val="Theory2Models2"/>
      <sheetName val="Theory2Models3"/>
      <sheetName val="Example1_Notation"/>
      <sheetName val="Example1_Indicator"/>
      <sheetName val="Example1_Values"/>
      <sheetName val="Additive_3Variable"/>
      <sheetName val="Additive_3Variable_Waterfall"/>
      <sheetName val="RCode_Shapley"/>
      <sheetName val="NaiveBayes"/>
      <sheetName val="train"/>
      <sheetName val="test"/>
      <sheetName val="fit_forecast"/>
      <sheetName val="RCode"/>
      <sheetName val="train_text"/>
      <sheetName val="test_text"/>
      <sheetName val="fit_forecast_text"/>
      <sheetName val="RCode_text"/>
      <sheetName val="PCA"/>
      <sheetName val="Terminology"/>
      <sheetName val="Boxers1"/>
      <sheetName val="Boxers2"/>
      <sheetName val="Boxers3"/>
      <sheetName val="Dimensions"/>
      <sheetName val="GreenPaint1"/>
      <sheetName val="GreenPaint2"/>
      <sheetName val="LimePaint"/>
      <sheetName val="Boxers4"/>
      <sheetName val="Calculation"/>
      <sheetName val="PCA_RCode"/>
      <sheetName val="Extra"/>
      <sheetName val="MarketBasketAnalysis"/>
      <sheetName val="TransactionsData_v1"/>
      <sheetName val="TransactionsData_v2"/>
      <sheetName val="TransactionsData_v3"/>
      <sheetName val="BasketAnalysis"/>
      <sheetName val="AprioriAlgo_RCode1"/>
      <sheetName val="AprioriAlgo_RCode2"/>
      <sheetName val="PreWork4NextClass"/>
      <sheetName val="InClassProjects"/>
      <sheetName val="Q_PCA_Q2"/>
      <sheetName val="qGAMs"/>
      <sheetName val="qNaiveBay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4">
          <cell r="D24">
            <v>3</v>
          </cell>
        </row>
        <row r="25">
          <cell r="D25">
            <v>3</v>
          </cell>
        </row>
        <row r="26">
          <cell r="D26">
            <v>3</v>
          </cell>
        </row>
        <row r="27">
          <cell r="D27">
            <v>3</v>
          </cell>
        </row>
      </sheetData>
      <sheetData sheetId="15"/>
      <sheetData sheetId="16">
        <row r="8">
          <cell r="AA8">
            <v>1</v>
          </cell>
          <cell r="AB8">
            <v>2</v>
          </cell>
        </row>
        <row r="9">
          <cell r="AA9">
            <v>1</v>
          </cell>
          <cell r="AB9">
            <v>2.1</v>
          </cell>
        </row>
        <row r="10">
          <cell r="AA10">
            <v>1</v>
          </cell>
          <cell r="AB10">
            <v>2.2000000000000002</v>
          </cell>
        </row>
        <row r="11">
          <cell r="AA11">
            <v>1</v>
          </cell>
          <cell r="AB11">
            <v>2.2999999999999998</v>
          </cell>
        </row>
        <row r="12">
          <cell r="AA12">
            <v>1</v>
          </cell>
          <cell r="AB12">
            <v>2.4</v>
          </cell>
        </row>
        <row r="13">
          <cell r="AA13">
            <v>1</v>
          </cell>
          <cell r="AB13">
            <v>2.5</v>
          </cell>
        </row>
        <row r="14">
          <cell r="AA14">
            <v>1</v>
          </cell>
          <cell r="AB14">
            <v>2.6</v>
          </cell>
        </row>
        <row r="15">
          <cell r="AA15">
            <v>1</v>
          </cell>
          <cell r="AB15">
            <v>2.7</v>
          </cell>
        </row>
        <row r="16">
          <cell r="AA16">
            <v>1</v>
          </cell>
          <cell r="AB16">
            <v>2.8</v>
          </cell>
        </row>
        <row r="17">
          <cell r="AA17">
            <v>1</v>
          </cell>
          <cell r="AB17">
            <v>2.9</v>
          </cell>
        </row>
        <row r="18">
          <cell r="AA18">
            <v>2</v>
          </cell>
          <cell r="AB18">
            <v>3</v>
          </cell>
        </row>
        <row r="19">
          <cell r="AA19">
            <v>2</v>
          </cell>
          <cell r="AB19">
            <v>3.1</v>
          </cell>
        </row>
        <row r="20">
          <cell r="AA20">
            <v>2</v>
          </cell>
          <cell r="AB20">
            <v>3.2</v>
          </cell>
        </row>
        <row r="21">
          <cell r="AA21">
            <v>2</v>
          </cell>
          <cell r="AB21">
            <v>3.3</v>
          </cell>
        </row>
        <row r="22">
          <cell r="AA22">
            <v>2</v>
          </cell>
          <cell r="AB22">
            <v>3.4</v>
          </cell>
        </row>
        <row r="23">
          <cell r="AA23">
            <v>2</v>
          </cell>
          <cell r="AB23">
            <v>3.5</v>
          </cell>
        </row>
        <row r="24">
          <cell r="AA24">
            <v>2</v>
          </cell>
          <cell r="AB24">
            <v>3.6</v>
          </cell>
        </row>
        <row r="25">
          <cell r="AA25">
            <v>2</v>
          </cell>
          <cell r="AB25">
            <v>3.7</v>
          </cell>
        </row>
        <row r="26">
          <cell r="AA26">
            <v>2</v>
          </cell>
          <cell r="AB26">
            <v>3.8</v>
          </cell>
        </row>
        <row r="27">
          <cell r="AA27">
            <v>2</v>
          </cell>
          <cell r="AB27">
            <v>3.9</v>
          </cell>
        </row>
        <row r="28">
          <cell r="AA28">
            <v>3</v>
          </cell>
          <cell r="AB28">
            <v>4</v>
          </cell>
        </row>
        <row r="29">
          <cell r="AA29">
            <v>3</v>
          </cell>
          <cell r="AB29">
            <v>4.0999999999999996</v>
          </cell>
        </row>
        <row r="30">
          <cell r="AA30">
            <v>3</v>
          </cell>
          <cell r="AB30">
            <v>4.2</v>
          </cell>
        </row>
        <row r="31">
          <cell r="AA31">
            <v>3</v>
          </cell>
          <cell r="AB31">
            <v>4.3</v>
          </cell>
        </row>
        <row r="32">
          <cell r="AA32">
            <v>3</v>
          </cell>
          <cell r="AB32">
            <v>4.4000000000000004</v>
          </cell>
        </row>
        <row r="33">
          <cell r="AA33">
            <v>3</v>
          </cell>
          <cell r="AB33">
            <v>4.5</v>
          </cell>
        </row>
        <row r="34">
          <cell r="AA34">
            <v>3</v>
          </cell>
          <cell r="AB34">
            <v>4.5999999999999996</v>
          </cell>
        </row>
        <row r="35">
          <cell r="AA35">
            <v>3</v>
          </cell>
          <cell r="AB35">
            <v>4.7</v>
          </cell>
        </row>
        <row r="36">
          <cell r="AA36">
            <v>3</v>
          </cell>
          <cell r="AB36">
            <v>4.8</v>
          </cell>
        </row>
        <row r="37">
          <cell r="AA37">
            <v>3</v>
          </cell>
          <cell r="AB37">
            <v>4.9000000000000004</v>
          </cell>
        </row>
        <row r="38">
          <cell r="AA38">
            <v>3</v>
          </cell>
          <cell r="AB38">
            <v>5</v>
          </cell>
        </row>
      </sheetData>
      <sheetData sheetId="17"/>
      <sheetData sheetId="18">
        <row r="110">
          <cell r="B110">
            <v>1</v>
          </cell>
        </row>
        <row r="120">
          <cell r="B120">
            <v>2</v>
          </cell>
        </row>
        <row r="130">
          <cell r="B130">
            <v>3</v>
          </cell>
        </row>
        <row r="140">
          <cell r="B140">
            <v>4</v>
          </cell>
        </row>
        <row r="150">
          <cell r="B150">
            <v>5</v>
          </cell>
        </row>
        <row r="170">
          <cell r="B170">
            <v>7</v>
          </cell>
        </row>
        <row r="200">
          <cell r="B200">
            <v>10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ula3"/>
      <sheetName val="Cor_N_Cov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"/>
      <sheetName val="Bond"/>
      <sheetName val="InstallmentLoan"/>
      <sheetName val="Duration"/>
      <sheetName val="Dur2"/>
      <sheetName val="Dur3"/>
      <sheetName val="Curve0"/>
      <sheetName val="Remember"/>
      <sheetName val="Bond2"/>
      <sheetName val="Bond3"/>
      <sheetName val="FX_Intro"/>
    </sheetNames>
    <sheetDataSet>
      <sheetData sheetId="0"/>
      <sheetData sheetId="1">
        <row r="4">
          <cell r="C4">
            <v>2000000</v>
          </cell>
        </row>
        <row r="6">
          <cell r="C6">
            <v>2</v>
          </cell>
        </row>
        <row r="7">
          <cell r="C7">
            <v>7</v>
          </cell>
        </row>
        <row r="8">
          <cell r="C8">
            <v>2.5000000000000001E-2</v>
          </cell>
        </row>
        <row r="12">
          <cell r="E12">
            <v>35000</v>
          </cell>
        </row>
        <row r="13">
          <cell r="E13">
            <v>35000</v>
          </cell>
        </row>
        <row r="14">
          <cell r="E14">
            <v>35000</v>
          </cell>
        </row>
        <row r="15">
          <cell r="E15">
            <v>35000</v>
          </cell>
        </row>
        <row r="16">
          <cell r="E16">
            <v>35000</v>
          </cell>
        </row>
        <row r="17">
          <cell r="E17">
            <v>35000</v>
          </cell>
        </row>
        <row r="18">
          <cell r="E18">
            <v>35000</v>
          </cell>
        </row>
        <row r="19">
          <cell r="E19">
            <v>35000</v>
          </cell>
        </row>
        <row r="20">
          <cell r="E20">
            <v>35000</v>
          </cell>
        </row>
        <row r="21">
          <cell r="E21">
            <v>35000</v>
          </cell>
        </row>
        <row r="22">
          <cell r="E22">
            <v>35000</v>
          </cell>
        </row>
        <row r="23">
          <cell r="E23">
            <v>35000</v>
          </cell>
        </row>
        <row r="24">
          <cell r="E24">
            <v>35000</v>
          </cell>
        </row>
        <row r="25">
          <cell r="E25">
            <v>2035000</v>
          </cell>
        </row>
      </sheetData>
      <sheetData sheetId="2">
        <row r="3">
          <cell r="F3">
            <v>10.837769560171987</v>
          </cell>
        </row>
      </sheetData>
      <sheetData sheetId="3"/>
      <sheetData sheetId="4">
        <row r="12">
          <cell r="G12">
            <v>0.98760555034319286</v>
          </cell>
          <cell r="I12">
            <v>2126382.9183726022</v>
          </cell>
        </row>
        <row r="13">
          <cell r="G13">
            <v>0.97536472306868083</v>
          </cell>
        </row>
        <row r="14">
          <cell r="G14">
            <v>0.96327561411158036</v>
          </cell>
        </row>
        <row r="15">
          <cell r="G15">
            <v>0.95133634300684455</v>
          </cell>
        </row>
        <row r="16">
          <cell r="G16">
            <v>0.93954505259675514</v>
          </cell>
        </row>
        <row r="17">
          <cell r="G17">
            <v>0.92789990874204242</v>
          </cell>
        </row>
        <row r="18">
          <cell r="G18">
            <v>0.9163991000365832</v>
          </cell>
        </row>
        <row r="19">
          <cell r="G19">
            <v>0.90504083752563647</v>
          </cell>
        </row>
        <row r="20">
          <cell r="G20">
            <v>0.89382335442757033</v>
          </cell>
        </row>
        <row r="21">
          <cell r="G21">
            <v>0.88274490585903931</v>
          </cell>
        </row>
        <row r="22">
          <cell r="G22">
            <v>0.87180376856356656</v>
          </cell>
        </row>
        <row r="23">
          <cell r="G23">
            <v>0.86099824064349073</v>
          </cell>
        </row>
        <row r="24">
          <cell r="G24">
            <v>0.85032664129523539</v>
          </cell>
        </row>
        <row r="25">
          <cell r="G25">
            <v>0.83978731054785982</v>
          </cell>
        </row>
      </sheetData>
      <sheetData sheetId="5"/>
      <sheetData sheetId="6">
        <row r="26">
          <cell r="E26">
            <v>1200.2040073638184</v>
          </cell>
        </row>
      </sheetData>
      <sheetData sheetId="7"/>
      <sheetData sheetId="8"/>
      <sheetData sheetId="9"/>
      <sheetData sheetId="1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Matrix"/>
      <sheetName val="CreditMatrix_Weighted"/>
      <sheetName val="MatrixMultiplication"/>
      <sheetName val="Loss_FromRanking"/>
      <sheetName val="HazardRate1"/>
      <sheetName val="HazardRat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10"/>
      <sheetName val="LearningObjectives"/>
      <sheetName val="Concepts1"/>
      <sheetName val="RiskDrivers"/>
      <sheetName val="SourcesOfLiquidity"/>
      <sheetName val="Concepts2"/>
      <sheetName val="Liquidity"/>
      <sheetName val="Scenario"/>
      <sheetName val="Ratios"/>
      <sheetName val="Matz_Ch2"/>
      <sheetName val="Matz_Ch4"/>
      <sheetName val="Matz_Ch7"/>
      <sheetName val="StressTesting"/>
      <sheetName val="LCR"/>
      <sheetName val="LCR_Calc"/>
      <sheetName val="NSFR"/>
      <sheetName val="ASF"/>
      <sheetName val="RSF"/>
      <sheetName val="IMix1"/>
      <sheetName val="IMix1Calc"/>
      <sheetName val="IMix2"/>
      <sheetName val="IMix2Calc"/>
      <sheetName val="O_Discussion"/>
      <sheetName val="Bo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1">
          <cell r="C31">
            <v>1</v>
          </cell>
          <cell r="D31" t="str">
            <v>Amount</v>
          </cell>
        </row>
        <row r="32">
          <cell r="C32">
            <v>2</v>
          </cell>
          <cell r="D32" t="str">
            <v>of</v>
          </cell>
        </row>
        <row r="33">
          <cell r="C33">
            <v>3</v>
          </cell>
          <cell r="D33" t="str">
            <v>Stable</v>
          </cell>
        </row>
        <row r="34">
          <cell r="C34">
            <v>4</v>
          </cell>
          <cell r="D34" t="str">
            <v>Funding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_PMT"/>
      <sheetName val="Today"/>
      <sheetName val="GeometricSeries"/>
      <sheetName val="NextClass"/>
      <sheetName val="PreWork4NextClass"/>
      <sheetName val="ClassWork"/>
      <sheetName val="1_GeoSeries"/>
      <sheetName val="3_IncreaseAnnuity"/>
      <sheetName val="4_Dice"/>
      <sheetName val="5_ConditionalProb"/>
      <sheetName val="5_ConditionalProb (2)"/>
      <sheetName val="FinalExamReview"/>
      <sheetName val="ClassPolicy"/>
      <sheetName val="Programming"/>
      <sheetName val="ProgrammingAnswer_R"/>
    </sheetNames>
    <sheetDataSet>
      <sheetData sheetId="0">
        <row r="13">
          <cell r="C13">
            <v>0.90909090909090906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_Probability&amp;ThePublic"/>
      <sheetName val="InvestmentReturns"/>
      <sheetName val="AVPlot"/>
      <sheetName val="MaximumLikelihood"/>
    </sheetNames>
    <sheetDataSet>
      <sheetData sheetId="0"/>
      <sheetData sheetId="1">
        <row r="12">
          <cell r="B12">
            <v>10000</v>
          </cell>
        </row>
      </sheetData>
      <sheetData sheetId="2">
        <row r="3">
          <cell r="B3">
            <v>2</v>
          </cell>
        </row>
      </sheetData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rel" connectionId="1" xr16:uid="{FCBE1965-523A-FD4F-A77F-C3C9FA4225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161-BCA7-BC40-B94A-1331B4BE78C3}">
  <sheetPr codeName="Sheet90"/>
  <dimension ref="B1:D20"/>
  <sheetViews>
    <sheetView tabSelected="1" zoomScale="62" workbookViewId="0">
      <selection activeCell="F11" sqref="F11"/>
    </sheetView>
  </sheetViews>
  <sheetFormatPr baseColWidth="10" defaultRowHeight="26" x14ac:dyDescent="0.3"/>
  <cols>
    <col min="1" max="2" width="10.83203125" style="39"/>
    <col min="3" max="3" width="13.5" style="39" bestFit="1" customWidth="1"/>
    <col min="4" max="4" width="20" style="39" bestFit="1" customWidth="1"/>
    <col min="5" max="16384" width="10.83203125" style="39"/>
  </cols>
  <sheetData>
    <row r="1" spans="2:4" x14ac:dyDescent="0.3">
      <c r="B1" s="39" t="s">
        <v>64</v>
      </c>
    </row>
    <row r="2" spans="2:4" x14ac:dyDescent="0.3">
      <c r="B2" s="39" t="s">
        <v>0</v>
      </c>
    </row>
    <row r="4" spans="2:4" x14ac:dyDescent="0.3">
      <c r="C4" s="40" t="s">
        <v>1</v>
      </c>
      <c r="D4" s="41">
        <v>2000000</v>
      </c>
    </row>
    <row r="5" spans="2:4" x14ac:dyDescent="0.3">
      <c r="C5" s="40" t="s">
        <v>2</v>
      </c>
      <c r="D5" s="42">
        <v>0.03</v>
      </c>
    </row>
    <row r="6" spans="2:4" x14ac:dyDescent="0.3">
      <c r="C6" s="40" t="s">
        <v>3</v>
      </c>
      <c r="D6" s="42">
        <v>0.04</v>
      </c>
    </row>
    <row r="7" spans="2:4" x14ac:dyDescent="0.3">
      <c r="C7" s="40" t="s">
        <v>4</v>
      </c>
      <c r="D7" s="40">
        <v>10</v>
      </c>
    </row>
    <row r="9" spans="2:4" x14ac:dyDescent="0.3">
      <c r="B9" s="39" t="s">
        <v>11</v>
      </c>
    </row>
    <row r="10" spans="2:4" x14ac:dyDescent="0.3">
      <c r="B10" s="39" t="s">
        <v>12</v>
      </c>
    </row>
    <row r="11" spans="2:4" x14ac:dyDescent="0.3">
      <c r="B11" s="39" t="s">
        <v>13</v>
      </c>
    </row>
    <row r="12" spans="2:4" x14ac:dyDescent="0.3">
      <c r="B12" s="39" t="s">
        <v>14</v>
      </c>
    </row>
    <row r="13" spans="2:4" x14ac:dyDescent="0.3">
      <c r="B13" s="39" t="s">
        <v>15</v>
      </c>
    </row>
    <row r="14" spans="2:4" x14ac:dyDescent="0.3">
      <c r="B14" s="39" t="s">
        <v>16</v>
      </c>
    </row>
    <row r="16" spans="2:4" x14ac:dyDescent="0.3">
      <c r="B16" s="39" t="s">
        <v>17</v>
      </c>
    </row>
    <row r="17" spans="2:2" x14ac:dyDescent="0.3">
      <c r="B17" s="39" t="s">
        <v>18</v>
      </c>
    </row>
    <row r="18" spans="2:2" x14ac:dyDescent="0.3">
      <c r="B18" s="39" t="s">
        <v>20</v>
      </c>
    </row>
    <row r="19" spans="2:2" x14ac:dyDescent="0.3">
      <c r="B19" s="39" t="s">
        <v>19</v>
      </c>
    </row>
    <row r="20" spans="2:2" x14ac:dyDescent="0.3">
      <c r="B20" s="3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24AF-F2FD-6742-9B7F-3E2B2C581C9A}">
  <dimension ref="B2:T88"/>
  <sheetViews>
    <sheetView topLeftCell="B1" zoomScale="75" workbookViewId="0">
      <selection activeCell="E6" sqref="E6"/>
    </sheetView>
  </sheetViews>
  <sheetFormatPr baseColWidth="10" defaultRowHeight="16" x14ac:dyDescent="0.2"/>
  <cols>
    <col min="1" max="7" width="10.83203125" style="1"/>
    <col min="8" max="8" width="25" style="1" customWidth="1"/>
    <col min="9" max="9" width="19" style="1" bestFit="1" customWidth="1"/>
    <col min="10" max="10" width="20" style="1" customWidth="1"/>
    <col min="11" max="11" width="16.83203125" style="1" customWidth="1"/>
    <col min="12" max="12" width="12.6640625" style="1" bestFit="1" customWidth="1"/>
    <col min="13" max="13" width="12.5" style="1" bestFit="1" customWidth="1"/>
    <col min="14" max="14" width="16.1640625" style="1" bestFit="1" customWidth="1"/>
    <col min="15" max="15" width="13.33203125" style="1" bestFit="1" customWidth="1"/>
    <col min="16" max="16" width="11.1640625" style="1" customWidth="1"/>
    <col min="17" max="20" width="11.1640625" style="1" bestFit="1" customWidth="1"/>
    <col min="21" max="16384" width="10.83203125" style="1"/>
  </cols>
  <sheetData>
    <row r="2" spans="2:20" x14ac:dyDescent="0.2">
      <c r="B2" s="1" t="s">
        <v>37</v>
      </c>
      <c r="H2" s="1" t="s">
        <v>38</v>
      </c>
    </row>
    <row r="4" spans="2:20" x14ac:dyDescent="0.2">
      <c r="B4" s="2"/>
      <c r="C4" s="33" t="s">
        <v>22</v>
      </c>
      <c r="D4" s="33"/>
      <c r="E4" s="33"/>
      <c r="H4" s="5" t="s">
        <v>36</v>
      </c>
      <c r="I4" s="33" t="s">
        <v>22</v>
      </c>
      <c r="J4" s="33"/>
      <c r="K4" s="33"/>
      <c r="L4" s="5" t="s">
        <v>39</v>
      </c>
    </row>
    <row r="5" spans="2:20" x14ac:dyDescent="0.2">
      <c r="B5" s="2" t="s">
        <v>33</v>
      </c>
      <c r="C5" s="2">
        <v>-1.4289639999999999E-2</v>
      </c>
      <c r="D5" s="2">
        <v>-0.39360032</v>
      </c>
      <c r="E5" s="2">
        <v>-0.39344365999999997</v>
      </c>
      <c r="H5" s="2">
        <v>1</v>
      </c>
      <c r="I5" s="2">
        <v>-0.16444195</v>
      </c>
      <c r="J5" s="2">
        <v>-0.34450227999999999</v>
      </c>
      <c r="K5" s="2">
        <v>6.8198839999999997E-2</v>
      </c>
      <c r="L5" s="2">
        <v>4.0139659999999998E-4</v>
      </c>
    </row>
    <row r="6" spans="2:20" x14ac:dyDescent="0.2">
      <c r="B6" s="2" t="s">
        <v>34</v>
      </c>
      <c r="C6" s="2">
        <v>-2.7130959999999999E-2</v>
      </c>
      <c r="D6" s="2">
        <v>-0.38863786</v>
      </c>
      <c r="E6" s="2">
        <v>-0.32453208</v>
      </c>
      <c r="H6" s="2">
        <v>2</v>
      </c>
      <c r="I6" s="2">
        <v>-0.25772339999999999</v>
      </c>
      <c r="J6" s="2">
        <v>-0.27780041</v>
      </c>
      <c r="K6" s="2">
        <v>0.38563425000000001</v>
      </c>
      <c r="L6" s="2">
        <v>5.7802050000000001E-4</v>
      </c>
    </row>
    <row r="7" spans="2:20" x14ac:dyDescent="0.2">
      <c r="B7" s="2" t="s">
        <v>23</v>
      </c>
      <c r="C7" s="2">
        <v>-4.9674669999999997E-2</v>
      </c>
      <c r="D7" s="2">
        <v>-0.39057015</v>
      </c>
      <c r="E7" s="2">
        <v>-0.23793255999999999</v>
      </c>
      <c r="H7" s="2">
        <v>3</v>
      </c>
      <c r="I7" s="2">
        <v>-0.30455517999999998</v>
      </c>
      <c r="J7" s="2">
        <v>-0.21050369999999999</v>
      </c>
      <c r="K7" s="2">
        <v>0.36872646999999997</v>
      </c>
      <c r="L7" s="2">
        <v>6.6204649999999999E-3</v>
      </c>
    </row>
    <row r="8" spans="2:20" x14ac:dyDescent="0.2">
      <c r="B8" s="2" t="s">
        <v>24</v>
      </c>
      <c r="C8" s="2">
        <v>-0.1048943</v>
      </c>
      <c r="D8" s="2">
        <v>-0.37042575</v>
      </c>
      <c r="E8" s="2">
        <v>-0.13900686000000001</v>
      </c>
      <c r="H8" s="2">
        <v>5</v>
      </c>
      <c r="I8" s="2">
        <v>-0.35373384000000002</v>
      </c>
      <c r="J8" s="2">
        <v>-8.3158709999999997E-2</v>
      </c>
      <c r="K8" s="2">
        <v>0.29295907999999998</v>
      </c>
      <c r="L8" s="2">
        <v>7.5362650000000003E-4</v>
      </c>
    </row>
    <row r="9" spans="2:20" x14ac:dyDescent="0.2">
      <c r="B9" s="2" t="s">
        <v>25</v>
      </c>
      <c r="C9" s="2">
        <v>-0.16444195</v>
      </c>
      <c r="D9" s="2">
        <v>-0.34450227999999999</v>
      </c>
      <c r="E9" s="2">
        <v>6.8198839999999997E-2</v>
      </c>
      <c r="H9" s="2">
        <v>7</v>
      </c>
      <c r="I9" s="2">
        <v>-0.38035392000000001</v>
      </c>
      <c r="J9" s="2">
        <v>4.432382E-2</v>
      </c>
      <c r="K9" s="2">
        <v>0.13704457</v>
      </c>
      <c r="L9" s="2">
        <v>8.0328409999999995E-4</v>
      </c>
    </row>
    <row r="10" spans="2:20" x14ac:dyDescent="0.2">
      <c r="B10" s="2" t="s">
        <v>26</v>
      </c>
      <c r="C10" s="2">
        <v>-0.25772339999999999</v>
      </c>
      <c r="D10" s="2">
        <v>-0.27780041</v>
      </c>
      <c r="E10" s="2">
        <v>0.38563425000000001</v>
      </c>
      <c r="H10" s="2">
        <v>10</v>
      </c>
      <c r="I10" s="2">
        <v>-0.38784072000000003</v>
      </c>
      <c r="J10" s="2">
        <v>0.13181635</v>
      </c>
      <c r="K10" s="2">
        <v>-6.0238680000000003E-2</v>
      </c>
      <c r="L10" s="2">
        <v>8.1858560000000003E-4</v>
      </c>
    </row>
    <row r="11" spans="2:20" x14ac:dyDescent="0.2">
      <c r="B11" s="2" t="s">
        <v>27</v>
      </c>
      <c r="C11" s="2">
        <v>-0.30455517999999998</v>
      </c>
      <c r="D11" s="2">
        <v>-0.21050369999999999</v>
      </c>
      <c r="E11" s="2">
        <v>0.36872646999999997</v>
      </c>
    </row>
    <row r="12" spans="2:20" x14ac:dyDescent="0.2">
      <c r="B12" s="2" t="s">
        <v>28</v>
      </c>
      <c r="C12" s="2">
        <v>-0.35373384000000002</v>
      </c>
      <c r="D12" s="2">
        <v>-8.3158709999999997E-2</v>
      </c>
      <c r="E12" s="2">
        <v>0.29295907999999998</v>
      </c>
    </row>
    <row r="13" spans="2:20" x14ac:dyDescent="0.2">
      <c r="B13" s="2" t="s">
        <v>29</v>
      </c>
      <c r="C13" s="2">
        <v>-0.38035392000000001</v>
      </c>
      <c r="D13" s="2">
        <v>4.432382E-2</v>
      </c>
      <c r="E13" s="2">
        <v>0.13704457</v>
      </c>
      <c r="H13" s="34" t="s">
        <v>40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/>
      <c r="T13" s="2"/>
    </row>
    <row r="14" spans="2:20" x14ac:dyDescent="0.2">
      <c r="B14" s="2" t="s">
        <v>30</v>
      </c>
      <c r="C14" s="2">
        <v>-0.38784072000000003</v>
      </c>
      <c r="D14" s="2">
        <v>0.13181635</v>
      </c>
      <c r="E14" s="2">
        <v>-6.0238680000000003E-2</v>
      </c>
      <c r="H14" s="2" t="s">
        <v>33</v>
      </c>
      <c r="I14" s="2" t="s">
        <v>34</v>
      </c>
      <c r="J14" s="2" t="s">
        <v>23</v>
      </c>
      <c r="K14" s="2" t="s">
        <v>24</v>
      </c>
      <c r="L14" s="2" t="s">
        <v>25</v>
      </c>
      <c r="M14" s="2" t="s">
        <v>26</v>
      </c>
      <c r="N14" s="2" t="s">
        <v>27</v>
      </c>
      <c r="O14" s="2" t="s">
        <v>28</v>
      </c>
      <c r="P14" s="2" t="s">
        <v>29</v>
      </c>
      <c r="Q14" s="2" t="s">
        <v>30</v>
      </c>
      <c r="R14" s="2" t="s">
        <v>31</v>
      </c>
      <c r="S14" s="2" t="s">
        <v>32</v>
      </c>
      <c r="T14" s="2"/>
    </row>
    <row r="15" spans="2:20" x14ac:dyDescent="0.2">
      <c r="B15" s="2" t="s">
        <v>31</v>
      </c>
      <c r="C15" s="2">
        <v>-0.44111795999999998</v>
      </c>
      <c r="D15" s="2">
        <v>0.25001633000000001</v>
      </c>
      <c r="E15" s="2">
        <v>-0.31374835000000001</v>
      </c>
      <c r="H15" s="2">
        <v>1</v>
      </c>
      <c r="I15" s="2">
        <v>0.72688609999999998</v>
      </c>
      <c r="J15" s="2">
        <v>0.4624877</v>
      </c>
      <c r="K15" s="2">
        <v>0.34806049999999999</v>
      </c>
      <c r="L15" s="2">
        <v>0.219385</v>
      </c>
      <c r="M15" s="2">
        <v>0.13207289999999999</v>
      </c>
      <c r="N15" s="2">
        <v>0.11550199999999999</v>
      </c>
      <c r="O15" s="2">
        <v>9.2500089999999993E-2</v>
      </c>
      <c r="P15" s="2">
        <v>8.3843529999999999E-2</v>
      </c>
      <c r="Q15" s="2">
        <v>8.4889980000000004E-2</v>
      </c>
      <c r="R15" s="2">
        <v>8.1131770000000006E-2</v>
      </c>
      <c r="S15" s="2">
        <v>8.7262619999999999E-2</v>
      </c>
      <c r="T15" s="28" t="s">
        <v>33</v>
      </c>
    </row>
    <row r="16" spans="2:20" x14ac:dyDescent="0.2">
      <c r="B16" s="2" t="s">
        <v>32</v>
      </c>
      <c r="C16" s="2">
        <v>-0.42961697999999998</v>
      </c>
      <c r="D16" s="2">
        <v>0.27449725000000003</v>
      </c>
      <c r="E16" s="2">
        <v>-0.40981603</v>
      </c>
      <c r="H16" s="2">
        <v>0.72688611999999997</v>
      </c>
      <c r="I16" s="2">
        <v>1</v>
      </c>
      <c r="J16" s="2">
        <v>0.66870169999999995</v>
      </c>
      <c r="K16" s="2">
        <v>0.52103140000000003</v>
      </c>
      <c r="L16" s="2">
        <v>0.39451560000000002</v>
      </c>
      <c r="M16" s="2">
        <v>0.26169179999999997</v>
      </c>
      <c r="N16" s="2">
        <v>0.24440129999999999</v>
      </c>
      <c r="O16" s="2">
        <v>0.21677573</v>
      </c>
      <c r="P16" s="2">
        <v>0.19972084000000001</v>
      </c>
      <c r="Q16" s="2">
        <v>0.20312988000000001</v>
      </c>
      <c r="R16" s="2">
        <v>0.19935374</v>
      </c>
      <c r="S16" s="2">
        <v>0.19802111</v>
      </c>
      <c r="T16" s="28" t="s">
        <v>34</v>
      </c>
    </row>
    <row r="17" spans="3:20" x14ac:dyDescent="0.2">
      <c r="H17" s="2">
        <v>0.4624877</v>
      </c>
      <c r="I17" s="2">
        <v>0.66870169999999995</v>
      </c>
      <c r="J17" s="2">
        <v>1</v>
      </c>
      <c r="K17" s="2">
        <v>0.75235300000000005</v>
      </c>
      <c r="L17" s="2">
        <v>0.5868968</v>
      </c>
      <c r="M17" s="2">
        <v>0.43701040000000002</v>
      </c>
      <c r="N17" s="2">
        <v>0.41765550000000001</v>
      </c>
      <c r="O17" s="2">
        <v>0.38894983999999999</v>
      </c>
      <c r="P17" s="2">
        <v>0.36992657000000001</v>
      </c>
      <c r="Q17" s="2">
        <v>0.36909574000000001</v>
      </c>
      <c r="R17" s="2">
        <v>0.36199932000000001</v>
      </c>
      <c r="S17" s="2">
        <v>0.36167371999999998</v>
      </c>
      <c r="T17" s="28" t="s">
        <v>23</v>
      </c>
    </row>
    <row r="18" spans="3:20" x14ac:dyDescent="0.2">
      <c r="C18" s="33" t="s">
        <v>35</v>
      </c>
      <c r="D18" s="33"/>
      <c r="E18" s="33"/>
      <c r="H18" s="2">
        <v>0.34806051999999998</v>
      </c>
      <c r="I18" s="2">
        <v>0.52103140000000003</v>
      </c>
      <c r="J18" s="2">
        <v>0.75235300000000005</v>
      </c>
      <c r="K18" s="2">
        <v>1</v>
      </c>
      <c r="L18" s="2">
        <v>0.84671350000000001</v>
      </c>
      <c r="M18" s="2">
        <v>0.73034770000000004</v>
      </c>
      <c r="N18" s="2">
        <v>0.71453770000000005</v>
      </c>
      <c r="O18" s="2">
        <v>0.69292092000000005</v>
      </c>
      <c r="P18" s="2">
        <v>0.67150633000000004</v>
      </c>
      <c r="Q18" s="2">
        <v>0.66668512000000002</v>
      </c>
      <c r="R18" s="2">
        <v>0.66048134999999997</v>
      </c>
      <c r="S18" s="2">
        <v>0.65599870999999998</v>
      </c>
      <c r="T18" s="28" t="s">
        <v>24</v>
      </c>
    </row>
    <row r="19" spans="3:20" x14ac:dyDescent="0.2">
      <c r="C19" s="4">
        <v>4.388169E-6</v>
      </c>
      <c r="D19" s="4">
        <v>1.9638939999999999E-7</v>
      </c>
      <c r="E19" s="4">
        <v>1.223108E-7</v>
      </c>
      <c r="H19" s="2">
        <v>0.21938495</v>
      </c>
      <c r="I19" s="2">
        <v>0.39451560000000002</v>
      </c>
      <c r="J19" s="2">
        <v>0.5868968</v>
      </c>
      <c r="K19" s="2">
        <v>0.84671350000000001</v>
      </c>
      <c r="L19" s="2">
        <v>1</v>
      </c>
      <c r="M19" s="7">
        <v>0.89032370000000005</v>
      </c>
      <c r="N19" s="2">
        <v>0.88147770000000003</v>
      </c>
      <c r="O19" s="2">
        <v>0.85196616000000003</v>
      </c>
      <c r="P19" s="2">
        <v>0.83174541000000002</v>
      </c>
      <c r="Q19" s="2">
        <v>0.81417145000000002</v>
      </c>
      <c r="R19" s="2">
        <v>0.79863609000000002</v>
      </c>
      <c r="S19" s="2">
        <v>0.78789882</v>
      </c>
      <c r="T19" s="28" t="s">
        <v>25</v>
      </c>
    </row>
    <row r="20" spans="3:20" x14ac:dyDescent="0.2">
      <c r="E20" s="3"/>
      <c r="F20" s="3"/>
      <c r="H20" s="2">
        <v>0.13207292000000001</v>
      </c>
      <c r="I20" s="2">
        <v>0.26169179999999997</v>
      </c>
      <c r="J20" s="2">
        <v>0.43701040000000002</v>
      </c>
      <c r="K20" s="2">
        <v>0.73034770000000004</v>
      </c>
      <c r="L20" s="2">
        <v>0.89032370000000005</v>
      </c>
      <c r="M20" s="6">
        <v>1</v>
      </c>
      <c r="N20" s="8">
        <v>0.97381379999999995</v>
      </c>
      <c r="O20" s="2">
        <v>0.95160219999999995</v>
      </c>
      <c r="P20" s="2">
        <v>0.92673532999999997</v>
      </c>
      <c r="Q20" s="2">
        <v>0.90136572000000004</v>
      </c>
      <c r="R20" s="2">
        <v>0.86842255000000002</v>
      </c>
      <c r="S20" s="2">
        <v>0.85299619999999998</v>
      </c>
      <c r="T20" s="28" t="s">
        <v>26</v>
      </c>
    </row>
    <row r="21" spans="3:20" x14ac:dyDescent="0.2">
      <c r="H21" s="2">
        <v>0.11550199</v>
      </c>
      <c r="I21" s="2">
        <v>0.24440129999999999</v>
      </c>
      <c r="J21" s="2">
        <v>0.41765550000000001</v>
      </c>
      <c r="K21" s="2">
        <v>0.71453770000000005</v>
      </c>
      <c r="L21" s="2">
        <v>0.88147770000000003</v>
      </c>
      <c r="M21" s="2">
        <v>0.97381379999999995</v>
      </c>
      <c r="N21" s="2">
        <v>1</v>
      </c>
      <c r="O21" s="8">
        <v>0.97950764000000001</v>
      </c>
      <c r="P21" s="2">
        <v>0.96082029999999996</v>
      </c>
      <c r="Q21" s="2">
        <v>0.93900952000000004</v>
      </c>
      <c r="R21" s="2">
        <v>0.90905380000000002</v>
      </c>
      <c r="S21" s="2">
        <v>0.89229729999999996</v>
      </c>
      <c r="T21" s="28" t="s">
        <v>27</v>
      </c>
    </row>
    <row r="22" spans="3:20" x14ac:dyDescent="0.2">
      <c r="H22" s="2">
        <v>9.2500089999999993E-2</v>
      </c>
      <c r="I22" s="2">
        <v>0.21677569999999999</v>
      </c>
      <c r="J22" s="2">
        <v>0.38894980000000001</v>
      </c>
      <c r="K22" s="2">
        <v>0.69292089999999995</v>
      </c>
      <c r="L22" s="2">
        <v>0.85196620000000001</v>
      </c>
      <c r="M22" s="2">
        <v>0.95160219999999995</v>
      </c>
      <c r="N22" s="2">
        <v>0.97950760000000003</v>
      </c>
      <c r="O22" s="2">
        <v>1</v>
      </c>
      <c r="P22" s="8">
        <v>0.98815195</v>
      </c>
      <c r="Q22" s="2">
        <v>0.97111102000000005</v>
      </c>
      <c r="R22" s="2">
        <v>0.94302744000000005</v>
      </c>
      <c r="S22" s="2">
        <v>0.92681928999999996</v>
      </c>
      <c r="T22" s="28" t="s">
        <v>28</v>
      </c>
    </row>
    <row r="23" spans="3:20" x14ac:dyDescent="0.2">
      <c r="H23" s="2">
        <v>8.3843529999999999E-2</v>
      </c>
      <c r="I23" s="2">
        <v>0.1997208</v>
      </c>
      <c r="J23" s="2">
        <v>0.36992659999999999</v>
      </c>
      <c r="K23" s="2">
        <v>0.6715063</v>
      </c>
      <c r="L23" s="2">
        <v>0.83174539999999997</v>
      </c>
      <c r="M23" s="2">
        <v>0.92673530000000004</v>
      </c>
      <c r="N23" s="2">
        <v>0.96082029999999996</v>
      </c>
      <c r="O23" s="2">
        <v>0.98815195</v>
      </c>
      <c r="P23" s="2">
        <v>1</v>
      </c>
      <c r="Q23" s="8">
        <v>0.98954218999999999</v>
      </c>
      <c r="R23" s="2">
        <v>0.96817587999999999</v>
      </c>
      <c r="S23" s="2">
        <v>0.95517881999999998</v>
      </c>
      <c r="T23" s="28" t="s">
        <v>29</v>
      </c>
    </row>
    <row r="24" spans="3:20" x14ac:dyDescent="0.2">
      <c r="H24" s="2">
        <v>8.4889980000000004E-2</v>
      </c>
      <c r="I24" s="2">
        <v>0.2031299</v>
      </c>
      <c r="J24" s="2">
        <v>0.36909570000000003</v>
      </c>
      <c r="K24" s="2">
        <v>0.66668510000000003</v>
      </c>
      <c r="L24" s="2">
        <v>0.81417139999999999</v>
      </c>
      <c r="M24" s="2">
        <v>0.90136570000000005</v>
      </c>
      <c r="N24" s="2">
        <v>0.93900950000000005</v>
      </c>
      <c r="O24" s="2">
        <v>0.97111102000000005</v>
      </c>
      <c r="P24" s="2">
        <v>0.98954218999999999</v>
      </c>
      <c r="Q24" s="2">
        <v>1</v>
      </c>
      <c r="R24" s="2">
        <v>0.98443095000000003</v>
      </c>
      <c r="S24" s="2">
        <v>0.97650055000000002</v>
      </c>
      <c r="T24" s="28" t="s">
        <v>30</v>
      </c>
    </row>
    <row r="25" spans="3:20" x14ac:dyDescent="0.2">
      <c r="H25" s="2">
        <v>8.1131770000000006E-2</v>
      </c>
      <c r="I25" s="2">
        <v>0.19935369999999999</v>
      </c>
      <c r="J25" s="2">
        <v>0.36199930000000002</v>
      </c>
      <c r="K25" s="2">
        <v>0.66048130000000005</v>
      </c>
      <c r="L25" s="2">
        <v>0.79863609999999996</v>
      </c>
      <c r="M25" s="2">
        <v>0.86842249999999999</v>
      </c>
      <c r="N25" s="2">
        <v>0.90905380000000002</v>
      </c>
      <c r="O25" s="2">
        <v>0.94302744000000005</v>
      </c>
      <c r="P25" s="2">
        <v>0.96817587999999999</v>
      </c>
      <c r="Q25" s="2">
        <v>0.98443095000000003</v>
      </c>
      <c r="R25" s="2">
        <v>1</v>
      </c>
      <c r="S25" s="2">
        <v>0.99180016000000004</v>
      </c>
      <c r="T25" s="28" t="s">
        <v>31</v>
      </c>
    </row>
    <row r="26" spans="3:20" x14ac:dyDescent="0.2">
      <c r="H26" s="2">
        <v>8.7262619999999999E-2</v>
      </c>
      <c r="I26" s="2">
        <v>0.19802110000000001</v>
      </c>
      <c r="J26" s="2">
        <v>0.36167369999999999</v>
      </c>
      <c r="K26" s="2">
        <v>0.65599870000000005</v>
      </c>
      <c r="L26" s="2">
        <v>0.78789880000000001</v>
      </c>
      <c r="M26" s="2">
        <v>0.85299619999999998</v>
      </c>
      <c r="N26" s="2">
        <v>0.89229729999999996</v>
      </c>
      <c r="O26" s="2">
        <v>0.92681928999999996</v>
      </c>
      <c r="P26" s="2">
        <v>0.95517881999999998</v>
      </c>
      <c r="Q26" s="2">
        <v>0.97650055000000002</v>
      </c>
      <c r="R26" s="2">
        <v>0.99180016000000004</v>
      </c>
      <c r="S26" s="2">
        <v>1</v>
      </c>
      <c r="T26" s="28" t="s">
        <v>32</v>
      </c>
    </row>
    <row r="29" spans="3:20" x14ac:dyDescent="0.2">
      <c r="H29" s="9" t="s">
        <v>46</v>
      </c>
    </row>
    <row r="31" spans="3:20" x14ac:dyDescent="0.2">
      <c r="H31" s="2" t="str" cm="1">
        <f t="array" ref="H31:N31">TRANSPOSE(H4:H10)</f>
        <v>Year</v>
      </c>
      <c r="I31" s="2">
        <v>1</v>
      </c>
      <c r="J31" s="2">
        <v>2</v>
      </c>
      <c r="K31" s="2">
        <v>3</v>
      </c>
      <c r="L31" s="2">
        <v>5</v>
      </c>
      <c r="M31" s="2">
        <v>7</v>
      </c>
      <c r="N31" s="2">
        <v>10</v>
      </c>
    </row>
    <row r="32" spans="3:20" x14ac:dyDescent="0.2">
      <c r="H32" s="2" t="str" cm="1">
        <f t="array" ref="H32:N32">TRANSPOSE(L4:L10)</f>
        <v>Vol</v>
      </c>
      <c r="I32" s="2">
        <v>4.0139659999999998E-4</v>
      </c>
      <c r="J32" s="2">
        <v>5.7802050000000001E-4</v>
      </c>
      <c r="K32" s="2">
        <v>6.6204649999999999E-3</v>
      </c>
      <c r="L32" s="2">
        <v>7.5362650000000003E-4</v>
      </c>
      <c r="M32" s="2">
        <v>8.0328409999999995E-4</v>
      </c>
      <c r="N32" s="2">
        <v>8.1858560000000003E-4</v>
      </c>
    </row>
    <row r="33" spans="8:17" x14ac:dyDescent="0.2">
      <c r="H33" s="2" t="s">
        <v>41</v>
      </c>
      <c r="I33" s="2">
        <f>M19</f>
        <v>0.89032370000000005</v>
      </c>
      <c r="J33" s="2">
        <f>N20</f>
        <v>0.97381379999999995</v>
      </c>
      <c r="K33" s="2">
        <f>O21</f>
        <v>0.97950764000000001</v>
      </c>
      <c r="L33" s="2">
        <f>P22</f>
        <v>0.98815195</v>
      </c>
      <c r="M33" s="2">
        <f>Q23</f>
        <v>0.98954218999999999</v>
      </c>
      <c r="N33" s="2"/>
    </row>
    <row r="35" spans="8:17" x14ac:dyDescent="0.2">
      <c r="H35" s="1" t="s">
        <v>45</v>
      </c>
    </row>
    <row r="36" spans="8:17" x14ac:dyDescent="0.2">
      <c r="H36" s="2" t="s">
        <v>36</v>
      </c>
      <c r="I36" s="2">
        <v>4</v>
      </c>
      <c r="J36" s="2">
        <v>6</v>
      </c>
      <c r="K36" s="2">
        <v>8</v>
      </c>
      <c r="L36" s="2">
        <v>9</v>
      </c>
    </row>
    <row r="37" spans="8:17" x14ac:dyDescent="0.2">
      <c r="H37" s="2" t="s">
        <v>39</v>
      </c>
      <c r="I37" s="2">
        <f>(K32+L32)/2</f>
        <v>3.6870457499999999E-3</v>
      </c>
      <c r="J37" s="2">
        <f>(L32+M32)/2</f>
        <v>7.7845530000000005E-4</v>
      </c>
      <c r="K37" s="2">
        <f>M32*2/3+N32*1/3</f>
        <v>8.0838459999999987E-4</v>
      </c>
      <c r="L37" s="2">
        <f>M32*1/3+N32*2/3</f>
        <v>8.1348509999999989E-4</v>
      </c>
    </row>
    <row r="38" spans="8:17" x14ac:dyDescent="0.2">
      <c r="H38" s="2" t="s">
        <v>42</v>
      </c>
      <c r="I38" s="2">
        <v>0.49995394179000802</v>
      </c>
      <c r="J38" s="2">
        <v>0.45407251725087988</v>
      </c>
      <c r="K38" s="2">
        <v>0.52831065055907278</v>
      </c>
      <c r="L38" s="2">
        <v>0.23431140105346807</v>
      </c>
      <c r="M38" s="1" t="s">
        <v>44</v>
      </c>
    </row>
    <row r="39" spans="8:17" x14ac:dyDescent="0.2">
      <c r="H39" s="2" t="s">
        <v>43</v>
      </c>
      <c r="I39" s="2">
        <f>I37^2-I38^2*K32^2-(1-I38)^2*L32^2-2*K33*K32*L32*I38*(1-I38)</f>
        <v>5.3114383428141427E-8</v>
      </c>
      <c r="J39" s="2">
        <f>J37^2-J38^2*L32^2-(1-J38)^2*M32^2-2*L33*L32*M32*J38*(1-J38)</f>
        <v>3.7859087260283503E-14</v>
      </c>
      <c r="K39" s="2">
        <f>K37^2-K38^2*M32^2-(1-K38)^2*N32^2-2*M33*M32*N32*K38*(1-K38)</f>
        <v>8.3638129089038478E-15</v>
      </c>
      <c r="L39" s="2">
        <f>L37^2-L38^2*M32^2-(1-L38)^2*N32^2-2*M33*M32*N32*L38*(1-L38)</f>
        <v>1.9722648927789906E-15</v>
      </c>
    </row>
    <row r="42" spans="8:17" x14ac:dyDescent="0.2">
      <c r="H42" s="9" t="s">
        <v>51</v>
      </c>
    </row>
    <row r="44" spans="8:17" x14ac:dyDescent="0.2">
      <c r="H44" s="18" t="s">
        <v>1</v>
      </c>
      <c r="I44" s="20">
        <v>2000000</v>
      </c>
      <c r="J44" s="10"/>
      <c r="K44" s="10"/>
      <c r="L44" s="10"/>
      <c r="M44" s="10"/>
      <c r="N44" s="10"/>
      <c r="O44" s="10"/>
      <c r="P44" s="10"/>
      <c r="Q44" s="10"/>
    </row>
    <row r="45" spans="8:17" x14ac:dyDescent="0.2">
      <c r="H45" s="18" t="s">
        <v>2</v>
      </c>
      <c r="I45" s="21">
        <v>0.03</v>
      </c>
      <c r="J45" s="10"/>
      <c r="K45" s="10"/>
      <c r="L45" s="10"/>
      <c r="M45" s="10"/>
      <c r="N45" s="10"/>
      <c r="O45" s="10"/>
      <c r="P45" s="10"/>
      <c r="Q45" s="10"/>
    </row>
    <row r="46" spans="8:17" x14ac:dyDescent="0.2">
      <c r="H46" s="18" t="s">
        <v>3</v>
      </c>
      <c r="I46" s="21">
        <v>0.04</v>
      </c>
      <c r="J46" s="10"/>
      <c r="K46" s="10"/>
      <c r="L46" s="10"/>
      <c r="M46" s="10"/>
      <c r="N46" s="10"/>
      <c r="O46" s="10"/>
      <c r="P46" s="10"/>
      <c r="Q46" s="10"/>
    </row>
    <row r="47" spans="8:17" x14ac:dyDescent="0.2">
      <c r="H47" s="18" t="s">
        <v>4</v>
      </c>
      <c r="I47" s="18">
        <v>10</v>
      </c>
      <c r="J47" s="10"/>
      <c r="K47" s="10"/>
      <c r="L47" s="10"/>
      <c r="M47" s="10"/>
      <c r="N47" s="10"/>
      <c r="O47" s="10"/>
      <c r="P47" s="10"/>
      <c r="Q47" s="10"/>
    </row>
    <row r="48" spans="8:17" x14ac:dyDescent="0.2"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8:20" x14ac:dyDescent="0.2">
      <c r="H49" s="28" t="s">
        <v>36</v>
      </c>
      <c r="I49" s="17" t="s">
        <v>5</v>
      </c>
      <c r="J49" s="11"/>
      <c r="K49" s="11"/>
      <c r="L49" s="11"/>
      <c r="M49" s="12"/>
      <c r="N49" s="11"/>
      <c r="O49" s="11"/>
      <c r="P49" s="12"/>
      <c r="Q49" s="12"/>
    </row>
    <row r="50" spans="8:20" x14ac:dyDescent="0.2">
      <c r="H50" s="18">
        <v>1</v>
      </c>
      <c r="I50" s="19">
        <f>$I$44*$I$46+IF(H50=$I$47,$I$44,0)</f>
        <v>80000</v>
      </c>
      <c r="J50" s="13"/>
      <c r="K50" s="14"/>
      <c r="L50" s="11"/>
      <c r="M50" s="15"/>
      <c r="N50" s="13"/>
      <c r="O50" s="14"/>
      <c r="P50" s="16"/>
      <c r="Q50" s="10"/>
    </row>
    <row r="51" spans="8:20" x14ac:dyDescent="0.2">
      <c r="H51" s="18">
        <v>2</v>
      </c>
      <c r="I51" s="19">
        <f t="shared" ref="I51:I59" si="0">$I$44*$I$46+IF(H51=$I$47,$I$44,0)</f>
        <v>80000</v>
      </c>
      <c r="J51" s="13"/>
      <c r="K51" s="13"/>
      <c r="L51" s="10"/>
      <c r="M51" s="10"/>
      <c r="N51" s="13"/>
      <c r="O51" s="10"/>
      <c r="P51" s="10"/>
      <c r="Q51" s="10"/>
    </row>
    <row r="52" spans="8:20" x14ac:dyDescent="0.2">
      <c r="H52" s="18">
        <v>3</v>
      </c>
      <c r="I52" s="19">
        <f t="shared" si="0"/>
        <v>80000</v>
      </c>
      <c r="J52" s="13"/>
      <c r="K52" s="13"/>
      <c r="L52" s="13"/>
      <c r="M52" s="13"/>
      <c r="N52" s="13"/>
      <c r="O52" s="10"/>
      <c r="P52" s="10"/>
      <c r="Q52" s="10"/>
    </row>
    <row r="53" spans="8:20" x14ac:dyDescent="0.2">
      <c r="H53" s="18">
        <v>4</v>
      </c>
      <c r="I53" s="19">
        <f t="shared" si="0"/>
        <v>80000</v>
      </c>
      <c r="J53" s="13"/>
      <c r="K53" s="13"/>
      <c r="L53" s="13"/>
      <c r="M53" s="13"/>
      <c r="N53" s="13"/>
      <c r="O53" s="10"/>
      <c r="P53" s="10"/>
      <c r="Q53" s="10"/>
    </row>
    <row r="54" spans="8:20" x14ac:dyDescent="0.2">
      <c r="H54" s="18">
        <v>5</v>
      </c>
      <c r="I54" s="19">
        <f t="shared" si="0"/>
        <v>80000</v>
      </c>
      <c r="J54" s="13"/>
      <c r="K54" s="13"/>
      <c r="L54" s="13"/>
      <c r="M54" s="13"/>
      <c r="N54" s="13"/>
      <c r="O54" s="10"/>
      <c r="P54" s="10"/>
      <c r="Q54" s="10"/>
    </row>
    <row r="55" spans="8:20" x14ac:dyDescent="0.2">
      <c r="H55" s="18">
        <v>6</v>
      </c>
      <c r="I55" s="19">
        <f t="shared" si="0"/>
        <v>80000</v>
      </c>
      <c r="J55" s="13"/>
      <c r="K55" s="13"/>
      <c r="L55" s="13"/>
      <c r="M55" s="13"/>
      <c r="N55" s="13"/>
      <c r="O55" s="10"/>
      <c r="P55" s="10"/>
      <c r="Q55" s="10"/>
    </row>
    <row r="56" spans="8:20" x14ac:dyDescent="0.2">
      <c r="H56" s="18">
        <v>7</v>
      </c>
      <c r="I56" s="19">
        <f t="shared" si="0"/>
        <v>80000</v>
      </c>
      <c r="J56" s="13"/>
      <c r="K56" s="13"/>
      <c r="L56" s="13"/>
      <c r="M56" s="13"/>
      <c r="N56" s="13"/>
      <c r="O56" s="10"/>
      <c r="P56" s="10"/>
      <c r="Q56" s="10"/>
    </row>
    <row r="57" spans="8:20" x14ac:dyDescent="0.2">
      <c r="H57" s="18">
        <v>8</v>
      </c>
      <c r="I57" s="19">
        <f t="shared" si="0"/>
        <v>80000</v>
      </c>
      <c r="J57" s="13"/>
      <c r="K57" s="13"/>
      <c r="L57" s="13"/>
      <c r="M57" s="13"/>
      <c r="N57" s="13"/>
      <c r="O57" s="10"/>
      <c r="P57" s="10"/>
      <c r="Q57" s="10"/>
    </row>
    <row r="58" spans="8:20" x14ac:dyDescent="0.2">
      <c r="H58" s="18">
        <v>9</v>
      </c>
      <c r="I58" s="19">
        <f t="shared" si="0"/>
        <v>80000</v>
      </c>
      <c r="J58" s="13"/>
      <c r="K58" s="13"/>
      <c r="L58" s="13"/>
      <c r="M58" s="13"/>
      <c r="N58" s="13"/>
      <c r="O58" s="10"/>
      <c r="P58" s="10"/>
      <c r="Q58" s="10"/>
    </row>
    <row r="59" spans="8:20" x14ac:dyDescent="0.2">
      <c r="H59" s="18">
        <v>10</v>
      </c>
      <c r="I59" s="19">
        <f t="shared" si="0"/>
        <v>2080000</v>
      </c>
      <c r="J59" s="13"/>
      <c r="K59" s="13"/>
      <c r="L59" s="13"/>
      <c r="M59" s="13"/>
      <c r="N59" s="13"/>
      <c r="O59" s="10"/>
      <c r="P59" s="10"/>
      <c r="Q59" s="10"/>
    </row>
    <row r="60" spans="8:20" x14ac:dyDescent="0.2">
      <c r="J60" s="10"/>
      <c r="K60" s="10"/>
      <c r="L60" s="10"/>
      <c r="M60" s="10"/>
      <c r="N60" s="10"/>
      <c r="O60" s="10"/>
      <c r="P60" s="10"/>
      <c r="S60" s="30" t="s">
        <v>12</v>
      </c>
      <c r="T60" s="30"/>
    </row>
    <row r="61" spans="8:20" ht="18" x14ac:dyDescent="0.25">
      <c r="H61" s="30" t="s">
        <v>11</v>
      </c>
      <c r="I61" s="30"/>
      <c r="J61" s="10"/>
      <c r="K61" s="10"/>
      <c r="L61" s="10"/>
      <c r="M61" s="10"/>
      <c r="N61" s="10"/>
      <c r="O61" s="10"/>
      <c r="P61" s="10"/>
      <c r="S61" s="2" t="s">
        <v>52</v>
      </c>
      <c r="T61" s="23" t="s">
        <v>49</v>
      </c>
    </row>
    <row r="62" spans="8:20" ht="18" x14ac:dyDescent="0.25">
      <c r="H62" s="28" t="s">
        <v>36</v>
      </c>
      <c r="I62" s="17" t="s">
        <v>5</v>
      </c>
      <c r="J62" s="17" t="s">
        <v>6</v>
      </c>
      <c r="K62" s="17" t="s">
        <v>7</v>
      </c>
      <c r="L62" s="17" t="s">
        <v>8</v>
      </c>
      <c r="M62" s="23" t="s">
        <v>47</v>
      </c>
      <c r="N62" s="17" t="s">
        <v>9</v>
      </c>
      <c r="O62" s="17" t="s">
        <v>10</v>
      </c>
      <c r="P62" s="23" t="s">
        <v>48</v>
      </c>
      <c r="Q62" s="23" t="s">
        <v>49</v>
      </c>
      <c r="S62" s="2" t="s">
        <v>53</v>
      </c>
      <c r="T62" s="2">
        <f>Q63</f>
        <v>-143276.78906186484</v>
      </c>
    </row>
    <row r="63" spans="8:20" x14ac:dyDescent="0.2">
      <c r="H63" s="18">
        <v>1</v>
      </c>
      <c r="I63" s="19">
        <f>$I$44*$I$46</f>
        <v>80000</v>
      </c>
      <c r="J63" s="22">
        <v>3.1800000000000002E-2</v>
      </c>
      <c r="K63" s="24" cm="1">
        <f t="array" ref="K63">SUM(I63:I68*(1+J63:J68)^-H63:H68)</f>
        <v>2159007.4994362602</v>
      </c>
      <c r="L63" s="17">
        <v>2</v>
      </c>
      <c r="M63" s="26">
        <v>0.01</v>
      </c>
      <c r="N63" s="22">
        <f>J63+IF($L$63=H63,$M$63,0)</f>
        <v>3.1800000000000002E-2</v>
      </c>
      <c r="O63" s="27" cm="1">
        <f t="array" ref="O63">SUM(I63:I68*(1+N63:N68)^-H63:H68)</f>
        <v>2157574.7315456416</v>
      </c>
      <c r="P63" s="25">
        <f>O63-K63</f>
        <v>-1432.7678906186484</v>
      </c>
      <c r="Q63" s="18">
        <f>P63/M63</f>
        <v>-143276.78906186484</v>
      </c>
      <c r="S63" s="18">
        <v>1</v>
      </c>
      <c r="T63" s="2">
        <f t="dataTable" ref="T63:T68" dt2D="0" dtr="0" r1="L63"/>
        <v>-74423.503448441625</v>
      </c>
    </row>
    <row r="64" spans="8:20" x14ac:dyDescent="0.2">
      <c r="H64" s="18">
        <v>2</v>
      </c>
      <c r="I64" s="19">
        <f>$I$44*$I$46</f>
        <v>80000</v>
      </c>
      <c r="J64" s="22">
        <v>3.2500000000000001E-2</v>
      </c>
      <c r="K64" s="37"/>
      <c r="L64" s="37"/>
      <c r="M64" s="37"/>
      <c r="N64" s="22">
        <f t="shared" ref="N64:N67" si="1">J64+IF($L$63=H64,$M$63,0)</f>
        <v>4.2500000000000003E-2</v>
      </c>
      <c r="O64" s="38"/>
      <c r="P64" s="38"/>
      <c r="Q64" s="38"/>
      <c r="S64" s="18">
        <v>2</v>
      </c>
      <c r="T64" s="2">
        <v>-143276.78906186484</v>
      </c>
    </row>
    <row r="65" spans="8:20" x14ac:dyDescent="0.2">
      <c r="H65" s="18">
        <v>3</v>
      </c>
      <c r="I65" s="19">
        <f>$I$44*$I$46+$I$44*$I$46*I38</f>
        <v>119996.31534320064</v>
      </c>
      <c r="J65" s="22">
        <v>3.2500000000000001E-2</v>
      </c>
      <c r="K65" s="37"/>
      <c r="L65" s="37"/>
      <c r="M65" s="37"/>
      <c r="N65" s="22">
        <f t="shared" si="1"/>
        <v>3.2500000000000001E-2</v>
      </c>
      <c r="O65" s="38"/>
      <c r="P65" s="38"/>
      <c r="Q65" s="38"/>
      <c r="S65" s="18">
        <v>3</v>
      </c>
      <c r="T65" s="2">
        <v>-310720.82862821408</v>
      </c>
    </row>
    <row r="66" spans="8:20" x14ac:dyDescent="0.2">
      <c r="H66" s="18">
        <v>5</v>
      </c>
      <c r="I66" s="19">
        <f>$I$44*$I$46+$I$44*$I$46*(1-$I$38)+$I$44*$I$46*$J$38</f>
        <v>156329.48603686976</v>
      </c>
      <c r="J66" s="22">
        <v>3.1800000000000002E-2</v>
      </c>
      <c r="K66" s="37"/>
      <c r="L66" s="37"/>
      <c r="M66" s="37"/>
      <c r="N66" s="22">
        <f t="shared" si="1"/>
        <v>3.1800000000000002E-2</v>
      </c>
      <c r="O66" s="38"/>
      <c r="P66" s="38"/>
      <c r="Q66" s="38"/>
      <c r="S66" s="18">
        <v>5</v>
      </c>
      <c r="T66" s="2">
        <v>-629378.17028020509</v>
      </c>
    </row>
    <row r="67" spans="8:20" x14ac:dyDescent="0.2">
      <c r="H67" s="18">
        <v>7</v>
      </c>
      <c r="I67" s="19">
        <f>$I$44*$I$46+$I$44*$I$46*(1-$J$38)+$I$44*$I$46*$K$38+$I$44*$I$46*$L$38</f>
        <v>184683.96274893289</v>
      </c>
      <c r="J67" s="22">
        <v>3.15E-2</v>
      </c>
      <c r="K67" s="37"/>
      <c r="L67" s="37"/>
      <c r="M67" s="37"/>
      <c r="N67" s="22">
        <f t="shared" si="1"/>
        <v>3.15E-2</v>
      </c>
      <c r="O67" s="38"/>
      <c r="P67" s="38"/>
      <c r="Q67" s="38"/>
      <c r="S67" s="18">
        <v>7</v>
      </c>
      <c r="T67" s="2">
        <v>-970720.15189300291</v>
      </c>
    </row>
    <row r="68" spans="8:20" x14ac:dyDescent="0.2">
      <c r="H68" s="18">
        <v>10</v>
      </c>
      <c r="I68" s="19">
        <f>$I$44*$I$46+$I$44+$I$44*$I$46*(1-$K$38)+$I$44*$I$46*(1-$L$38)</f>
        <v>2178990.235870997</v>
      </c>
      <c r="J68" s="22">
        <v>3.04E-2</v>
      </c>
      <c r="K68" s="37"/>
      <c r="L68" s="37"/>
      <c r="M68" s="37"/>
      <c r="N68" s="22">
        <f>J68+IF($L$63=H68,$M$63,0)</f>
        <v>3.04E-2</v>
      </c>
      <c r="O68" s="38"/>
      <c r="P68" s="38"/>
      <c r="Q68" s="38"/>
      <c r="S68" s="18">
        <v>10</v>
      </c>
      <c r="T68" s="2">
        <v>-14869224.380970675</v>
      </c>
    </row>
    <row r="69" spans="8:20" x14ac:dyDescent="0.2">
      <c r="H69" s="28" t="s">
        <v>50</v>
      </c>
      <c r="I69" s="29">
        <f>SUM(I63:I68)</f>
        <v>2800000</v>
      </c>
      <c r="J69" s="33" t="s">
        <v>63</v>
      </c>
      <c r="K69" s="33"/>
      <c r="L69" s="33"/>
      <c r="M69" s="33"/>
      <c r="N69" s="33"/>
      <c r="O69" s="33"/>
      <c r="P69" s="33"/>
      <c r="Q69" s="33"/>
    </row>
    <row r="70" spans="8:20" x14ac:dyDescent="0.2">
      <c r="P70" s="10"/>
      <c r="Q70" s="10"/>
    </row>
    <row r="71" spans="8:20" x14ac:dyDescent="0.2">
      <c r="P71" s="10"/>
      <c r="Q71" s="10"/>
    </row>
    <row r="72" spans="8:20" x14ac:dyDescent="0.2">
      <c r="H72" s="1" t="s">
        <v>61</v>
      </c>
      <c r="P72" s="10"/>
      <c r="Q72" s="10"/>
    </row>
    <row r="73" spans="8:20" ht="18" x14ac:dyDescent="0.25">
      <c r="H73" s="28" t="s">
        <v>36</v>
      </c>
      <c r="I73" s="23" t="s">
        <v>54</v>
      </c>
      <c r="J73" s="23" t="s">
        <v>55</v>
      </c>
      <c r="K73" s="23" t="s">
        <v>56</v>
      </c>
    </row>
    <row r="74" spans="8:20" x14ac:dyDescent="0.2">
      <c r="H74" s="18">
        <v>1</v>
      </c>
      <c r="I74" s="2">
        <f>T63*I5</f>
        <v>12238.346032893465</v>
      </c>
      <c r="J74" s="2">
        <f>T63*J5</f>
        <v>25639.066623576</v>
      </c>
      <c r="K74" s="2">
        <f>T63*K5</f>
        <v>-5075.5966039197183</v>
      </c>
    </row>
    <row r="75" spans="8:20" x14ac:dyDescent="0.2">
      <c r="H75" s="18">
        <v>2</v>
      </c>
      <c r="I75" s="2">
        <f>T64*I6</f>
        <v>36925.781218106618</v>
      </c>
      <c r="J75" s="2">
        <f t="shared" ref="J75:J79" si="2">T64*J6</f>
        <v>39802.350744869567</v>
      </c>
      <c r="K75" s="2">
        <f t="shared" ref="K75:K79" si="3">T64*K6</f>
        <v>-55252.437092280452</v>
      </c>
    </row>
    <row r="76" spans="8:20" x14ac:dyDescent="0.2">
      <c r="H76" s="18">
        <v>3</v>
      </c>
      <c r="I76" s="2">
        <f>T65*I7</f>
        <v>94631.63789261489</v>
      </c>
      <c r="J76" s="2">
        <f t="shared" si="2"/>
        <v>65407.884093304987</v>
      </c>
      <c r="K76" s="2">
        <f t="shared" si="3"/>
        <v>-114570.99429555632</v>
      </c>
    </row>
    <row r="77" spans="8:20" x14ac:dyDescent="0.2">
      <c r="H77" s="18">
        <v>5</v>
      </c>
      <c r="I77" s="2">
        <f>T66*I8</f>
        <v>222632.35698539083</v>
      </c>
      <c r="J77" s="2">
        <f t="shared" si="2"/>
        <v>52338.276742662194</v>
      </c>
      <c r="K77" s="2">
        <f t="shared" si="3"/>
        <v>-184382.0497373722</v>
      </c>
    </row>
    <row r="78" spans="8:20" x14ac:dyDescent="0.2">
      <c r="H78" s="18">
        <v>7</v>
      </c>
      <c r="I78" s="2">
        <f t="shared" ref="I78" si="4">T67*I9</f>
        <v>369217.21499549912</v>
      </c>
      <c r="J78" s="2">
        <f t="shared" si="2"/>
        <v>-43026.025282878123</v>
      </c>
      <c r="K78" s="2">
        <f t="shared" si="3"/>
        <v>-133031.92580651128</v>
      </c>
    </row>
    <row r="79" spans="8:20" x14ac:dyDescent="0.2">
      <c r="H79" s="18">
        <v>10</v>
      </c>
      <c r="I79" s="2">
        <f>T68*I10</f>
        <v>5766890.6897572214</v>
      </c>
      <c r="J79" s="2">
        <f t="shared" si="2"/>
        <v>-1960006.8852305638</v>
      </c>
      <c r="K79" s="2">
        <f t="shared" si="3"/>
        <v>895702.44933349069</v>
      </c>
    </row>
    <row r="80" spans="8:20" x14ac:dyDescent="0.2">
      <c r="H80" s="28" t="s">
        <v>57</v>
      </c>
      <c r="I80" s="18">
        <f>SUM(I74:I79)</f>
        <v>6502536.0268817265</v>
      </c>
      <c r="J80" s="18">
        <f>SUM(J74:J79)</f>
        <v>-1819845.3323090291</v>
      </c>
      <c r="K80" s="18">
        <f>SUM(K74:K79)</f>
        <v>403389.44579785073</v>
      </c>
      <c r="L80" s="30" t="s">
        <v>13</v>
      </c>
      <c r="M80" s="30"/>
      <c r="N80" s="30"/>
      <c r="O80" s="30"/>
    </row>
    <row r="81" spans="8:10" x14ac:dyDescent="0.2">
      <c r="H81" s="30" t="s">
        <v>62</v>
      </c>
      <c r="I81" s="10"/>
    </row>
    <row r="82" spans="8:10" x14ac:dyDescent="0.2">
      <c r="H82" s="1" t="s">
        <v>59</v>
      </c>
      <c r="I82" s="31">
        <f>I80^2*$C$19+J80^2*$D$19+K80^2*$E$19</f>
        <v>186215151.63502651</v>
      </c>
      <c r="J82" s="1" t="s">
        <v>60</v>
      </c>
    </row>
    <row r="83" spans="8:10" x14ac:dyDescent="0.2">
      <c r="H83" s="1" t="s">
        <v>58</v>
      </c>
      <c r="I83" s="30">
        <f>SQRT(I82)</f>
        <v>13646.067258922129</v>
      </c>
    </row>
    <row r="86" spans="8:10" x14ac:dyDescent="0.2">
      <c r="H86" s="30" t="s">
        <v>16</v>
      </c>
      <c r="I86" s="32">
        <f>_xlfn.NORM.INV(0.99,0,I83)</f>
        <v>31745.499556811817</v>
      </c>
    </row>
    <row r="88" spans="8:10" x14ac:dyDescent="0.2">
      <c r="I88" s="10"/>
    </row>
  </sheetData>
  <mergeCells count="7">
    <mergeCell ref="J69:Q69"/>
    <mergeCell ref="H13:S13"/>
    <mergeCell ref="C4:E4"/>
    <mergeCell ref="C18:E18"/>
    <mergeCell ref="I4:K4"/>
    <mergeCell ref="K64:M68"/>
    <mergeCell ref="O64:Q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</vt:lpstr>
      <vt:lpstr>worksheet</vt:lpstr>
      <vt:lpstr>worksheet!correl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Romoff</dc:creator>
  <cp:lastModifiedBy>Microsoft Office User</cp:lastModifiedBy>
  <dcterms:created xsi:type="dcterms:W3CDTF">2022-07-15T15:53:10Z</dcterms:created>
  <dcterms:modified xsi:type="dcterms:W3CDTF">2022-08-19T15:40:53Z</dcterms:modified>
</cp:coreProperties>
</file>