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BCBCB41-336B-4E46-B2DB-31DACE01561B}" xr6:coauthVersionLast="47" xr6:coauthVersionMax="47" xr10:uidLastSave="{00000000-0000-0000-0000-000000000000}"/>
  <bookViews>
    <workbookView xWindow="-108" yWindow="-108" windowWidth="23256" windowHeight="12720" xr2:uid="{18B5E6F7-5F6F-4E6A-ACBB-54D0EE2FFB7B}"/>
  </bookViews>
  <sheets>
    <sheet name="Lịch sử hoạt đông" sheetId="1" r:id="rId1"/>
    <sheet name="lịch sử chuyến đi" sheetId="2" r:id="rId2"/>
    <sheet name="Giao dịch" sheetId="7" r:id="rId3"/>
    <sheet name="Phương tiện" sheetId="5" r:id="rId4"/>
    <sheet name="Thanh toán" sheetId="6" r:id="rId5"/>
    <sheet name="Khuyến mãi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17" i="5"/>
  <c r="D16" i="5"/>
  <c r="D15" i="5"/>
  <c r="D21" i="5"/>
  <c r="D20" i="5"/>
  <c r="D19" i="5"/>
  <c r="C3" i="2"/>
  <c r="C4" i="2"/>
  <c r="C5" i="2"/>
  <c r="C6" i="2"/>
  <c r="C7" i="2"/>
  <c r="C8" i="2"/>
  <c r="C9" i="2"/>
  <c r="C10" i="2"/>
  <c r="C11" i="2"/>
  <c r="C2" i="2"/>
  <c r="F10" i="5"/>
  <c r="E10" i="5"/>
  <c r="G10" i="5" l="1"/>
</calcChain>
</file>

<file path=xl/sharedStrings.xml><?xml version="1.0" encoding="utf-8"?>
<sst xmlns="http://schemas.openxmlformats.org/spreadsheetml/2006/main" count="220" uniqueCount="117">
  <si>
    <t>Tên tài xế</t>
  </si>
  <si>
    <t>Ngày hoạt động</t>
  </si>
  <si>
    <t>Thời gian</t>
  </si>
  <si>
    <t xml:space="preserve">Kinh độ </t>
  </si>
  <si>
    <t>Vĩ độ</t>
  </si>
  <si>
    <t>Thời gian bắt đầu chuyến</t>
  </si>
  <si>
    <t>thời gian kết thúc chuyến</t>
  </si>
  <si>
    <t>tỉnh đón</t>
  </si>
  <si>
    <t>quận đón</t>
  </si>
  <si>
    <t>phường đón</t>
  </si>
  <si>
    <t>đường đón</t>
  </si>
  <si>
    <t>Địa điểm đón cụ thể</t>
  </si>
  <si>
    <t>Loại xe</t>
  </si>
  <si>
    <t>quãng đường đi được (km)</t>
  </si>
  <si>
    <t>GrabCar4 chỗ</t>
  </si>
  <si>
    <t>Giá cước (tối thiểu 2 km đầu)</t>
  </si>
  <si>
    <t>Giá cước mỗi km tiếp</t>
  </si>
  <si>
    <t>Hình thức thanh toán</t>
  </si>
  <si>
    <t>Tiền mặt</t>
  </si>
  <si>
    <t>Khuyến mãi</t>
  </si>
  <si>
    <t>GrabBike</t>
  </si>
  <si>
    <t>Tổng tiên chuyến đi</t>
  </si>
  <si>
    <t>Giảm 25% tổng tiền chuyến xe</t>
  </si>
  <si>
    <t>Tổng tiền chuyến đi sau khuyến mãi</t>
  </si>
  <si>
    <t>Loại ưu đãi</t>
  </si>
  <si>
    <t>màu xe</t>
  </si>
  <si>
    <t>Biển kiểm soát</t>
  </si>
  <si>
    <t>Hãng xe</t>
  </si>
  <si>
    <t>Người sở hưu</t>
  </si>
  <si>
    <t>Tài xế</t>
  </si>
  <si>
    <t>Đối tượng sử dụng</t>
  </si>
  <si>
    <t>mã ưu đãi</t>
  </si>
  <si>
    <t>ngày hết hạn</t>
  </si>
  <si>
    <t>Giá trị</t>
  </si>
  <si>
    <t>Thông tin thanh toán</t>
  </si>
  <si>
    <t>Hình thức giao dich</t>
  </si>
  <si>
    <t>Thời gian giao dịch</t>
  </si>
  <si>
    <t>Trạng thái</t>
  </si>
  <si>
    <t>Giá trị giao dich</t>
  </si>
  <si>
    <t>ID giao dịch</t>
  </si>
  <si>
    <t>Đối tượng thanh toán giao dịch</t>
  </si>
  <si>
    <t>Đối tượng nhận giao dịch</t>
  </si>
  <si>
    <t>Tỉnh trả</t>
  </si>
  <si>
    <t>Quận trả</t>
  </si>
  <si>
    <t>Phường trả</t>
  </si>
  <si>
    <t>Điểm trả cụ thể</t>
  </si>
  <si>
    <t>Trắng Đen</t>
  </si>
  <si>
    <t>29H-H1 99999</t>
  </si>
  <si>
    <t>Honda</t>
  </si>
  <si>
    <t>Nguyễn Văn A</t>
  </si>
  <si>
    <t>GrabCar 4 chỗ</t>
  </si>
  <si>
    <t>15A-H2 88888</t>
  </si>
  <si>
    <t>Trần Văn A</t>
  </si>
  <si>
    <t>Trần Văn B</t>
  </si>
  <si>
    <t>Vũ Ngọc Minh</t>
  </si>
  <si>
    <t>Thành Công</t>
  </si>
  <si>
    <t>Online</t>
  </si>
  <si>
    <t>Ngân hàng Vietcombank</t>
  </si>
  <si>
    <t>Giảm % tổng phí</t>
  </si>
  <si>
    <t>Giảm tiền</t>
  </si>
  <si>
    <t>Vĩ độ điểm đón</t>
  </si>
  <si>
    <t>Kinh độ điểm đón</t>
  </si>
  <si>
    <t>Kinh độ Điểm trả</t>
  </si>
  <si>
    <t>Vĩ độ Điểm trả</t>
  </si>
  <si>
    <t>6,2</t>
  </si>
  <si>
    <t>Không có</t>
  </si>
  <si>
    <t>Chuyển bank</t>
  </si>
  <si>
    <t>Ngày chuyến đi</t>
  </si>
  <si>
    <t>10:20</t>
  </si>
  <si>
    <t>9,9</t>
  </si>
  <si>
    <t>Chuyển khoản Bank</t>
  </si>
  <si>
    <t>GD1</t>
  </si>
  <si>
    <t>GD2</t>
  </si>
  <si>
    <t>37,0</t>
  </si>
  <si>
    <t>Bin Z</t>
  </si>
  <si>
    <t>GD3</t>
  </si>
  <si>
    <t xml:space="preserve">Đỏ </t>
  </si>
  <si>
    <t>29A-B1 77777</t>
  </si>
  <si>
    <t>GrabBike 7 chỗ</t>
  </si>
  <si>
    <t>Toyota</t>
  </si>
  <si>
    <t>Nguyễn Thị C</t>
  </si>
  <si>
    <t>GrabCar 7 chỗ</t>
  </si>
  <si>
    <t>Giảm 20.000đ</t>
  </si>
  <si>
    <t>15,9</t>
  </si>
  <si>
    <t>Đen Vâu</t>
  </si>
  <si>
    <t>Tiền Mặt</t>
  </si>
  <si>
    <t>Ngày Giao dịch</t>
  </si>
  <si>
    <t>Kia</t>
  </si>
  <si>
    <t>Câu 1</t>
  </si>
  <si>
    <t>Số chuyến xe trong tháng 1</t>
  </si>
  <si>
    <t>Biển số</t>
  </si>
  <si>
    <t>15,10</t>
  </si>
  <si>
    <t>Tài xế: Trần Văn B - biển số: 15A-H2 88888 có số chuyến =</t>
  </si>
  <si>
    <t>Tổng số chuyến của tài xế Trần Văn B trong tháng 1</t>
  </si>
  <si>
    <t>Câu 2</t>
  </si>
  <si>
    <t>Minh minh</t>
  </si>
  <si>
    <t xml:space="preserve">  Minh Minh</t>
  </si>
  <si>
    <t>Vàng</t>
  </si>
  <si>
    <t>29A-S1 66666</t>
  </si>
  <si>
    <t>Nguyễn Văn D</t>
  </si>
  <si>
    <t>Offline</t>
  </si>
  <si>
    <t>GD4</t>
  </si>
  <si>
    <t>GD5</t>
  </si>
  <si>
    <t>GD6</t>
  </si>
  <si>
    <t>Câu 3</t>
  </si>
  <si>
    <t>11/112022</t>
  </si>
  <si>
    <t>13,8</t>
  </si>
  <si>
    <t>Gducky</t>
  </si>
  <si>
    <t>Tháng chuyến xe</t>
  </si>
  <si>
    <t>Tháng 10 Tài xế D kiếm được tiền =</t>
  </si>
  <si>
    <t>Tháng 11 Tài xế D kiếm được tiền =</t>
  </si>
  <si>
    <t>Tháng 12 Tài xế D kiếm được tiền =</t>
  </si>
  <si>
    <t>Tháng 10- Tài xế: Nguyễn Văn D đi chuyến xe =</t>
  </si>
  <si>
    <t>Tháng 11- Tài xế: Nguyễn Văn D đi chuyến xe =</t>
  </si>
  <si>
    <t>Tháng 12- Tài xế: Nguyễn Văn D đi chuyến xe =</t>
  </si>
  <si>
    <t>Tổng tiền trong quý 4 =</t>
  </si>
  <si>
    <t>Thêm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</si>
</sst>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9722-B3C5-49B5-B688-40331EB9A233}">
  <dimension ref="A1:F5"/>
  <sheetViews>
    <sheetView tabSelected="1" workbookViewId="0">
      <selection activeCell="K8" sqref="K8"/>
    </sheetView>
  </sheetViews>
  <sheetFormatPr defaultRowHeight="14.4" x14ac:dyDescent="0.3"/>
  <cols>
    <col min="1" max="1" width="13" style="3" customWidth="1"/>
    <col min="2" max="2" width="15" style="3" customWidth="1"/>
    <col min="3" max="3" width="14.21875" style="3" customWidth="1"/>
    <col min="4" max="4" width="10.88671875" style="3" customWidth="1"/>
    <col min="5" max="5" width="10.33203125" style="3" customWidth="1"/>
    <col min="6" max="6" width="10" style="3" customWidth="1"/>
    <col min="7" max="16384" width="8.88671875" style="3"/>
  </cols>
  <sheetData>
    <row r="1" spans="1:6" s="2" customFormat="1" x14ac:dyDescent="0.3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</row>
    <row r="2" spans="1:6" x14ac:dyDescent="0.3">
      <c r="A2" s="3" t="s">
        <v>49</v>
      </c>
      <c r="B2" s="6">
        <v>44932</v>
      </c>
      <c r="C2" s="3" t="s">
        <v>56</v>
      </c>
      <c r="D2" s="13">
        <v>0.52777777777777779</v>
      </c>
      <c r="E2" s="3">
        <v>21.03265</v>
      </c>
      <c r="F2" s="3">
        <v>105.32658000000001</v>
      </c>
    </row>
    <row r="3" spans="1:6" x14ac:dyDescent="0.3">
      <c r="A3" s="3" t="s">
        <v>53</v>
      </c>
      <c r="B3" s="6">
        <v>44932</v>
      </c>
      <c r="C3" s="3" t="s">
        <v>56</v>
      </c>
      <c r="D3" s="13">
        <v>0.52777777777777779</v>
      </c>
      <c r="E3" s="3">
        <v>21.03265</v>
      </c>
      <c r="F3" s="3">
        <v>105.32658000000001</v>
      </c>
    </row>
    <row r="4" spans="1:6" x14ac:dyDescent="0.3">
      <c r="A4" s="3" t="s">
        <v>80</v>
      </c>
      <c r="B4" s="6">
        <v>44932</v>
      </c>
      <c r="C4" s="3" t="s">
        <v>100</v>
      </c>
      <c r="D4" s="3" t="s">
        <v>65</v>
      </c>
      <c r="E4" s="3" t="s">
        <v>65</v>
      </c>
      <c r="F4" s="3" t="s">
        <v>65</v>
      </c>
    </row>
    <row r="5" spans="1:6" x14ac:dyDescent="0.3">
      <c r="A5" s="3" t="s">
        <v>99</v>
      </c>
      <c r="B5" s="6">
        <v>44932</v>
      </c>
      <c r="C5" s="3" t="s">
        <v>100</v>
      </c>
      <c r="D5" s="3" t="s">
        <v>65</v>
      </c>
      <c r="E5" s="3" t="s">
        <v>65</v>
      </c>
      <c r="F5" s="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8BD1-BB69-4EA8-98E7-5A55D6FF7C4E}">
  <dimension ref="A1:AA11"/>
  <sheetViews>
    <sheetView zoomScale="85" zoomScaleNormal="85" workbookViewId="0">
      <selection activeCell="D28" sqref="D28"/>
    </sheetView>
  </sheetViews>
  <sheetFormatPr defaultRowHeight="14.4" x14ac:dyDescent="0.3"/>
  <cols>
    <col min="1" max="1" width="12.77734375" style="3" bestFit="1" customWidth="1"/>
    <col min="2" max="2" width="14.6640625" style="3" customWidth="1"/>
    <col min="3" max="3" width="16.109375" style="3" bestFit="1" customWidth="1"/>
    <col min="4" max="4" width="22.6640625" style="3" bestFit="1" customWidth="1"/>
    <col min="5" max="5" width="22.77734375" style="3" bestFit="1" customWidth="1"/>
    <col min="6" max="6" width="25.88671875" style="3" bestFit="1" customWidth="1"/>
    <col min="7" max="7" width="19.109375" style="3" bestFit="1" customWidth="1"/>
    <col min="8" max="9" width="14.77734375" style="3" customWidth="1"/>
    <col min="10" max="10" width="19.33203125" style="3" bestFit="1" customWidth="1"/>
    <col min="11" max="11" width="27.44140625" style="3" bestFit="1" customWidth="1"/>
    <col min="12" max="12" width="25.77734375" style="3" customWidth="1"/>
    <col min="13" max="13" width="21.44140625" style="3" bestFit="1" customWidth="1"/>
    <col min="14" max="14" width="21.44140625" style="3" customWidth="1"/>
    <col min="15" max="15" width="20.77734375" style="3" bestFit="1" customWidth="1"/>
    <col min="16" max="16" width="24.33203125" style="3" bestFit="1" customWidth="1"/>
    <col min="17" max="17" width="17.77734375" style="3" bestFit="1" customWidth="1"/>
    <col min="18" max="18" width="31.77734375" style="3" bestFit="1" customWidth="1"/>
    <col min="19" max="19" width="8.109375" style="3" bestFit="1" customWidth="1"/>
    <col min="20" max="20" width="9.109375" style="3" bestFit="1" customWidth="1"/>
    <col min="21" max="21" width="11.6640625" style="3" bestFit="1" customWidth="1"/>
    <col min="22" max="22" width="10.5546875" style="3" bestFit="1" customWidth="1"/>
    <col min="23" max="23" width="18.109375" style="3" bestFit="1" customWidth="1"/>
    <col min="24" max="24" width="7.44140625" style="3" bestFit="1" customWidth="1"/>
    <col min="25" max="25" width="8.33203125" style="3" bestFit="1" customWidth="1"/>
    <col min="26" max="26" width="10.6640625" style="3" bestFit="1" customWidth="1"/>
    <col min="27" max="27" width="14" style="3" bestFit="1" customWidth="1"/>
    <col min="28" max="16384" width="8.88671875" style="3"/>
  </cols>
  <sheetData>
    <row r="1" spans="1:27" s="2" customFormat="1" x14ac:dyDescent="0.3">
      <c r="A1" s="2" t="s">
        <v>0</v>
      </c>
      <c r="B1" s="2" t="s">
        <v>67</v>
      </c>
      <c r="C1" s="2" t="s">
        <v>108</v>
      </c>
      <c r="D1" s="2" t="s">
        <v>5</v>
      </c>
      <c r="E1" s="2" t="s">
        <v>6</v>
      </c>
      <c r="F1" s="2" t="s">
        <v>15</v>
      </c>
      <c r="G1" s="2" t="s">
        <v>16</v>
      </c>
      <c r="H1" s="2" t="s">
        <v>12</v>
      </c>
      <c r="I1" s="2" t="s">
        <v>90</v>
      </c>
      <c r="J1" s="2" t="s">
        <v>17</v>
      </c>
      <c r="K1" s="2" t="s">
        <v>19</v>
      </c>
      <c r="L1" s="2" t="s">
        <v>61</v>
      </c>
      <c r="M1" s="2" t="s">
        <v>60</v>
      </c>
      <c r="N1" s="2" t="s">
        <v>62</v>
      </c>
      <c r="O1" s="2" t="s">
        <v>63</v>
      </c>
      <c r="P1" s="2" t="s">
        <v>13</v>
      </c>
      <c r="Q1" s="2" t="s">
        <v>21</v>
      </c>
      <c r="R1" s="2" t="s">
        <v>23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42</v>
      </c>
      <c r="Y1" s="2" t="s">
        <v>43</v>
      </c>
      <c r="Z1" s="2" t="s">
        <v>44</v>
      </c>
      <c r="AA1" s="2" t="s">
        <v>45</v>
      </c>
    </row>
    <row r="2" spans="1:27" x14ac:dyDescent="0.3">
      <c r="A2" s="3" t="s">
        <v>53</v>
      </c>
      <c r="B2" s="6">
        <v>44927</v>
      </c>
      <c r="C2" s="8">
        <f>MONTH(B2)</f>
        <v>1</v>
      </c>
      <c r="D2" s="7" t="s">
        <v>68</v>
      </c>
      <c r="E2" s="7">
        <v>0.44444444444444442</v>
      </c>
      <c r="F2" s="5">
        <v>29000</v>
      </c>
      <c r="G2" s="5">
        <v>10000</v>
      </c>
      <c r="H2" s="3" t="s">
        <v>14</v>
      </c>
      <c r="I2" s="3" t="s">
        <v>51</v>
      </c>
      <c r="J2" s="3" t="s">
        <v>18</v>
      </c>
      <c r="K2" s="3" t="s">
        <v>65</v>
      </c>
      <c r="L2" s="3">
        <v>20.980810000000002</v>
      </c>
      <c r="M2" s="3">
        <v>105.79622999999999</v>
      </c>
      <c r="N2" s="3">
        <v>20.962579999999999</v>
      </c>
      <c r="O2" s="3">
        <v>105.83132000000001</v>
      </c>
      <c r="P2" s="11" t="s">
        <v>64</v>
      </c>
      <c r="Q2" s="3">
        <v>71000</v>
      </c>
      <c r="R2" s="3">
        <v>71000</v>
      </c>
    </row>
    <row r="3" spans="1:27" x14ac:dyDescent="0.3">
      <c r="A3" s="3" t="s">
        <v>49</v>
      </c>
      <c r="B3" s="6">
        <v>44928</v>
      </c>
      <c r="C3" s="8">
        <f t="shared" ref="C3:C11" si="0">MONTH(B3)</f>
        <v>1</v>
      </c>
      <c r="D3" s="7">
        <v>0.33333333333333331</v>
      </c>
      <c r="E3" s="7">
        <v>0.3611111111111111</v>
      </c>
      <c r="F3" s="5">
        <v>12000</v>
      </c>
      <c r="G3" s="5">
        <v>3500</v>
      </c>
      <c r="H3" s="3" t="s">
        <v>20</v>
      </c>
      <c r="I3" s="3" t="s">
        <v>47</v>
      </c>
      <c r="J3" s="3" t="s">
        <v>66</v>
      </c>
      <c r="K3" s="3" t="s">
        <v>22</v>
      </c>
      <c r="L3" s="3">
        <v>20.962489999999999</v>
      </c>
      <c r="M3" s="3">
        <v>105.83153</v>
      </c>
      <c r="N3" s="3">
        <v>21.024149999999999</v>
      </c>
      <c r="O3" s="3">
        <v>105.85773</v>
      </c>
      <c r="P3" s="12" t="s">
        <v>69</v>
      </c>
      <c r="Q3" s="3">
        <v>39650</v>
      </c>
      <c r="R3" s="3">
        <v>32737</v>
      </c>
    </row>
    <row r="4" spans="1:27" x14ac:dyDescent="0.3">
      <c r="A4" s="3" t="s">
        <v>53</v>
      </c>
      <c r="B4" s="6">
        <v>44927</v>
      </c>
      <c r="C4" s="8">
        <f t="shared" si="0"/>
        <v>1</v>
      </c>
      <c r="D4" s="7">
        <v>0.45833333333333331</v>
      </c>
      <c r="E4" s="7">
        <v>0.5</v>
      </c>
      <c r="F4" s="5">
        <v>29000</v>
      </c>
      <c r="G4" s="5">
        <v>10000</v>
      </c>
      <c r="H4" s="3" t="s">
        <v>14</v>
      </c>
      <c r="I4" s="3" t="s">
        <v>51</v>
      </c>
      <c r="J4" s="3" t="s">
        <v>66</v>
      </c>
      <c r="K4" s="3" t="s">
        <v>65</v>
      </c>
      <c r="L4" s="3">
        <v>20.962540000000001</v>
      </c>
      <c r="M4" s="3">
        <v>105.83128000000001</v>
      </c>
      <c r="N4" s="3">
        <v>21.02777</v>
      </c>
      <c r="O4" s="3">
        <v>105.54759</v>
      </c>
      <c r="P4" s="3" t="s">
        <v>73</v>
      </c>
      <c r="Q4" s="3">
        <v>379000</v>
      </c>
      <c r="R4" s="3">
        <v>379000</v>
      </c>
    </row>
    <row r="5" spans="1:27" x14ac:dyDescent="0.3">
      <c r="A5" s="3" t="s">
        <v>80</v>
      </c>
      <c r="B5" s="6">
        <v>44928</v>
      </c>
      <c r="C5" s="8">
        <f t="shared" si="0"/>
        <v>1</v>
      </c>
      <c r="D5" s="7">
        <v>0.375</v>
      </c>
      <c r="E5" s="7">
        <v>0.40625</v>
      </c>
      <c r="F5" s="3">
        <v>34000</v>
      </c>
      <c r="G5" s="3">
        <v>13000</v>
      </c>
      <c r="H5" s="3" t="s">
        <v>81</v>
      </c>
      <c r="I5" s="3" t="s">
        <v>77</v>
      </c>
      <c r="J5" s="3" t="s">
        <v>18</v>
      </c>
      <c r="K5" s="3" t="s">
        <v>82</v>
      </c>
      <c r="L5" s="3">
        <v>21.036829999999998</v>
      </c>
      <c r="M5" s="3">
        <v>105.83465</v>
      </c>
      <c r="N5" s="3">
        <v>21.009360000000001</v>
      </c>
      <c r="O5" s="3">
        <v>105.94392999999999</v>
      </c>
      <c r="P5" s="3" t="s">
        <v>83</v>
      </c>
      <c r="Q5" s="3">
        <v>215000</v>
      </c>
      <c r="R5" s="3">
        <v>195000</v>
      </c>
    </row>
    <row r="6" spans="1:27" x14ac:dyDescent="0.3">
      <c r="A6" s="3" t="s">
        <v>53</v>
      </c>
      <c r="B6" s="6">
        <v>44960</v>
      </c>
      <c r="C6" s="8">
        <f t="shared" si="0"/>
        <v>2</v>
      </c>
      <c r="D6" s="7">
        <v>0.375</v>
      </c>
      <c r="E6" s="7">
        <v>0.40625</v>
      </c>
      <c r="F6" s="3">
        <v>34000</v>
      </c>
      <c r="G6" s="3">
        <v>13000</v>
      </c>
      <c r="H6" s="3" t="s">
        <v>81</v>
      </c>
      <c r="I6" s="3" t="s">
        <v>77</v>
      </c>
      <c r="J6" s="3" t="s">
        <v>18</v>
      </c>
      <c r="K6" s="3" t="s">
        <v>82</v>
      </c>
      <c r="L6" s="3">
        <v>21.036829999999998</v>
      </c>
      <c r="M6" s="3">
        <v>105.83465</v>
      </c>
      <c r="N6" s="3">
        <v>21.009360000000001</v>
      </c>
      <c r="O6" s="3">
        <v>105.94392999999999</v>
      </c>
      <c r="P6" s="3" t="s">
        <v>91</v>
      </c>
      <c r="Q6" s="3">
        <v>215000</v>
      </c>
      <c r="R6" s="3">
        <v>195000</v>
      </c>
    </row>
    <row r="7" spans="1:27" x14ac:dyDescent="0.3">
      <c r="A7" s="3" t="s">
        <v>53</v>
      </c>
      <c r="B7" s="6">
        <v>44931</v>
      </c>
      <c r="C7" s="8">
        <f t="shared" si="0"/>
        <v>1</v>
      </c>
      <c r="D7" s="7" t="s">
        <v>68</v>
      </c>
      <c r="E7" s="7">
        <v>0.44444444444444442</v>
      </c>
      <c r="F7" s="5">
        <v>29000</v>
      </c>
      <c r="G7" s="5">
        <v>10000</v>
      </c>
      <c r="H7" s="3" t="s">
        <v>14</v>
      </c>
      <c r="I7" s="3" t="s">
        <v>51</v>
      </c>
      <c r="J7" s="3" t="s">
        <v>18</v>
      </c>
      <c r="K7" s="3" t="s">
        <v>65</v>
      </c>
      <c r="L7" s="3">
        <v>20.980810000000002</v>
      </c>
      <c r="M7" s="3">
        <v>105.79622999999999</v>
      </c>
      <c r="N7" s="3">
        <v>20.962579999999999</v>
      </c>
      <c r="O7" s="3">
        <v>105.83132000000001</v>
      </c>
      <c r="P7" s="11" t="s">
        <v>64</v>
      </c>
      <c r="Q7" s="3">
        <v>71000</v>
      </c>
      <c r="R7" s="3">
        <v>71000</v>
      </c>
    </row>
    <row r="8" spans="1:27" x14ac:dyDescent="0.3">
      <c r="A8" s="3" t="s">
        <v>99</v>
      </c>
      <c r="B8" s="6">
        <v>44839</v>
      </c>
      <c r="C8" s="8">
        <f t="shared" si="0"/>
        <v>10</v>
      </c>
      <c r="D8" s="7">
        <v>0.60416666666666663</v>
      </c>
      <c r="E8" s="7">
        <v>0.63194444444444442</v>
      </c>
      <c r="F8" s="5">
        <v>12000</v>
      </c>
      <c r="G8" s="5">
        <v>3500</v>
      </c>
      <c r="H8" s="3" t="s">
        <v>20</v>
      </c>
      <c r="I8" s="3" t="s">
        <v>98</v>
      </c>
      <c r="J8" s="3" t="s">
        <v>66</v>
      </c>
      <c r="K8" s="3" t="s">
        <v>22</v>
      </c>
      <c r="L8" s="3">
        <v>20.94736</v>
      </c>
      <c r="M8" s="3">
        <v>105.757196016127</v>
      </c>
      <c r="N8" s="3">
        <v>21.036999999999999</v>
      </c>
      <c r="O8" s="3">
        <v>105.83444</v>
      </c>
      <c r="P8" s="3" t="s">
        <v>106</v>
      </c>
      <c r="Q8" s="3">
        <v>53000</v>
      </c>
      <c r="R8" s="3">
        <v>43000</v>
      </c>
    </row>
    <row r="9" spans="1:27" x14ac:dyDescent="0.3">
      <c r="A9" s="3" t="s">
        <v>99</v>
      </c>
      <c r="B9" s="6">
        <v>44876</v>
      </c>
      <c r="C9" s="4">
        <f t="shared" si="0"/>
        <v>11</v>
      </c>
      <c r="D9" s="7">
        <v>0.60416666666666663</v>
      </c>
      <c r="E9" s="7">
        <v>0.63194444444444442</v>
      </c>
      <c r="F9" s="5">
        <v>12000</v>
      </c>
      <c r="G9" s="5">
        <v>3500</v>
      </c>
      <c r="H9" s="3" t="s">
        <v>20</v>
      </c>
      <c r="I9" s="3" t="s">
        <v>98</v>
      </c>
      <c r="J9" s="3" t="s">
        <v>18</v>
      </c>
      <c r="K9" s="3" t="s">
        <v>65</v>
      </c>
      <c r="L9" s="3">
        <v>20.94736</v>
      </c>
      <c r="M9" s="3">
        <v>105.757196016127</v>
      </c>
      <c r="N9" s="3">
        <v>21.036999999999999</v>
      </c>
      <c r="O9" s="3">
        <v>105.83444</v>
      </c>
      <c r="P9" s="3" t="s">
        <v>106</v>
      </c>
      <c r="Q9" s="3">
        <v>53000</v>
      </c>
      <c r="R9" s="3">
        <v>53000</v>
      </c>
    </row>
    <row r="10" spans="1:27" x14ac:dyDescent="0.3">
      <c r="A10" s="3" t="s">
        <v>99</v>
      </c>
      <c r="B10" s="6">
        <v>44917</v>
      </c>
      <c r="C10" s="8">
        <f t="shared" si="0"/>
        <v>12</v>
      </c>
      <c r="D10" s="7">
        <v>0.60416666666666663</v>
      </c>
      <c r="E10" s="7">
        <v>0.63194444444444442</v>
      </c>
      <c r="F10" s="5">
        <v>12000</v>
      </c>
      <c r="G10" s="5">
        <v>3500</v>
      </c>
      <c r="H10" s="3" t="s">
        <v>20</v>
      </c>
      <c r="I10" s="3" t="s">
        <v>98</v>
      </c>
      <c r="J10" s="3" t="s">
        <v>18</v>
      </c>
      <c r="K10" s="3" t="s">
        <v>65</v>
      </c>
      <c r="L10" s="3">
        <v>20.94736</v>
      </c>
      <c r="M10" s="3">
        <v>105.757196016127</v>
      </c>
      <c r="N10" s="3">
        <v>21.036999999999999</v>
      </c>
      <c r="O10" s="3">
        <v>105.83444</v>
      </c>
      <c r="P10" s="3" t="s">
        <v>106</v>
      </c>
      <c r="Q10" s="3">
        <v>53000</v>
      </c>
      <c r="R10" s="3">
        <v>53000</v>
      </c>
    </row>
    <row r="11" spans="1:27" x14ac:dyDescent="0.3">
      <c r="A11" s="3" t="s">
        <v>99</v>
      </c>
      <c r="B11" s="6">
        <v>44813</v>
      </c>
      <c r="C11" s="8">
        <f t="shared" si="0"/>
        <v>9</v>
      </c>
      <c r="D11" s="7">
        <v>0.60416666666666663</v>
      </c>
      <c r="E11" s="7">
        <v>0.63194444444444442</v>
      </c>
      <c r="F11" s="5">
        <v>12000</v>
      </c>
      <c r="G11" s="5">
        <v>3500</v>
      </c>
      <c r="H11" s="3" t="s">
        <v>20</v>
      </c>
      <c r="I11" s="3" t="s">
        <v>98</v>
      </c>
      <c r="J11" s="3" t="s">
        <v>18</v>
      </c>
      <c r="K11" s="3" t="s">
        <v>65</v>
      </c>
      <c r="L11" s="3">
        <v>20.94736</v>
      </c>
      <c r="M11" s="3">
        <v>105.757196016127</v>
      </c>
      <c r="N11" s="3">
        <v>21.036999999999999</v>
      </c>
      <c r="O11" s="3">
        <v>105.83444</v>
      </c>
      <c r="P11" s="3" t="s">
        <v>106</v>
      </c>
      <c r="Q11" s="3">
        <v>53000</v>
      </c>
      <c r="R11" s="3">
        <v>53000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6F9E-FE36-4EC6-BC55-CF3C033F68DD}">
  <dimension ref="A1:H12"/>
  <sheetViews>
    <sheetView workbookViewId="0">
      <selection activeCell="C21" sqref="C21"/>
    </sheetView>
  </sheetViews>
  <sheetFormatPr defaultRowHeight="14.4" x14ac:dyDescent="0.3"/>
  <cols>
    <col min="1" max="2" width="28.109375" customWidth="1"/>
    <col min="3" max="3" width="18" customWidth="1"/>
    <col min="4" max="4" width="13.6640625" bestFit="1" customWidth="1"/>
    <col min="5" max="5" width="16.77734375" customWidth="1"/>
    <col min="6" max="6" width="17.109375" customWidth="1"/>
    <col min="7" max="7" width="16.88671875" customWidth="1"/>
    <col min="8" max="8" width="11.77734375" customWidth="1"/>
  </cols>
  <sheetData>
    <row r="1" spans="1:8" s="2" customFormat="1" x14ac:dyDescent="0.3">
      <c r="A1" s="2" t="s">
        <v>40</v>
      </c>
      <c r="B1" s="2" t="s">
        <v>41</v>
      </c>
      <c r="C1" s="2" t="s">
        <v>35</v>
      </c>
      <c r="D1" s="2" t="s">
        <v>86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s="3" customFormat="1" x14ac:dyDescent="0.3">
      <c r="A2" s="3" t="s">
        <v>54</v>
      </c>
      <c r="B2" s="3" t="s">
        <v>49</v>
      </c>
      <c r="C2" s="3" t="s">
        <v>18</v>
      </c>
      <c r="D2" s="6">
        <v>44927</v>
      </c>
      <c r="E2" s="7">
        <v>0.44444444444444442</v>
      </c>
      <c r="F2" s="3" t="s">
        <v>55</v>
      </c>
      <c r="G2" s="5">
        <v>71000</v>
      </c>
      <c r="H2" s="3" t="s">
        <v>71</v>
      </c>
    </row>
    <row r="3" spans="1:8" s="3" customFormat="1" x14ac:dyDescent="0.3">
      <c r="A3" s="3" t="s">
        <v>54</v>
      </c>
      <c r="B3" s="3" t="s">
        <v>53</v>
      </c>
      <c r="C3" s="3" t="s">
        <v>70</v>
      </c>
      <c r="D3" s="6">
        <v>44928</v>
      </c>
      <c r="E3" s="7">
        <v>0.3611111111111111</v>
      </c>
      <c r="F3" s="3" t="s">
        <v>55</v>
      </c>
      <c r="G3" s="3">
        <v>33000</v>
      </c>
      <c r="H3" s="3" t="s">
        <v>72</v>
      </c>
    </row>
    <row r="4" spans="1:8" s="3" customFormat="1" x14ac:dyDescent="0.3">
      <c r="A4" s="3" t="s">
        <v>74</v>
      </c>
      <c r="B4" s="3" t="s">
        <v>49</v>
      </c>
      <c r="C4" s="3" t="s">
        <v>70</v>
      </c>
      <c r="D4" s="6">
        <v>44927</v>
      </c>
      <c r="E4" s="7">
        <v>0.5</v>
      </c>
      <c r="F4" s="3" t="s">
        <v>55</v>
      </c>
      <c r="G4" s="3">
        <v>379000</v>
      </c>
      <c r="H4" s="3" t="s">
        <v>75</v>
      </c>
    </row>
    <row r="5" spans="1:8" s="3" customFormat="1" x14ac:dyDescent="0.3">
      <c r="A5" s="3" t="s">
        <v>84</v>
      </c>
      <c r="B5" s="3" t="s">
        <v>80</v>
      </c>
      <c r="C5" s="3" t="s">
        <v>85</v>
      </c>
      <c r="D5" s="6">
        <v>44928</v>
      </c>
      <c r="E5" s="7">
        <v>0.40625</v>
      </c>
      <c r="F5" s="3" t="s">
        <v>55</v>
      </c>
      <c r="G5" s="3">
        <v>195000</v>
      </c>
      <c r="H5" s="3" t="s">
        <v>101</v>
      </c>
    </row>
    <row r="6" spans="1:8" s="3" customFormat="1" x14ac:dyDescent="0.3">
      <c r="A6" s="3" t="s">
        <v>96</v>
      </c>
      <c r="B6" s="3" t="s">
        <v>53</v>
      </c>
      <c r="C6" s="3" t="s">
        <v>85</v>
      </c>
      <c r="D6" s="6">
        <v>44960</v>
      </c>
      <c r="E6" s="7">
        <v>0.40625</v>
      </c>
      <c r="F6" s="3" t="s">
        <v>55</v>
      </c>
      <c r="G6" s="3">
        <v>195000</v>
      </c>
      <c r="H6" s="3" t="s">
        <v>102</v>
      </c>
    </row>
    <row r="7" spans="1:8" s="3" customFormat="1" x14ac:dyDescent="0.3">
      <c r="A7" s="3" t="s">
        <v>95</v>
      </c>
      <c r="B7" s="3" t="s">
        <v>53</v>
      </c>
      <c r="C7" s="3" t="s">
        <v>85</v>
      </c>
      <c r="D7" s="6">
        <v>44931</v>
      </c>
      <c r="E7" s="7">
        <v>0.44444444444444442</v>
      </c>
      <c r="F7" s="3" t="s">
        <v>55</v>
      </c>
      <c r="G7" s="3">
        <v>71000</v>
      </c>
      <c r="H7" s="3" t="s">
        <v>103</v>
      </c>
    </row>
    <row r="8" spans="1:8" s="3" customFormat="1" x14ac:dyDescent="0.3">
      <c r="A8" s="3" t="s">
        <v>107</v>
      </c>
      <c r="B8" s="3" t="s">
        <v>99</v>
      </c>
      <c r="C8" s="3" t="s">
        <v>70</v>
      </c>
      <c r="D8" s="6">
        <v>44839</v>
      </c>
      <c r="E8" s="7">
        <v>0.63194444444444442</v>
      </c>
      <c r="F8" s="3" t="s">
        <v>55</v>
      </c>
      <c r="G8" s="3">
        <v>53000</v>
      </c>
      <c r="H8" s="3">
        <v>43000</v>
      </c>
    </row>
    <row r="9" spans="1:8" s="3" customFormat="1" x14ac:dyDescent="0.3">
      <c r="A9" s="3" t="s">
        <v>107</v>
      </c>
      <c r="B9" s="3" t="s">
        <v>99</v>
      </c>
      <c r="C9" s="3" t="s">
        <v>85</v>
      </c>
      <c r="D9" s="6" t="s">
        <v>105</v>
      </c>
      <c r="E9" s="7">
        <v>0.63194444444444442</v>
      </c>
      <c r="F9" s="3" t="s">
        <v>55</v>
      </c>
      <c r="G9" s="3">
        <v>53000</v>
      </c>
      <c r="H9" s="3">
        <v>53000</v>
      </c>
    </row>
    <row r="10" spans="1:8" s="3" customFormat="1" x14ac:dyDescent="0.3">
      <c r="A10" s="3" t="s">
        <v>107</v>
      </c>
      <c r="B10" s="3" t="s">
        <v>99</v>
      </c>
      <c r="C10" s="3" t="s">
        <v>85</v>
      </c>
      <c r="D10" s="6">
        <v>44917</v>
      </c>
      <c r="E10" s="7">
        <v>0.63194444444444442</v>
      </c>
      <c r="F10" s="3" t="s">
        <v>55</v>
      </c>
      <c r="G10" s="3">
        <v>53000</v>
      </c>
      <c r="H10" s="3">
        <v>53000</v>
      </c>
    </row>
    <row r="11" spans="1:8" s="3" customFormat="1" x14ac:dyDescent="0.3">
      <c r="A11" s="3" t="s">
        <v>107</v>
      </c>
      <c r="B11" s="3" t="s">
        <v>99</v>
      </c>
      <c r="C11" s="3" t="s">
        <v>85</v>
      </c>
      <c r="D11" s="6">
        <v>44813</v>
      </c>
      <c r="E11" s="7">
        <v>0.63194444444444442</v>
      </c>
      <c r="F11" s="3" t="s">
        <v>55</v>
      </c>
      <c r="G11" s="3">
        <v>53000</v>
      </c>
      <c r="H11" s="3">
        <v>53000</v>
      </c>
    </row>
    <row r="12" spans="1:8" s="3" customFormat="1" x14ac:dyDescent="0.3">
      <c r="H12" s="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1774-4ADC-4BC7-A5EA-1CA7EE6AB2DF}">
  <dimension ref="A1:H22"/>
  <sheetViews>
    <sheetView workbookViewId="0">
      <selection activeCell="G16" sqref="G16"/>
    </sheetView>
  </sheetViews>
  <sheetFormatPr defaultRowHeight="14.4" x14ac:dyDescent="0.3"/>
  <cols>
    <col min="1" max="1" width="14.6640625" customWidth="1"/>
    <col min="2" max="2" width="13.44140625" customWidth="1"/>
    <col min="3" max="3" width="26.21875" customWidth="1"/>
    <col min="4" max="4" width="23.44140625" customWidth="1"/>
    <col min="5" max="5" width="12.77734375" bestFit="1" customWidth="1"/>
    <col min="6" max="6" width="23.109375" bestFit="1" customWidth="1"/>
    <col min="7" max="7" width="44.5546875" bestFit="1" customWidth="1"/>
  </cols>
  <sheetData>
    <row r="1" spans="1:8" s="2" customFormat="1" x14ac:dyDescent="0.3">
      <c r="A1" s="2" t="s">
        <v>12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8" s="3" customFormat="1" x14ac:dyDescent="0.3">
      <c r="A2" s="3" t="s">
        <v>20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49</v>
      </c>
    </row>
    <row r="3" spans="1:8" s="3" customFormat="1" x14ac:dyDescent="0.3">
      <c r="A3" s="3" t="s">
        <v>50</v>
      </c>
      <c r="B3" s="3" t="s">
        <v>46</v>
      </c>
      <c r="C3" s="3" t="s">
        <v>51</v>
      </c>
      <c r="D3" s="3" t="s">
        <v>87</v>
      </c>
      <c r="E3" s="3" t="s">
        <v>52</v>
      </c>
      <c r="F3" s="3" t="s">
        <v>53</v>
      </c>
    </row>
    <row r="4" spans="1:8" s="3" customFormat="1" x14ac:dyDescent="0.3">
      <c r="A4" s="3" t="s">
        <v>78</v>
      </c>
      <c r="B4" s="3" t="s">
        <v>76</v>
      </c>
      <c r="C4" s="3" t="s">
        <v>77</v>
      </c>
      <c r="D4" s="3" t="s">
        <v>79</v>
      </c>
      <c r="E4" s="3" t="s">
        <v>80</v>
      </c>
      <c r="F4" s="3" t="s">
        <v>80</v>
      </c>
    </row>
    <row r="5" spans="1:8" s="3" customFormat="1" x14ac:dyDescent="0.3">
      <c r="A5" s="3" t="s">
        <v>20</v>
      </c>
      <c r="B5" s="3" t="s">
        <v>97</v>
      </c>
      <c r="C5" s="3" t="s">
        <v>98</v>
      </c>
      <c r="D5" s="3" t="s">
        <v>48</v>
      </c>
      <c r="E5" s="3" t="s">
        <v>99</v>
      </c>
      <c r="F5" s="3" t="s">
        <v>99</v>
      </c>
    </row>
    <row r="8" spans="1:8" s="3" customFormat="1" x14ac:dyDescent="0.3"/>
    <row r="9" spans="1:8" s="3" customFormat="1" x14ac:dyDescent="0.3">
      <c r="C9"/>
      <c r="E9"/>
      <c r="F9" s="3" t="s">
        <v>89</v>
      </c>
      <c r="G9" s="3" t="s">
        <v>93</v>
      </c>
    </row>
    <row r="10" spans="1:8" x14ac:dyDescent="0.3">
      <c r="A10" s="2" t="s">
        <v>88</v>
      </c>
      <c r="B10" t="s">
        <v>92</v>
      </c>
      <c r="E10" s="1">
        <f>COUNTIFS('lịch sử chuyến đi'!A2:A10,"Trần Văn B",'lịch sử chuyến đi'!I2:I10,"15A-H2 88888")</f>
        <v>3</v>
      </c>
      <c r="F10" s="3">
        <f>SUMPRODUCT(1*(MONTH('lịch sử chuyến đi'!B2:B7)=1))</f>
        <v>5</v>
      </c>
      <c r="G10" s="3">
        <f>SUM(F10-(F10-E10))</f>
        <v>3</v>
      </c>
      <c r="H10" s="3"/>
    </row>
    <row r="12" spans="1:8" x14ac:dyDescent="0.3">
      <c r="A12" s="3"/>
    </row>
    <row r="13" spans="1:8" x14ac:dyDescent="0.3">
      <c r="A13" s="2" t="s">
        <v>94</v>
      </c>
      <c r="B13" t="s">
        <v>116</v>
      </c>
    </row>
    <row r="15" spans="1:8" x14ac:dyDescent="0.3">
      <c r="A15" s="2" t="s">
        <v>104</v>
      </c>
      <c r="B15" s="9" t="s">
        <v>112</v>
      </c>
      <c r="C15" s="9"/>
      <c r="D15" s="1">
        <f>COUNTIFS('lịch sử chuyến đi'!A2:A11,"Nguyễn Văn D",'lịch sử chuyến đi'!C2:C11,10)</f>
        <v>1</v>
      </c>
      <c r="E15" s="10"/>
    </row>
    <row r="16" spans="1:8" x14ac:dyDescent="0.3">
      <c r="A16" s="3"/>
      <c r="B16" s="9" t="s">
        <v>113</v>
      </c>
      <c r="C16" s="9"/>
      <c r="D16" s="1">
        <f>COUNTIFS('lịch sử chuyến đi'!A2:A11,"Nguyễn Văn D",'lịch sử chuyến đi'!C2:C11,11)</f>
        <v>1</v>
      </c>
    </row>
    <row r="17" spans="1:4" x14ac:dyDescent="0.3">
      <c r="A17" s="3"/>
      <c r="B17" s="9" t="s">
        <v>114</v>
      </c>
      <c r="C17" s="9"/>
      <c r="D17" s="1">
        <f>COUNTIFS('lịch sử chuyến đi'!A2:A11,"Nguyễn Văn D",'lịch sử chuyến đi'!C2:C11,12)</f>
        <v>1</v>
      </c>
    </row>
    <row r="19" spans="1:4" x14ac:dyDescent="0.3">
      <c r="B19" s="9" t="s">
        <v>109</v>
      </c>
      <c r="C19" s="9"/>
      <c r="D19" s="1">
        <f>SUMIF('lịch sử chuyến đi'!C2:C11,10,'lịch sử chuyến đi'!R2:R11)</f>
        <v>43000</v>
      </c>
    </row>
    <row r="20" spans="1:4" x14ac:dyDescent="0.3">
      <c r="B20" s="9" t="s">
        <v>110</v>
      </c>
      <c r="C20" s="9"/>
      <c r="D20" s="1">
        <f>SUMIF('lịch sử chuyến đi'!C2:C11,11,'lịch sử chuyến đi'!R2:R11)</f>
        <v>53000</v>
      </c>
    </row>
    <row r="21" spans="1:4" x14ac:dyDescent="0.3">
      <c r="B21" s="9" t="s">
        <v>111</v>
      </c>
      <c r="C21" s="9"/>
      <c r="D21" s="1">
        <f>SUMIF('lịch sử chuyến đi'!C2:C11,12,'lịch sử chuyến đi'!R2:R11)</f>
        <v>53000</v>
      </c>
    </row>
    <row r="22" spans="1:4" x14ac:dyDescent="0.3">
      <c r="B22" s="9" t="s">
        <v>115</v>
      </c>
      <c r="C22" s="9"/>
      <c r="D22" s="1">
        <f>SUM(D19:D21)</f>
        <v>149000</v>
      </c>
    </row>
  </sheetData>
  <mergeCells count="7">
    <mergeCell ref="B21:C21"/>
    <mergeCell ref="B16:C16"/>
    <mergeCell ref="B17:C17"/>
    <mergeCell ref="B22:C22"/>
    <mergeCell ref="B15:C15"/>
    <mergeCell ref="B19:C19"/>
    <mergeCell ref="B20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8A11-EB7C-4604-A691-9877B6A1C0DF}">
  <dimension ref="A1:B3"/>
  <sheetViews>
    <sheetView workbookViewId="0">
      <selection activeCell="B2" sqref="B2"/>
    </sheetView>
  </sheetViews>
  <sheetFormatPr defaultRowHeight="14.4" x14ac:dyDescent="0.3"/>
  <cols>
    <col min="1" max="1" width="21.6640625" customWidth="1"/>
    <col min="2" max="2" width="22.44140625" customWidth="1"/>
  </cols>
  <sheetData>
    <row r="1" spans="1:2" s="2" customFormat="1" x14ac:dyDescent="0.3">
      <c r="A1" s="2" t="s">
        <v>17</v>
      </c>
      <c r="B1" s="2" t="s">
        <v>34</v>
      </c>
    </row>
    <row r="2" spans="1:2" x14ac:dyDescent="0.3">
      <c r="A2" t="s">
        <v>56</v>
      </c>
      <c r="B2" t="s">
        <v>57</v>
      </c>
    </row>
    <row r="3" spans="1:2" x14ac:dyDescent="0.3">
      <c r="A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CE50-645F-4B22-8682-80EFB7496190}">
  <dimension ref="A1:E3"/>
  <sheetViews>
    <sheetView workbookViewId="0">
      <selection activeCell="B2" sqref="B2"/>
    </sheetView>
  </sheetViews>
  <sheetFormatPr defaultRowHeight="14.4" x14ac:dyDescent="0.3"/>
  <cols>
    <col min="1" max="1" width="14.21875" bestFit="1" customWidth="1"/>
    <col min="2" max="2" width="15.88671875" customWidth="1"/>
    <col min="3" max="3" width="10.109375" customWidth="1"/>
    <col min="4" max="4" width="11.77734375" customWidth="1"/>
  </cols>
  <sheetData>
    <row r="1" spans="1:5" s="2" customFormat="1" x14ac:dyDescent="0.3">
      <c r="A1" s="2" t="s">
        <v>24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5" x14ac:dyDescent="0.3">
      <c r="A2" t="s">
        <v>58</v>
      </c>
    </row>
    <row r="3" spans="1:5" x14ac:dyDescent="0.3">
      <c r="A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Lịch sử hoạt đông</vt:lpstr>
      <vt:lpstr>lịch sử chuyến đi</vt:lpstr>
      <vt:lpstr>Giao dịch</vt:lpstr>
      <vt:lpstr>Phương tiện</vt:lpstr>
      <vt:lpstr>Thanh toán</vt:lpstr>
      <vt:lpstr>Khuyến mãi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2023-01-04T16:10:34Z</dcterms:created>
  <dcterms:modified xsi:type="dcterms:W3CDTF">2023-01-06T06:29:21Z</dcterms:modified>
</cp:coreProperties>
</file>