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FFE LAKE\Desktop\"/>
    </mc:Choice>
  </mc:AlternateContent>
  <bookViews>
    <workbookView xWindow="0" yWindow="0" windowWidth="28800" windowHeight="12330"/>
  </bookViews>
  <sheets>
    <sheet name="Income state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G8" i="1"/>
  <c r="F8" i="1"/>
  <c r="H8" i="1"/>
  <c r="I28" i="1"/>
  <c r="I26" i="1" s="1"/>
  <c r="I25" i="1" s="1"/>
  <c r="I24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AE9" i="1"/>
  <c r="X9" i="1"/>
  <c r="Q9" i="1"/>
  <c r="J9" i="1"/>
  <c r="V8" i="1"/>
  <c r="O8" i="1"/>
  <c r="AJ8" i="1"/>
  <c r="AC8" i="1"/>
  <c r="AE13" i="1"/>
  <c r="X13" i="1"/>
  <c r="Q13" i="1"/>
  <c r="J13" i="1"/>
  <c r="O4" i="1"/>
  <c r="C13" i="1"/>
  <c r="B7" i="1"/>
  <c r="Q8" i="1" l="1"/>
  <c r="K13" i="1"/>
  <c r="Y9" i="1"/>
  <c r="D13" i="1"/>
  <c r="X8" i="1"/>
  <c r="C8" i="1"/>
  <c r="K11" i="1"/>
  <c r="R28" i="1"/>
  <c r="R17" i="1"/>
  <c r="AF28" i="1"/>
  <c r="AF14" i="1"/>
  <c r="D10" i="1"/>
  <c r="AF19" i="1"/>
  <c r="AD18" i="1"/>
  <c r="AK19" i="1"/>
  <c r="AK12" i="1"/>
  <c r="K12" i="1"/>
  <c r="R10" i="1"/>
  <c r="R14" i="1"/>
  <c r="Y13" i="1"/>
  <c r="AF12" i="1"/>
  <c r="AK3" i="1"/>
  <c r="K19" i="1"/>
  <c r="AF18" i="1"/>
  <c r="W14" i="1"/>
  <c r="AD21" i="1"/>
  <c r="AK14" i="1"/>
  <c r="P16" i="1"/>
  <c r="D9" i="1"/>
  <c r="I4" i="1"/>
  <c r="K28" i="1"/>
  <c r="K16" i="1"/>
  <c r="R11" i="1"/>
  <c r="R15" i="1"/>
  <c r="Y10" i="1"/>
  <c r="Y21" i="1"/>
  <c r="Y17" i="1"/>
  <c r="AF10" i="1"/>
  <c r="AF13" i="1"/>
  <c r="AF16" i="1"/>
  <c r="D15" i="1"/>
  <c r="D12" i="1"/>
  <c r="K18" i="1"/>
  <c r="Y18" i="1"/>
  <c r="D19" i="1"/>
  <c r="W17" i="1"/>
  <c r="W21" i="1"/>
  <c r="AD16" i="1"/>
  <c r="AD13" i="1"/>
  <c r="AK17" i="1"/>
  <c r="AK21" i="1"/>
  <c r="P19" i="1"/>
  <c r="P15" i="1"/>
  <c r="P12" i="1"/>
  <c r="P28" i="1"/>
  <c r="K14" i="1"/>
  <c r="R21" i="1"/>
  <c r="Y15" i="1"/>
  <c r="AF11" i="1"/>
  <c r="D21" i="1"/>
  <c r="R18" i="1"/>
  <c r="W19" i="1"/>
  <c r="AD14" i="1"/>
  <c r="AK15" i="1"/>
  <c r="P21" i="1"/>
  <c r="AD28" i="1"/>
  <c r="K15" i="1"/>
  <c r="Y28" i="1"/>
  <c r="Y16" i="1"/>
  <c r="AK28" i="1"/>
  <c r="AF15" i="1"/>
  <c r="W3" i="1"/>
  <c r="D16" i="1"/>
  <c r="Y19" i="1"/>
  <c r="W18" i="1"/>
  <c r="AD17" i="1"/>
  <c r="AK18" i="1"/>
  <c r="AK11" i="1"/>
  <c r="P13" i="1"/>
  <c r="R9" i="1"/>
  <c r="K10" i="1"/>
  <c r="K21" i="1"/>
  <c r="K17" i="1"/>
  <c r="R12" i="1"/>
  <c r="R16" i="1"/>
  <c r="Y11" i="1"/>
  <c r="Y14" i="1"/>
  <c r="P3" i="1"/>
  <c r="AK10" i="1"/>
  <c r="AF21" i="1"/>
  <c r="AF17" i="1"/>
  <c r="AD3" i="1"/>
  <c r="D18" i="1"/>
  <c r="D14" i="1"/>
  <c r="D11" i="1"/>
  <c r="R19" i="1"/>
  <c r="W13" i="1"/>
  <c r="W16" i="1"/>
  <c r="AD19" i="1"/>
  <c r="AD15" i="1"/>
  <c r="AD12" i="1"/>
  <c r="AK16" i="1"/>
  <c r="AK13" i="1"/>
  <c r="P18" i="1"/>
  <c r="P14" i="1"/>
  <c r="P11" i="1"/>
  <c r="J8" i="1"/>
  <c r="W28" i="1"/>
  <c r="Y12" i="1"/>
  <c r="D17" i="1"/>
  <c r="W15" i="1"/>
  <c r="P17" i="1"/>
  <c r="AF9" i="1"/>
  <c r="K9" i="1"/>
  <c r="AE8" i="1"/>
  <c r="R13" i="1"/>
  <c r="P10" i="1"/>
  <c r="W11" i="1"/>
  <c r="AD11" i="1"/>
  <c r="W10" i="1"/>
  <c r="AD10" i="1"/>
  <c r="I3" i="1"/>
  <c r="R1" i="1"/>
  <c r="AD4" i="1" s="1"/>
  <c r="W12" i="1"/>
  <c r="D28" i="1"/>
  <c r="AF8" i="1" l="1"/>
  <c r="Y8" i="1"/>
  <c r="AD5" i="1" s="1"/>
  <c r="R8" i="1"/>
  <c r="D8" i="1"/>
  <c r="I5" i="1" s="1"/>
  <c r="W4" i="1"/>
  <c r="AK8" i="1"/>
  <c r="AD8" i="1"/>
  <c r="P4" i="1"/>
  <c r="P8" i="1"/>
  <c r="K8" i="1"/>
  <c r="W8" i="1"/>
  <c r="AK4" i="1"/>
  <c r="AK5" i="1" l="1"/>
  <c r="W5" i="1"/>
  <c r="P5" i="1"/>
</calcChain>
</file>

<file path=xl/sharedStrings.xml><?xml version="1.0" encoding="utf-8"?>
<sst xmlns="http://schemas.openxmlformats.org/spreadsheetml/2006/main" count="44" uniqueCount="27">
  <si>
    <t>Hàng tháng</t>
  </si>
  <si>
    <t>Essential stuff</t>
  </si>
  <si>
    <t>Luxury stuff</t>
  </si>
  <si>
    <t>Tiền điện</t>
  </si>
  <si>
    <t>Tiền nước</t>
  </si>
  <si>
    <t>Tiến nước uống</t>
  </si>
  <si>
    <t>Tiền xăng</t>
  </si>
  <si>
    <t>Giữ xe</t>
  </si>
  <si>
    <t>Tiền ăn</t>
  </si>
  <si>
    <t>Tiền làm phước</t>
  </si>
  <si>
    <t>Total</t>
  </si>
  <si>
    <t>Chồng</t>
  </si>
  <si>
    <t>Vợ</t>
  </si>
  <si>
    <t>Net</t>
  </si>
  <si>
    <t>Tiền học</t>
  </si>
  <si>
    <t>Tiền đầu tư</t>
  </si>
  <si>
    <t>Chi Thực tế</t>
  </si>
  <si>
    <t>Investment</t>
  </si>
  <si>
    <t>Online platform</t>
  </si>
  <si>
    <t>Khác</t>
  </si>
  <si>
    <t>Quần áo</t>
  </si>
  <si>
    <t>Giày dép</t>
  </si>
  <si>
    <t>Vớ &amp; Khẩu trang</t>
  </si>
  <si>
    <t>Cosmestic &amp; Cắt tóc</t>
  </si>
  <si>
    <t>Gia đình</t>
  </si>
  <si>
    <t>BCS</t>
  </si>
  <si>
    <t>Đồ gia đình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</si>
</sst>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3" xfId="0" applyBorder="1"/>
    <xf numFmtId="165" fontId="3" fillId="0" borderId="3" xfId="1" applyNumberFormat="1" applyFont="1" applyBorder="1"/>
    <xf numFmtId="14" fontId="0" fillId="0" borderId="0" xfId="1" applyNumberFormat="1" applyFont="1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3" fontId="2" fillId="0" borderId="3" xfId="1" applyNumberFormat="1" applyFont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  <xf numFmtId="3" fontId="2" fillId="0" borderId="2" xfId="1" applyNumberFormat="1" applyFont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1" fillId="0" borderId="2" xfId="1" applyNumberFormat="1" applyFont="1" applyBorder="1" applyAlignment="1">
      <alignment horizontal="center" vertical="center"/>
    </xf>
    <xf numFmtId="3" fontId="1" fillId="0" borderId="0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/>
    <xf numFmtId="14" fontId="2" fillId="0" borderId="0" xfId="0" applyNumberFormat="1" applyFont="1"/>
    <xf numFmtId="165" fontId="0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3" fontId="2" fillId="0" borderId="3" xfId="1" applyNumberFormat="1" applyFont="1" applyBorder="1" applyAlignment="1">
      <alignment horizontal="center" vertical="center"/>
    </xf>
    <xf numFmtId="3" fontId="1" fillId="0" borderId="2" xfId="1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8"/>
  <sheetViews>
    <sheetView showGridLines="0" tabSelected="1" workbookViewId="0">
      <pane xSplit="2" ySplit="6" topLeftCell="C7" activePane="bottomRight" state="frozen"/>
      <selection pane="topRight" activeCell="J1" sqref="J1"/>
      <selection pane="bottomLeft" activeCell="A6" sqref="A6"/>
      <selection pane="bottomRight" activeCell="D16" sqref="D16"/>
    </sheetView>
  </sheetViews>
  <sheetFormatPr defaultRowHeight="15" x14ac:dyDescent="0.25"/>
  <cols>
    <col min="2" max="2" width="20.28515625" bestFit="1" customWidth="1"/>
    <col min="3" max="3" width="13.28515625" style="16" customWidth="1"/>
    <col min="4" max="8" width="13.28515625" style="14" customWidth="1"/>
    <col min="9" max="9" width="13.28515625" style="20" customWidth="1"/>
    <col min="10" max="23" width="13.28515625" style="17" customWidth="1"/>
    <col min="24" max="30" width="13.7109375" style="17" customWidth="1"/>
    <col min="31" max="37" width="13.7109375" customWidth="1"/>
  </cols>
  <sheetData>
    <row r="1" spans="2:37" x14ac:dyDescent="0.25">
      <c r="R1" s="24">
        <f>60*1.09/12*B7</f>
        <v>5450000</v>
      </c>
      <c r="S1" s="24"/>
      <c r="T1" s="24"/>
      <c r="U1" s="24"/>
    </row>
    <row r="3" spans="2:37" s="1" customFormat="1" x14ac:dyDescent="0.25">
      <c r="B3" s="1" t="s">
        <v>12</v>
      </c>
      <c r="C3" s="9"/>
      <c r="D3" s="10"/>
      <c r="E3" s="10"/>
      <c r="F3" s="10"/>
      <c r="G3" s="10"/>
      <c r="H3" s="10">
        <v>5</v>
      </c>
      <c r="I3" s="21">
        <f>H3*$B$7</f>
        <v>5000000</v>
      </c>
      <c r="J3" s="23"/>
      <c r="K3" s="23"/>
      <c r="L3" s="23"/>
      <c r="M3" s="23"/>
      <c r="N3" s="23"/>
      <c r="O3" s="10">
        <v>16</v>
      </c>
      <c r="P3" s="21">
        <f>O3*$B$7</f>
        <v>16000000</v>
      </c>
      <c r="Q3" s="23"/>
      <c r="R3" s="23"/>
      <c r="S3" s="23"/>
      <c r="T3" s="23"/>
      <c r="U3" s="23"/>
      <c r="V3" s="10">
        <v>16</v>
      </c>
      <c r="W3" s="21">
        <f>V3*$B$7</f>
        <v>16000000</v>
      </c>
      <c r="X3" s="23"/>
      <c r="Y3" s="23"/>
      <c r="Z3" s="23"/>
      <c r="AA3" s="23"/>
      <c r="AB3" s="23"/>
      <c r="AC3" s="10">
        <v>16</v>
      </c>
      <c r="AD3" s="21">
        <f>AC3*$B$7</f>
        <v>16000000</v>
      </c>
      <c r="AE3" s="23"/>
      <c r="AF3" s="23"/>
      <c r="AG3" s="23"/>
      <c r="AH3" s="23"/>
      <c r="AI3" s="23"/>
      <c r="AJ3" s="10">
        <v>16</v>
      </c>
      <c r="AK3" s="21">
        <f>AJ3*$B$7</f>
        <v>16000000</v>
      </c>
    </row>
    <row r="4" spans="2:37" s="1" customFormat="1" x14ac:dyDescent="0.25">
      <c r="B4" s="1" t="s">
        <v>11</v>
      </c>
      <c r="C4" s="9"/>
      <c r="D4" s="10"/>
      <c r="E4" s="10"/>
      <c r="F4" s="10"/>
      <c r="G4" s="10"/>
      <c r="H4" s="10">
        <v>9.3000000000000007</v>
      </c>
      <c r="I4" s="21">
        <f>H4*$B$7</f>
        <v>9300000</v>
      </c>
      <c r="J4" s="23"/>
      <c r="K4" s="23"/>
      <c r="L4" s="23"/>
      <c r="M4" s="23"/>
      <c r="N4" s="23"/>
      <c r="O4" s="10">
        <f>9.3+4.3</f>
        <v>13.600000000000001</v>
      </c>
      <c r="P4" s="21">
        <f>O4*$B$7-$R$1</f>
        <v>8150000.0000000019</v>
      </c>
      <c r="Q4" s="23"/>
      <c r="R4" s="23"/>
      <c r="S4" s="23"/>
      <c r="T4" s="23"/>
      <c r="U4" s="23"/>
      <c r="V4" s="10">
        <v>22.3</v>
      </c>
      <c r="W4" s="21">
        <f>V4*$B$7-$R$1</f>
        <v>16850000</v>
      </c>
      <c r="X4" s="23"/>
      <c r="Y4" s="23"/>
      <c r="Z4" s="23"/>
      <c r="AA4" s="23"/>
      <c r="AB4" s="23"/>
      <c r="AC4" s="10">
        <v>22.3</v>
      </c>
      <c r="AD4" s="21">
        <f>AC4*$B$7-$R$1</f>
        <v>16850000</v>
      </c>
      <c r="AE4" s="23"/>
      <c r="AF4" s="23"/>
      <c r="AG4" s="23"/>
      <c r="AH4" s="23"/>
      <c r="AI4" s="23"/>
      <c r="AJ4" s="10">
        <v>22.3</v>
      </c>
      <c r="AK4" s="21">
        <f>AJ4*$B$7-$R$1</f>
        <v>16850000</v>
      </c>
    </row>
    <row r="5" spans="2:37" s="1" customFormat="1" x14ac:dyDescent="0.25">
      <c r="B5" s="1" t="s">
        <v>13</v>
      </c>
      <c r="C5" s="10"/>
      <c r="D5" s="10"/>
      <c r="E5" s="10"/>
      <c r="F5" s="10"/>
      <c r="G5" s="10"/>
      <c r="H5" s="10"/>
      <c r="I5" s="21">
        <f>+I4+I3-D8</f>
        <v>4235000</v>
      </c>
      <c r="J5" s="23"/>
      <c r="K5" s="23"/>
      <c r="L5" s="23"/>
      <c r="M5" s="23"/>
      <c r="N5" s="23"/>
      <c r="O5" s="10"/>
      <c r="P5" s="21">
        <f>+P4+P3-K8</f>
        <v>176000</v>
      </c>
      <c r="Q5" s="23"/>
      <c r="R5" s="23"/>
      <c r="S5" s="23"/>
      <c r="T5" s="23"/>
      <c r="U5" s="23"/>
      <c r="V5" s="10"/>
      <c r="W5" s="21">
        <f>+W4+W3-R8</f>
        <v>4876000</v>
      </c>
      <c r="X5" s="23"/>
      <c r="Y5" s="23"/>
      <c r="Z5" s="23"/>
      <c r="AA5" s="23"/>
      <c r="AB5" s="23"/>
      <c r="AC5" s="10"/>
      <c r="AD5" s="21">
        <f>+AD4+AD3-Y8</f>
        <v>16876000</v>
      </c>
      <c r="AE5" s="23"/>
      <c r="AF5" s="23"/>
      <c r="AG5" s="23"/>
      <c r="AH5" s="23"/>
      <c r="AI5" s="23"/>
      <c r="AJ5" s="10"/>
      <c r="AK5" s="21">
        <f>+AK4+AK3-AF8</f>
        <v>16876000</v>
      </c>
    </row>
    <row r="6" spans="2:37" s="18" customFormat="1" x14ac:dyDescent="0.25">
      <c r="B6" s="19" t="s">
        <v>0</v>
      </c>
      <c r="C6" s="5">
        <v>43593</v>
      </c>
      <c r="D6" s="5"/>
      <c r="E6" s="5"/>
      <c r="F6" s="5"/>
      <c r="G6" s="5"/>
      <c r="H6" s="5"/>
      <c r="I6" s="6"/>
      <c r="J6" s="5">
        <v>43594</v>
      </c>
      <c r="K6" s="5"/>
      <c r="L6" s="5"/>
      <c r="M6" s="5"/>
      <c r="N6" s="5"/>
      <c r="O6" s="5"/>
      <c r="P6" s="6"/>
      <c r="Q6" s="5">
        <v>43595</v>
      </c>
      <c r="R6" s="5"/>
      <c r="S6" s="5"/>
      <c r="T6" s="5"/>
      <c r="U6" s="5"/>
      <c r="V6" s="5"/>
      <c r="W6" s="6"/>
      <c r="X6" s="5">
        <v>43596</v>
      </c>
      <c r="Y6" s="5"/>
      <c r="Z6" s="5"/>
      <c r="AA6" s="5"/>
      <c r="AB6" s="5"/>
      <c r="AC6" s="5"/>
      <c r="AD6" s="6"/>
      <c r="AE6" s="5">
        <v>43597</v>
      </c>
      <c r="AF6" s="5"/>
      <c r="AG6" s="5"/>
      <c r="AH6" s="5"/>
      <c r="AI6" s="5"/>
      <c r="AJ6" s="5"/>
      <c r="AK6" s="6"/>
    </row>
    <row r="7" spans="2:37" s="3" customFormat="1" x14ac:dyDescent="0.25">
      <c r="B7" s="4">
        <f>10^6</f>
        <v>1000000</v>
      </c>
      <c r="C7" s="7" t="s">
        <v>1</v>
      </c>
      <c r="D7" s="7"/>
      <c r="E7" s="25" t="s">
        <v>16</v>
      </c>
      <c r="F7" s="7" t="s">
        <v>17</v>
      </c>
      <c r="G7" s="7"/>
      <c r="H7" s="7" t="s">
        <v>2</v>
      </c>
      <c r="I7" s="8"/>
      <c r="J7" s="7" t="s">
        <v>1</v>
      </c>
      <c r="K7" s="7"/>
      <c r="L7" s="25" t="s">
        <v>16</v>
      </c>
      <c r="M7" s="7" t="s">
        <v>17</v>
      </c>
      <c r="N7" s="7"/>
      <c r="O7" s="7" t="s">
        <v>2</v>
      </c>
      <c r="P7" s="8"/>
      <c r="Q7" s="7" t="s">
        <v>1</v>
      </c>
      <c r="R7" s="7"/>
      <c r="S7" s="25" t="s">
        <v>16</v>
      </c>
      <c r="T7" s="7" t="s">
        <v>17</v>
      </c>
      <c r="U7" s="7"/>
      <c r="V7" s="7" t="s">
        <v>2</v>
      </c>
      <c r="W7" s="8"/>
      <c r="X7" s="7" t="s">
        <v>1</v>
      </c>
      <c r="Y7" s="7"/>
      <c r="Z7" s="25" t="s">
        <v>16</v>
      </c>
      <c r="AA7" s="7" t="s">
        <v>17</v>
      </c>
      <c r="AB7" s="7"/>
      <c r="AC7" s="7" t="s">
        <v>2</v>
      </c>
      <c r="AD7" s="8"/>
      <c r="AE7" s="7" t="s">
        <v>1</v>
      </c>
      <c r="AF7" s="7"/>
      <c r="AG7" s="25" t="s">
        <v>16</v>
      </c>
      <c r="AH7" s="7" t="s">
        <v>17</v>
      </c>
      <c r="AI7" s="7"/>
      <c r="AJ7" s="7" t="s">
        <v>2</v>
      </c>
      <c r="AK7" s="8"/>
    </row>
    <row r="8" spans="2:37" s="1" customFormat="1" x14ac:dyDescent="0.25">
      <c r="B8" s="1" t="s">
        <v>10</v>
      </c>
      <c r="C8" s="9">
        <f>+SUM(C9:C203)</f>
        <v>10.065</v>
      </c>
      <c r="D8" s="10">
        <f>+SUM(D9:D203)</f>
        <v>10065000</v>
      </c>
      <c r="E8" s="10"/>
      <c r="F8" s="10">
        <f>+SUM(F9:F203)</f>
        <v>0</v>
      </c>
      <c r="G8" s="10">
        <f>+SUM(G9:G203)</f>
        <v>0</v>
      </c>
      <c r="H8" s="10">
        <f>+SUM(H9:H203)</f>
        <v>0</v>
      </c>
      <c r="I8" s="21">
        <f>+SUM(I9:I203)</f>
        <v>0</v>
      </c>
      <c r="J8" s="9">
        <f>+SUM(J9:J203)</f>
        <v>23.974</v>
      </c>
      <c r="K8" s="10">
        <f>+SUM(K9:K203)</f>
        <v>23974000</v>
      </c>
      <c r="L8" s="10"/>
      <c r="M8" s="10"/>
      <c r="N8" s="10"/>
      <c r="O8" s="10">
        <f>+SUM(O9:O203)</f>
        <v>0</v>
      </c>
      <c r="P8" s="11">
        <f>+SUM(P9:P203)</f>
        <v>0</v>
      </c>
      <c r="Q8" s="9">
        <f>+SUM(Q9:Q203)</f>
        <v>27.974</v>
      </c>
      <c r="R8" s="10">
        <f>+SUM(R9:R203)</f>
        <v>27974000</v>
      </c>
      <c r="S8" s="10"/>
      <c r="T8" s="10"/>
      <c r="U8" s="10"/>
      <c r="V8" s="10">
        <f>+SUM(V9:V203)</f>
        <v>0</v>
      </c>
      <c r="W8" s="11">
        <f>+SUM(W9:W203)</f>
        <v>0</v>
      </c>
      <c r="X8" s="9">
        <f>+SUM(X9:X17)</f>
        <v>9.4740000000000002</v>
      </c>
      <c r="Y8" s="10">
        <f>+SUM(Y9:Y203)</f>
        <v>15974000</v>
      </c>
      <c r="Z8" s="10"/>
      <c r="AA8" s="10"/>
      <c r="AB8" s="10"/>
      <c r="AC8" s="10">
        <f>+SUM(AC9:AC17)</f>
        <v>0</v>
      </c>
      <c r="AD8" s="11">
        <f>+SUM(AD9:AD203)</f>
        <v>0</v>
      </c>
      <c r="AE8" s="9">
        <f>+SUM(AE9:AE17)</f>
        <v>9.4740000000000002</v>
      </c>
      <c r="AF8" s="10">
        <f>+SUM(AF9:AF203)</f>
        <v>15974000</v>
      </c>
      <c r="AG8" s="10"/>
      <c r="AH8" s="10"/>
      <c r="AI8" s="10"/>
      <c r="AJ8" s="10">
        <f>+SUM(AJ9:AJ17)</f>
        <v>0</v>
      </c>
      <c r="AK8" s="11">
        <f>+SUM(AK9:AK203)</f>
        <v>0</v>
      </c>
    </row>
    <row r="9" spans="2:37" x14ac:dyDescent="0.25">
      <c r="B9" s="2" t="s">
        <v>18</v>
      </c>
      <c r="C9" s="16">
        <f>0.15</f>
        <v>0.15</v>
      </c>
      <c r="D9" s="13">
        <f>C9*$B$7</f>
        <v>150000</v>
      </c>
      <c r="F9" s="10"/>
      <c r="I9" s="21">
        <f>+SUM(I10:I204)</f>
        <v>0</v>
      </c>
      <c r="J9" s="16">
        <f>0.15+0.059</f>
        <v>0.20899999999999999</v>
      </c>
      <c r="K9" s="13">
        <f>J9*$B$7</f>
        <v>209000</v>
      </c>
      <c r="Q9" s="16">
        <f>0.15+0.059</f>
        <v>0.20899999999999999</v>
      </c>
      <c r="R9" s="13">
        <f>Q9*$B$7</f>
        <v>209000</v>
      </c>
      <c r="X9" s="16">
        <f>0.15+0.059</f>
        <v>0.20899999999999999</v>
      </c>
      <c r="Y9" s="13">
        <f>X9*$B$7</f>
        <v>209000</v>
      </c>
      <c r="AE9" s="16">
        <f>0.15+0.059</f>
        <v>0.20899999999999999</v>
      </c>
      <c r="AF9" s="13">
        <f>AE9*$B$7</f>
        <v>209000</v>
      </c>
    </row>
    <row r="10" spans="2:37" x14ac:dyDescent="0.25">
      <c r="B10" s="2" t="s">
        <v>3</v>
      </c>
      <c r="C10" s="12">
        <v>0.8</v>
      </c>
      <c r="D10" s="13">
        <f t="shared" ref="D10:D16" si="0">C10*$B$7</f>
        <v>800000</v>
      </c>
      <c r="E10" s="13"/>
      <c r="F10" s="10"/>
      <c r="G10" s="13"/>
      <c r="I10" s="21">
        <f>+SUM(I11:I205)</f>
        <v>0</v>
      </c>
      <c r="J10" s="12">
        <v>0.8</v>
      </c>
      <c r="K10" s="13">
        <f t="shared" ref="K10" si="1">J10*$B$7</f>
        <v>800000</v>
      </c>
      <c r="L10" s="13"/>
      <c r="M10" s="13"/>
      <c r="N10" s="13"/>
      <c r="O10" s="14"/>
      <c r="P10" s="15">
        <f t="shared" ref="P10:P16" si="2">O10*$B$7</f>
        <v>0</v>
      </c>
      <c r="Q10" s="12">
        <v>0.8</v>
      </c>
      <c r="R10" s="13">
        <f t="shared" ref="R10" si="3">Q10*$B$7</f>
        <v>800000</v>
      </c>
      <c r="S10" s="13"/>
      <c r="T10" s="13"/>
      <c r="U10" s="13"/>
      <c r="V10" s="14"/>
      <c r="W10" s="15">
        <f t="shared" ref="W10" si="4">V10*$B$7</f>
        <v>0</v>
      </c>
      <c r="X10" s="12">
        <v>0.8</v>
      </c>
      <c r="Y10" s="13">
        <f t="shared" ref="Y10" si="5">X10*$B$7</f>
        <v>800000</v>
      </c>
      <c r="Z10" s="13"/>
      <c r="AA10" s="13"/>
      <c r="AB10" s="13"/>
      <c r="AC10" s="14"/>
      <c r="AD10" s="15">
        <f t="shared" ref="AD10" si="6">AC10*$B$7</f>
        <v>0</v>
      </c>
      <c r="AE10" s="12">
        <v>0.8</v>
      </c>
      <c r="AF10" s="13">
        <f t="shared" ref="AF10:AF16" si="7">AE10*$B$7</f>
        <v>800000</v>
      </c>
      <c r="AG10" s="13"/>
      <c r="AH10" s="13"/>
      <c r="AI10" s="13"/>
      <c r="AJ10" s="14"/>
      <c r="AK10" s="15">
        <f t="shared" ref="AK10:AK16" si="8">AJ10*$B$7</f>
        <v>0</v>
      </c>
    </row>
    <row r="11" spans="2:37" x14ac:dyDescent="0.25">
      <c r="B11" s="2" t="s">
        <v>4</v>
      </c>
      <c r="C11" s="12">
        <v>0.35</v>
      </c>
      <c r="D11" s="13">
        <f t="shared" si="0"/>
        <v>350000</v>
      </c>
      <c r="E11" s="13"/>
      <c r="F11" s="10"/>
      <c r="G11" s="13"/>
      <c r="I11" s="21">
        <f>+SUM(I12:I206)</f>
        <v>0</v>
      </c>
      <c r="J11" s="12">
        <v>0.35</v>
      </c>
      <c r="K11" s="13">
        <f t="shared" ref="K11" si="9">J11*$B$7</f>
        <v>350000</v>
      </c>
      <c r="L11" s="13"/>
      <c r="M11" s="13"/>
      <c r="N11" s="13"/>
      <c r="O11" s="14"/>
      <c r="P11" s="15">
        <f t="shared" si="2"/>
        <v>0</v>
      </c>
      <c r="Q11" s="12">
        <v>0.35</v>
      </c>
      <c r="R11" s="13">
        <f t="shared" ref="R11" si="10">Q11*$B$7</f>
        <v>350000</v>
      </c>
      <c r="S11" s="13"/>
      <c r="T11" s="13"/>
      <c r="U11" s="13"/>
      <c r="V11" s="14"/>
      <c r="W11" s="15">
        <f t="shared" ref="W11" si="11">V11*$B$7</f>
        <v>0</v>
      </c>
      <c r="X11" s="12">
        <v>0.35</v>
      </c>
      <c r="Y11" s="13">
        <f t="shared" ref="Y11" si="12">X11*$B$7</f>
        <v>350000</v>
      </c>
      <c r="Z11" s="13"/>
      <c r="AA11" s="13"/>
      <c r="AB11" s="13"/>
      <c r="AC11" s="14"/>
      <c r="AD11" s="15">
        <f t="shared" ref="AD11:AD16" si="13">AC11*$B$7</f>
        <v>0</v>
      </c>
      <c r="AE11" s="12">
        <v>0.35</v>
      </c>
      <c r="AF11" s="13">
        <f t="shared" si="7"/>
        <v>350000</v>
      </c>
      <c r="AG11" s="13"/>
      <c r="AH11" s="13"/>
      <c r="AI11" s="13"/>
      <c r="AJ11" s="14"/>
      <c r="AK11" s="15">
        <f t="shared" si="8"/>
        <v>0</v>
      </c>
    </row>
    <row r="12" spans="2:37" x14ac:dyDescent="0.25">
      <c r="B12" s="2" t="s">
        <v>5</v>
      </c>
      <c r="C12" s="12">
        <v>0.14000000000000001</v>
      </c>
      <c r="D12" s="13">
        <f t="shared" si="0"/>
        <v>140000</v>
      </c>
      <c r="E12" s="13"/>
      <c r="F12" s="10"/>
      <c r="G12" s="13"/>
      <c r="I12" s="21">
        <f>+SUM(I13:I207)</f>
        <v>0</v>
      </c>
      <c r="J12" s="12">
        <v>0.14000000000000001</v>
      </c>
      <c r="K12" s="13">
        <f t="shared" ref="K12" si="14">J12*$B$7</f>
        <v>140000</v>
      </c>
      <c r="L12" s="13"/>
      <c r="M12" s="13"/>
      <c r="N12" s="13"/>
      <c r="O12" s="14"/>
      <c r="P12" s="15">
        <f t="shared" si="2"/>
        <v>0</v>
      </c>
      <c r="Q12" s="12">
        <v>0.14000000000000001</v>
      </c>
      <c r="R12" s="13">
        <f t="shared" ref="R12" si="15">Q12*$B$7</f>
        <v>140000</v>
      </c>
      <c r="S12" s="13"/>
      <c r="T12" s="13"/>
      <c r="U12" s="13"/>
      <c r="V12" s="14"/>
      <c r="W12" s="15">
        <f t="shared" ref="W12:W16" si="16">V12*$B$7</f>
        <v>0</v>
      </c>
      <c r="X12" s="12">
        <v>0.14000000000000001</v>
      </c>
      <c r="Y12" s="13">
        <f t="shared" ref="Y12" si="17">X12*$B$7</f>
        <v>140000</v>
      </c>
      <c r="Z12" s="13"/>
      <c r="AA12" s="13"/>
      <c r="AB12" s="13"/>
      <c r="AC12" s="14"/>
      <c r="AD12" s="15">
        <f t="shared" si="13"/>
        <v>0</v>
      </c>
      <c r="AE12" s="12">
        <v>0.14000000000000001</v>
      </c>
      <c r="AF12" s="13">
        <f t="shared" si="7"/>
        <v>140000</v>
      </c>
      <c r="AG12" s="13"/>
      <c r="AH12" s="13"/>
      <c r="AI12" s="13"/>
      <c r="AJ12" s="14"/>
      <c r="AK12" s="15">
        <f t="shared" si="8"/>
        <v>0</v>
      </c>
    </row>
    <row r="13" spans="2:37" x14ac:dyDescent="0.25">
      <c r="B13" s="2" t="s">
        <v>6</v>
      </c>
      <c r="C13" s="12">
        <f>0.2*3</f>
        <v>0.60000000000000009</v>
      </c>
      <c r="D13" s="13">
        <f t="shared" si="0"/>
        <v>600000.00000000012</v>
      </c>
      <c r="E13" s="13"/>
      <c r="F13" s="10"/>
      <c r="G13" s="13"/>
      <c r="I13" s="21">
        <f>+SUM(I14:I208)</f>
        <v>0</v>
      </c>
      <c r="J13" s="16">
        <f>0.15*3</f>
        <v>0.44999999999999996</v>
      </c>
      <c r="K13" s="13">
        <f t="shared" ref="K13" si="18">J13*$B$7</f>
        <v>449999.99999999994</v>
      </c>
      <c r="L13" s="13"/>
      <c r="M13" s="13"/>
      <c r="N13" s="13"/>
      <c r="O13" s="14"/>
      <c r="P13" s="15">
        <f t="shared" si="2"/>
        <v>0</v>
      </c>
      <c r="Q13" s="16">
        <f>0.15*3</f>
        <v>0.44999999999999996</v>
      </c>
      <c r="R13" s="13">
        <f t="shared" ref="R13" si="19">Q13*$B$7</f>
        <v>449999.99999999994</v>
      </c>
      <c r="S13" s="13"/>
      <c r="T13" s="13"/>
      <c r="U13" s="13"/>
      <c r="V13" s="14"/>
      <c r="W13" s="15">
        <f t="shared" si="16"/>
        <v>0</v>
      </c>
      <c r="X13" s="16">
        <f>0.15*3</f>
        <v>0.44999999999999996</v>
      </c>
      <c r="Y13" s="13">
        <f t="shared" ref="Y13" si="20">X13*$B$7</f>
        <v>449999.99999999994</v>
      </c>
      <c r="Z13" s="13"/>
      <c r="AA13" s="13"/>
      <c r="AB13" s="13"/>
      <c r="AC13" s="14"/>
      <c r="AD13" s="15">
        <f t="shared" si="13"/>
        <v>0</v>
      </c>
      <c r="AE13" s="16">
        <f>0.15*3</f>
        <v>0.44999999999999996</v>
      </c>
      <c r="AF13" s="13">
        <f t="shared" si="7"/>
        <v>449999.99999999994</v>
      </c>
      <c r="AG13" s="13"/>
      <c r="AH13" s="13"/>
      <c r="AI13" s="13"/>
      <c r="AJ13" s="14"/>
      <c r="AK13" s="15">
        <f t="shared" si="8"/>
        <v>0</v>
      </c>
    </row>
    <row r="14" spans="2:37" x14ac:dyDescent="0.25">
      <c r="B14" s="2" t="s">
        <v>12</v>
      </c>
      <c r="C14" s="12">
        <v>0.5</v>
      </c>
      <c r="D14" s="13">
        <f t="shared" si="0"/>
        <v>500000</v>
      </c>
      <c r="E14" s="13"/>
      <c r="F14" s="10"/>
      <c r="G14" s="13"/>
      <c r="I14" s="21">
        <f>+SUM(I15:I209)</f>
        <v>0</v>
      </c>
      <c r="J14" s="12">
        <v>5.2</v>
      </c>
      <c r="K14" s="13">
        <f t="shared" ref="K14" si="21">J14*$B$7</f>
        <v>5200000</v>
      </c>
      <c r="L14" s="13"/>
      <c r="M14" s="13"/>
      <c r="N14" s="13"/>
      <c r="O14" s="14"/>
      <c r="P14" s="15">
        <f t="shared" si="2"/>
        <v>0</v>
      </c>
      <c r="Q14" s="12">
        <v>1.2</v>
      </c>
      <c r="R14" s="13">
        <f t="shared" ref="R14" si="22">Q14*$B$7</f>
        <v>1200000</v>
      </c>
      <c r="S14" s="13"/>
      <c r="T14" s="13"/>
      <c r="U14" s="13"/>
      <c r="V14" s="14"/>
      <c r="W14" s="15">
        <f t="shared" si="16"/>
        <v>0</v>
      </c>
      <c r="X14" s="12">
        <v>1.2</v>
      </c>
      <c r="Y14" s="13">
        <f t="shared" ref="Y14" si="23">X14*$B$7</f>
        <v>1200000</v>
      </c>
      <c r="Z14" s="13"/>
      <c r="AA14" s="13"/>
      <c r="AB14" s="13"/>
      <c r="AC14" s="14"/>
      <c r="AD14" s="15">
        <f t="shared" si="13"/>
        <v>0</v>
      </c>
      <c r="AE14" s="12">
        <v>1.2</v>
      </c>
      <c r="AF14" s="13">
        <f t="shared" si="7"/>
        <v>1200000</v>
      </c>
      <c r="AG14" s="13"/>
      <c r="AH14" s="13"/>
      <c r="AI14" s="13"/>
      <c r="AJ14" s="14"/>
      <c r="AK14" s="15">
        <f t="shared" si="8"/>
        <v>0</v>
      </c>
    </row>
    <row r="15" spans="2:37" x14ac:dyDescent="0.25">
      <c r="B15" s="2" t="s">
        <v>7</v>
      </c>
      <c r="C15" s="12">
        <v>0.32500000000000001</v>
      </c>
      <c r="D15" s="13">
        <f t="shared" si="0"/>
        <v>325000</v>
      </c>
      <c r="E15" s="13"/>
      <c r="F15" s="10"/>
      <c r="G15" s="13"/>
      <c r="I15" s="21">
        <f>+SUM(I16:I210)</f>
        <v>0</v>
      </c>
      <c r="J15" s="12">
        <v>0.32500000000000001</v>
      </c>
      <c r="K15" s="13">
        <f t="shared" ref="K15" si="24">J15*$B$7</f>
        <v>325000</v>
      </c>
      <c r="L15" s="13"/>
      <c r="M15" s="13"/>
      <c r="N15" s="13"/>
      <c r="O15" s="14"/>
      <c r="P15" s="15">
        <f t="shared" si="2"/>
        <v>0</v>
      </c>
      <c r="Q15" s="12">
        <v>0.32500000000000001</v>
      </c>
      <c r="R15" s="13">
        <f t="shared" ref="R15" si="25">Q15*$B$7</f>
        <v>325000</v>
      </c>
      <c r="S15" s="13"/>
      <c r="T15" s="13"/>
      <c r="U15" s="13"/>
      <c r="V15" s="14"/>
      <c r="W15" s="15">
        <f t="shared" si="16"/>
        <v>0</v>
      </c>
      <c r="X15" s="12">
        <v>0.32500000000000001</v>
      </c>
      <c r="Y15" s="13">
        <f t="shared" ref="Y15" si="26">X15*$B$7</f>
        <v>325000</v>
      </c>
      <c r="Z15" s="13"/>
      <c r="AA15" s="13"/>
      <c r="AB15" s="13"/>
      <c r="AC15" s="14"/>
      <c r="AD15" s="15">
        <f t="shared" si="13"/>
        <v>0</v>
      </c>
      <c r="AE15" s="12">
        <v>0.32500000000000001</v>
      </c>
      <c r="AF15" s="13">
        <f t="shared" si="7"/>
        <v>325000</v>
      </c>
      <c r="AG15" s="13"/>
      <c r="AH15" s="13"/>
      <c r="AI15" s="13"/>
      <c r="AJ15" s="14"/>
      <c r="AK15" s="15">
        <f t="shared" si="8"/>
        <v>0</v>
      </c>
    </row>
    <row r="16" spans="2:37" x14ac:dyDescent="0.25">
      <c r="B16" s="2" t="s">
        <v>8</v>
      </c>
      <c r="C16" s="12">
        <v>5</v>
      </c>
      <c r="D16" s="13">
        <f t="shared" si="0"/>
        <v>5000000</v>
      </c>
      <c r="E16" s="13"/>
      <c r="F16" s="10"/>
      <c r="G16" s="13"/>
      <c r="I16" s="21">
        <f>+SUM(I17:I211)</f>
        <v>0</v>
      </c>
      <c r="J16" s="12">
        <v>5</v>
      </c>
      <c r="K16" s="13">
        <f t="shared" ref="K16" si="27">J16*$B$7</f>
        <v>5000000</v>
      </c>
      <c r="L16" s="13"/>
      <c r="M16" s="13"/>
      <c r="N16" s="13"/>
      <c r="O16" s="14"/>
      <c r="P16" s="15">
        <f t="shared" si="2"/>
        <v>0</v>
      </c>
      <c r="Q16" s="12">
        <v>5</v>
      </c>
      <c r="R16" s="13">
        <f t="shared" ref="R16" si="28">Q16*$B$7</f>
        <v>5000000</v>
      </c>
      <c r="S16" s="13"/>
      <c r="T16" s="13"/>
      <c r="U16" s="13"/>
      <c r="V16" s="14"/>
      <c r="W16" s="15">
        <f t="shared" si="16"/>
        <v>0</v>
      </c>
      <c r="X16" s="12">
        <v>5</v>
      </c>
      <c r="Y16" s="13">
        <f t="shared" ref="Y16" si="29">X16*$B$7</f>
        <v>5000000</v>
      </c>
      <c r="Z16" s="13"/>
      <c r="AA16" s="13"/>
      <c r="AB16" s="13"/>
      <c r="AC16" s="14"/>
      <c r="AD16" s="15">
        <f t="shared" si="13"/>
        <v>0</v>
      </c>
      <c r="AE16" s="12">
        <v>5</v>
      </c>
      <c r="AF16" s="13">
        <f t="shared" si="7"/>
        <v>5000000</v>
      </c>
      <c r="AG16" s="13"/>
      <c r="AH16" s="13"/>
      <c r="AI16" s="13"/>
      <c r="AJ16" s="14"/>
      <c r="AK16" s="15">
        <f t="shared" si="8"/>
        <v>0</v>
      </c>
    </row>
    <row r="17" spans="2:37" x14ac:dyDescent="0.25">
      <c r="B17" s="2" t="s">
        <v>9</v>
      </c>
      <c r="C17" s="12">
        <v>1</v>
      </c>
      <c r="D17" s="13">
        <f>C17*$B$7</f>
        <v>1000000</v>
      </c>
      <c r="E17" s="13"/>
      <c r="F17" s="10"/>
      <c r="G17" s="13"/>
      <c r="I17" s="21">
        <f>+SUM(I18:I212)</f>
        <v>0</v>
      </c>
      <c r="J17" s="12">
        <v>1</v>
      </c>
      <c r="K17" s="13">
        <f>J17*$B$7</f>
        <v>1000000</v>
      </c>
      <c r="L17" s="13"/>
      <c r="M17" s="13"/>
      <c r="N17" s="13"/>
      <c r="O17" s="14"/>
      <c r="P17" s="15">
        <f>O17*$B$7</f>
        <v>0</v>
      </c>
      <c r="Q17" s="12">
        <v>1</v>
      </c>
      <c r="R17" s="13">
        <f>Q17*$B$7</f>
        <v>1000000</v>
      </c>
      <c r="S17" s="13"/>
      <c r="T17" s="13"/>
      <c r="U17" s="13"/>
      <c r="V17" s="14"/>
      <c r="W17" s="15">
        <f>V17*$B$7</f>
        <v>0</v>
      </c>
      <c r="X17" s="12">
        <v>1</v>
      </c>
      <c r="Y17" s="13">
        <f>X17*$B$7</f>
        <v>1000000</v>
      </c>
      <c r="Z17" s="13"/>
      <c r="AA17" s="13"/>
      <c r="AB17" s="13"/>
      <c r="AC17" s="14"/>
      <c r="AD17" s="15">
        <f>AC17*$B$7</f>
        <v>0</v>
      </c>
      <c r="AE17" s="12">
        <v>1</v>
      </c>
      <c r="AF17" s="13">
        <f>AE17*$B$7</f>
        <v>1000000</v>
      </c>
      <c r="AG17" s="13"/>
      <c r="AH17" s="13"/>
      <c r="AI17" s="13"/>
      <c r="AJ17" s="14"/>
      <c r="AK17" s="15">
        <f>AJ17*$B$7</f>
        <v>0</v>
      </c>
    </row>
    <row r="18" spans="2:37" x14ac:dyDescent="0.25">
      <c r="B18" s="2" t="s">
        <v>14</v>
      </c>
      <c r="D18" s="13">
        <f>C18*$B$7</f>
        <v>0</v>
      </c>
      <c r="F18" s="10"/>
      <c r="G18" s="13"/>
      <c r="I18" s="21">
        <f>+SUM(I19:I213)</f>
        <v>0</v>
      </c>
      <c r="J18" s="17">
        <v>8</v>
      </c>
      <c r="K18" s="13">
        <f t="shared" ref="K18:K19" si="30">J18*$B$7</f>
        <v>8000000</v>
      </c>
      <c r="P18" s="15">
        <f>O18*$B$7</f>
        <v>0</v>
      </c>
      <c r="Q18" s="12">
        <v>12</v>
      </c>
      <c r="R18" s="13">
        <f t="shared" ref="R18:R19" si="31">Q18*$B$7</f>
        <v>12000000</v>
      </c>
      <c r="W18" s="15">
        <f>V18*$B$7</f>
        <v>0</v>
      </c>
      <c r="X18" s="12"/>
      <c r="Y18" s="13">
        <f t="shared" ref="Y18:Y19" si="32">X18*$B$7</f>
        <v>0</v>
      </c>
      <c r="AD18" s="15">
        <f>AC18*$B$7</f>
        <v>0</v>
      </c>
      <c r="AF18" s="13">
        <f t="shared" ref="AF18:AF19" si="33">AE18*$B$7</f>
        <v>0</v>
      </c>
      <c r="AK18" s="15">
        <f>AJ18*$B$7</f>
        <v>0</v>
      </c>
    </row>
    <row r="19" spans="2:37" x14ac:dyDescent="0.25">
      <c r="B19" s="2" t="s">
        <v>15</v>
      </c>
      <c r="D19" s="13">
        <f>C19*$B$7</f>
        <v>0</v>
      </c>
      <c r="F19" s="10"/>
      <c r="G19" s="13"/>
      <c r="I19" s="21">
        <f>+SUM(I20:I214)</f>
        <v>0</v>
      </c>
      <c r="K19" s="13">
        <f t="shared" si="30"/>
        <v>0</v>
      </c>
      <c r="P19" s="15">
        <f>O19*$B$7</f>
        <v>0</v>
      </c>
      <c r="Q19" s="12">
        <v>4</v>
      </c>
      <c r="R19" s="13">
        <f t="shared" si="31"/>
        <v>4000000</v>
      </c>
      <c r="W19" s="15">
        <f>V19*$B$7</f>
        <v>0</v>
      </c>
      <c r="X19" s="12">
        <v>4</v>
      </c>
      <c r="Y19" s="13">
        <f t="shared" si="32"/>
        <v>4000000</v>
      </c>
      <c r="AD19" s="15">
        <f>AC19*$B$7</f>
        <v>0</v>
      </c>
      <c r="AE19" s="26">
        <v>4</v>
      </c>
      <c r="AF19" s="13">
        <f t="shared" si="33"/>
        <v>4000000</v>
      </c>
      <c r="AK19" s="15">
        <f>AJ19*$B$7</f>
        <v>0</v>
      </c>
    </row>
    <row r="20" spans="2:37" x14ac:dyDescent="0.25">
      <c r="B20" s="2"/>
      <c r="C20" s="12"/>
      <c r="D20" s="13"/>
      <c r="E20" s="13"/>
      <c r="F20" s="10"/>
      <c r="G20" s="13"/>
      <c r="I20" s="21">
        <f>+SUM(I21:I215)</f>
        <v>0</v>
      </c>
      <c r="J20" s="12"/>
      <c r="K20" s="13"/>
      <c r="L20" s="13"/>
      <c r="M20" s="13"/>
      <c r="N20" s="13"/>
      <c r="O20" s="14"/>
      <c r="P20" s="15"/>
      <c r="Q20" s="12"/>
      <c r="R20" s="13"/>
      <c r="S20" s="13"/>
      <c r="T20" s="13"/>
      <c r="U20" s="13"/>
      <c r="V20" s="14"/>
      <c r="W20" s="15"/>
      <c r="X20" s="12"/>
      <c r="Y20" s="13"/>
      <c r="Z20" s="13"/>
      <c r="AA20" s="13"/>
      <c r="AB20" s="13"/>
      <c r="AC20" s="14"/>
      <c r="AD20" s="15"/>
      <c r="AE20" s="12"/>
      <c r="AF20" s="13"/>
      <c r="AG20" s="13"/>
      <c r="AH20" s="13"/>
      <c r="AI20" s="13"/>
      <c r="AJ20" s="14"/>
      <c r="AK20" s="15"/>
    </row>
    <row r="21" spans="2:37" x14ac:dyDescent="0.25">
      <c r="B21" s="2" t="s">
        <v>24</v>
      </c>
      <c r="C21" s="12">
        <v>1.2</v>
      </c>
      <c r="D21" s="13">
        <f>C21*$B$7</f>
        <v>1200000</v>
      </c>
      <c r="E21" s="13"/>
      <c r="F21" s="10"/>
      <c r="G21" s="13"/>
      <c r="I21" s="21">
        <f>+SUM(I22:I216)</f>
        <v>0</v>
      </c>
      <c r="J21" s="12">
        <v>2.5</v>
      </c>
      <c r="K21" s="13">
        <f t="shared" ref="K21" si="34">J21*$B$7</f>
        <v>2500000</v>
      </c>
      <c r="L21" s="13"/>
      <c r="M21" s="13"/>
      <c r="N21" s="13"/>
      <c r="O21" s="14"/>
      <c r="P21" s="15">
        <f>O21*$B$7</f>
        <v>0</v>
      </c>
      <c r="Q21" s="12">
        <v>2.5</v>
      </c>
      <c r="R21" s="13">
        <f t="shared" ref="R21" si="35">Q21*$B$7</f>
        <v>2500000</v>
      </c>
      <c r="S21" s="13"/>
      <c r="T21" s="13"/>
      <c r="U21" s="13"/>
      <c r="V21" s="14"/>
      <c r="W21" s="15">
        <f>V21*$B$7</f>
        <v>0</v>
      </c>
      <c r="X21" s="12">
        <v>2.5</v>
      </c>
      <c r="Y21" s="13">
        <f t="shared" ref="Y21" si="36">X21*$B$7</f>
        <v>2500000</v>
      </c>
      <c r="Z21" s="13"/>
      <c r="AA21" s="13"/>
      <c r="AB21" s="13"/>
      <c r="AC21" s="14"/>
      <c r="AD21" s="15">
        <f>AC21*$B$7</f>
        <v>0</v>
      </c>
      <c r="AE21" s="12">
        <v>2.5</v>
      </c>
      <c r="AF21" s="13">
        <f>AE21*$B$7</f>
        <v>2500000</v>
      </c>
      <c r="AG21" s="13"/>
      <c r="AH21" s="13"/>
      <c r="AI21" s="13"/>
      <c r="AJ21" s="14"/>
      <c r="AK21" s="15">
        <f>AJ21*$B$7</f>
        <v>0</v>
      </c>
    </row>
    <row r="22" spans="2:37" x14ac:dyDescent="0.25">
      <c r="B22" s="2" t="s">
        <v>23</v>
      </c>
      <c r="F22" s="10"/>
      <c r="I22" s="21">
        <f>+SUM(I24:I217)</f>
        <v>0</v>
      </c>
    </row>
    <row r="23" spans="2:37" x14ac:dyDescent="0.25">
      <c r="B23" s="2" t="s">
        <v>26</v>
      </c>
      <c r="C23" s="12"/>
      <c r="D23" s="13"/>
      <c r="E23" s="13"/>
      <c r="F23" s="10"/>
      <c r="G23" s="13"/>
      <c r="I23" s="21"/>
      <c r="J23" s="13"/>
      <c r="K23" s="13"/>
      <c r="L23" s="13"/>
      <c r="M23" s="13"/>
      <c r="N23" s="13"/>
      <c r="O23" s="14"/>
      <c r="P23" s="27"/>
      <c r="Q23" s="13"/>
      <c r="R23" s="13"/>
      <c r="S23" s="13"/>
      <c r="T23" s="13"/>
      <c r="U23" s="13"/>
      <c r="V23" s="14"/>
      <c r="W23" s="27"/>
      <c r="X23" s="13"/>
      <c r="Y23" s="13"/>
      <c r="Z23" s="13"/>
      <c r="AA23" s="13"/>
      <c r="AB23" s="13"/>
      <c r="AC23" s="14"/>
      <c r="AD23" s="27"/>
      <c r="AE23" s="13"/>
      <c r="AF23" s="13"/>
      <c r="AG23" s="13"/>
      <c r="AH23" s="13"/>
      <c r="AI23" s="13"/>
      <c r="AJ23" s="14"/>
      <c r="AK23" s="27"/>
    </row>
    <row r="24" spans="2:37" x14ac:dyDescent="0.25">
      <c r="B24" s="2" t="s">
        <v>22</v>
      </c>
      <c r="F24" s="10"/>
      <c r="I24" s="21">
        <f>+SUM(I25:I218)</f>
        <v>0</v>
      </c>
    </row>
    <row r="25" spans="2:37" x14ac:dyDescent="0.25">
      <c r="B25" s="2" t="s">
        <v>20</v>
      </c>
      <c r="F25" s="10"/>
      <c r="I25" s="21">
        <f>+SUM(I26:I219)</f>
        <v>0</v>
      </c>
    </row>
    <row r="26" spans="2:37" x14ac:dyDescent="0.25">
      <c r="B26" s="2" t="s">
        <v>21</v>
      </c>
      <c r="F26" s="10"/>
      <c r="I26" s="21">
        <f>+SUM(I28:I220)</f>
        <v>0</v>
      </c>
    </row>
    <row r="27" spans="2:37" x14ac:dyDescent="0.25">
      <c r="B27" s="2" t="s">
        <v>25</v>
      </c>
      <c r="F27" s="10"/>
      <c r="I27" s="21"/>
    </row>
    <row r="28" spans="2:37" s="2" customFormat="1" x14ac:dyDescent="0.25">
      <c r="B28" s="2" t="s">
        <v>19</v>
      </c>
      <c r="C28" s="12"/>
      <c r="D28" s="13">
        <f>C28*$B$7</f>
        <v>0</v>
      </c>
      <c r="E28" s="13"/>
      <c r="F28" s="13"/>
      <c r="G28" s="13"/>
      <c r="H28" s="13"/>
      <c r="I28" s="21">
        <f t="shared" ref="I28" si="37">+SUM(I29:I221)</f>
        <v>0</v>
      </c>
      <c r="J28" s="12"/>
      <c r="K28" s="13">
        <f t="shared" ref="K28" si="38">J28*$B$7</f>
        <v>0</v>
      </c>
      <c r="L28" s="13"/>
      <c r="M28" s="13"/>
      <c r="N28" s="13"/>
      <c r="O28" s="13"/>
      <c r="P28" s="22">
        <f>O28*$B$7</f>
        <v>0</v>
      </c>
      <c r="Q28" s="12"/>
      <c r="R28" s="13">
        <f t="shared" ref="R28" si="39">Q28*$B$7</f>
        <v>0</v>
      </c>
      <c r="S28" s="13"/>
      <c r="T28" s="13"/>
      <c r="U28" s="13"/>
      <c r="V28" s="13"/>
      <c r="W28" s="22">
        <f t="shared" ref="W28" si="40">V28*$B$7</f>
        <v>0</v>
      </c>
      <c r="X28" s="12"/>
      <c r="Y28" s="13">
        <f t="shared" ref="Y28" si="41">X28*$B$7</f>
        <v>0</v>
      </c>
      <c r="Z28" s="13"/>
      <c r="AA28" s="13"/>
      <c r="AB28" s="13"/>
      <c r="AC28" s="13"/>
      <c r="AD28" s="22">
        <f t="shared" ref="AD28" si="42">AC28*$B$7</f>
        <v>0</v>
      </c>
      <c r="AE28" s="12"/>
      <c r="AF28" s="13">
        <f>AE28*$B$7</f>
        <v>0</v>
      </c>
      <c r="AG28" s="13"/>
      <c r="AH28" s="13"/>
      <c r="AI28" s="13"/>
      <c r="AJ28" s="13"/>
      <c r="AK28" s="22">
        <f>AJ28*$B$7</f>
        <v>0</v>
      </c>
    </row>
  </sheetData>
  <mergeCells count="20">
    <mergeCell ref="X7:Y7"/>
    <mergeCell ref="AC7:AD7"/>
    <mergeCell ref="AE6:AK6"/>
    <mergeCell ref="AE7:AF7"/>
    <mergeCell ref="AJ7:AK7"/>
    <mergeCell ref="F7:G7"/>
    <mergeCell ref="M7:N7"/>
    <mergeCell ref="T7:U7"/>
    <mergeCell ref="AA7:AB7"/>
    <mergeCell ref="AH7:AI7"/>
    <mergeCell ref="C7:D7"/>
    <mergeCell ref="H7:I7"/>
    <mergeCell ref="C6:I6"/>
    <mergeCell ref="J6:P6"/>
    <mergeCell ref="Q6:W6"/>
    <mergeCell ref="X6:AD6"/>
    <mergeCell ref="J7:K7"/>
    <mergeCell ref="O7:P7"/>
    <mergeCell ref="Q7:R7"/>
    <mergeCell ref="V7:W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COFFE LAKE</dc:creator>
  <cp:lastModifiedBy>COFFE LAKE</cp:lastModifiedBy>
  <dcterms:created xsi:type="dcterms:W3CDTF">2019-07-30T14:41:54Z</dcterms:created>
  <dcterms:modified xsi:type="dcterms:W3CDTF">2019-07-30T16:20:34Z</dcterms:modified>
</cp:coreProperties>
</file>