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hv\OneDrive\Desktop\Model\"/>
    </mc:Choice>
  </mc:AlternateContent>
  <xr:revisionPtr revIDLastSave="0" documentId="13_ncr:1_{03E8FC90-B07C-48E6-9A15-E82D75DB80B8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DCF" sheetId="2" r:id="rId1"/>
    <sheet name="Financial Statement" sheetId="1" r:id="rId2"/>
    <sheet name="df" sheetId="3" r:id="rId3"/>
  </sheets>
  <definedNames>
    <definedName name="_xlnm._FilterDatabase" localSheetId="2" hidden="1">df!$A$1:$C$755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" l="1"/>
  <c r="C33" i="2"/>
  <c r="C31" i="2"/>
  <c r="C32" i="2" l="1"/>
  <c r="C20" i="2" l="1"/>
  <c r="C15" i="2"/>
  <c r="C14" i="2"/>
  <c r="C21" i="2" s="1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C16" i="2"/>
  <c r="E11" i="2"/>
  <c r="F11" i="2" s="1"/>
  <c r="G11" i="2" s="1"/>
  <c r="G9" i="2"/>
  <c r="F9" i="2"/>
  <c r="E9" i="2"/>
  <c r="D9" i="2"/>
  <c r="G20" i="1"/>
  <c r="G95" i="1" s="1"/>
  <c r="F95" i="1"/>
  <c r="E95" i="1"/>
  <c r="D95" i="1"/>
  <c r="C95" i="1"/>
  <c r="G8" i="2"/>
  <c r="F8" i="2"/>
  <c r="E8" i="2"/>
  <c r="D8" i="2"/>
  <c r="C8" i="2"/>
  <c r="G7" i="2"/>
  <c r="F7" i="2"/>
  <c r="E7" i="2"/>
  <c r="D7" i="2"/>
  <c r="C7" i="2"/>
  <c r="G4" i="2"/>
  <c r="F4" i="2"/>
  <c r="E4" i="2"/>
  <c r="D4" i="2"/>
  <c r="C4" i="2"/>
  <c r="G3" i="2"/>
  <c r="F3" i="2"/>
  <c r="E3" i="2"/>
  <c r="D3" i="2"/>
  <c r="C3" i="2"/>
  <c r="F11" i="1"/>
  <c r="F1" i="2" s="1"/>
  <c r="G1" i="2"/>
  <c r="C19" i="2" l="1"/>
  <c r="D19" i="2" s="1"/>
  <c r="C24" i="2" s="1"/>
  <c r="D20" i="2"/>
  <c r="F5" i="2"/>
  <c r="F10" i="2" s="1"/>
  <c r="D5" i="2"/>
  <c r="D10" i="2" s="1"/>
  <c r="E5" i="2"/>
  <c r="E10" i="2" s="1"/>
  <c r="C5" i="2"/>
  <c r="C10" i="2" s="1"/>
  <c r="G5" i="2"/>
  <c r="G10" i="2" s="1"/>
  <c r="E11" i="1"/>
  <c r="D11" i="1" s="1"/>
  <c r="C11" i="1" s="1"/>
  <c r="C1" i="2" s="1"/>
  <c r="G106" i="1"/>
  <c r="G2" i="2" s="1"/>
  <c r="F106" i="1"/>
  <c r="F2" i="2" s="1"/>
  <c r="E106" i="1"/>
  <c r="E2" i="2" s="1"/>
  <c r="D106" i="1"/>
  <c r="D2" i="2" s="1"/>
  <c r="C106" i="1"/>
  <c r="C2" i="2" s="1"/>
  <c r="C28" i="2" l="1"/>
  <c r="C29" i="2" s="1"/>
  <c r="D12" i="2"/>
  <c r="F12" i="2"/>
  <c r="E12" i="2"/>
  <c r="G12" i="2"/>
  <c r="E1" i="2"/>
  <c r="D1" i="2"/>
  <c r="C30" i="2" l="1"/>
</calcChain>
</file>

<file path=xl/sharedStrings.xml><?xml version="1.0" encoding="utf-8"?>
<sst xmlns="http://schemas.openxmlformats.org/spreadsheetml/2006/main" count="671" uniqueCount="251">
  <si>
    <t>Powered by Clearbit</t>
  </si>
  <si>
    <t>Dell Technologies Inc (NYS: DELL)</t>
  </si>
  <si>
    <t xml:space="preserve">Exchange rate used is that of the Year End reported date </t>
  </si>
  <si>
    <t xml:space="preserve">As Reported Annual Balance Sheet </t>
  </si>
  <si>
    <t>Report Date</t>
  </si>
  <si>
    <t>02/02/2024</t>
  </si>
  <si>
    <t>02/03/2023</t>
  </si>
  <si>
    <t>01/28/2022</t>
  </si>
  <si>
    <t>01/29/2021</t>
  </si>
  <si>
    <t>01/31/2020</t>
  </si>
  <si>
    <t>Currency</t>
  </si>
  <si>
    <t>USD</t>
  </si>
  <si>
    <t>Audit Status</t>
  </si>
  <si>
    <t>Not Qualified</t>
  </si>
  <si>
    <t>Not Available</t>
  </si>
  <si>
    <t>Consolidated</t>
  </si>
  <si>
    <t>Yes</t>
  </si>
  <si>
    <t>Scale</t>
  </si>
  <si>
    <t>Thousands</t>
  </si>
  <si>
    <t>Cash &amp; cash equivalents</t>
  </si>
  <si>
    <t>Accounts receivables, gross</t>
  </si>
  <si>
    <t>Allowance for doubtful accounts</t>
  </si>
  <si>
    <t>Allowance for customer returns</t>
  </si>
  <si>
    <t>-</t>
  </si>
  <si>
    <t>Accounts receivable, net</t>
  </si>
  <si>
    <t>Due from related party, net</t>
  </si>
  <si>
    <t>Short-term financing receivables, net</t>
  </si>
  <si>
    <t>Production materials</t>
  </si>
  <si>
    <t>Work in process</t>
  </si>
  <si>
    <t>Finished goods</t>
  </si>
  <si>
    <t>Inventories</t>
  </si>
  <si>
    <t>Other current assets</t>
  </si>
  <si>
    <t>Total current assets</t>
  </si>
  <si>
    <t>Computer equipment</t>
  </si>
  <si>
    <t>Land &amp; buildings</t>
  </si>
  <si>
    <t>Machinery &amp; other equipment</t>
  </si>
  <si>
    <t>Property, Plant &amp; Equipment - Other - Gross</t>
  </si>
  <si>
    <t>Internal use software</t>
  </si>
  <si>
    <t>Total property, plant, &amp; equipment</t>
  </si>
  <si>
    <t>Accumulated depreciation &amp; amortization</t>
  </si>
  <si>
    <t>Property, plant &amp; equipment, net</t>
  </si>
  <si>
    <t>Long-term investments</t>
  </si>
  <si>
    <t>Long-term financing receivables, net</t>
  </si>
  <si>
    <t>Goodwill</t>
  </si>
  <si>
    <t>Intangible assets, net</t>
  </si>
  <si>
    <t>Other non-current assets</t>
  </si>
  <si>
    <t>Total assets</t>
  </si>
  <si>
    <t>Short-term debt</t>
  </si>
  <si>
    <t>Accounts payable</t>
  </si>
  <si>
    <t>Due to related party</t>
  </si>
  <si>
    <t>Compensation</t>
  </si>
  <si>
    <t>Warranty liability</t>
  </si>
  <si>
    <t>Other accrued &amp; other current liabilities</t>
  </si>
  <si>
    <t>Income &amp; other taxes</t>
  </si>
  <si>
    <t>Current operating lease liabilities</t>
  </si>
  <si>
    <t>Sales &amp; marketing programs</t>
  </si>
  <si>
    <t>Accrued &amp; other current liabilities</t>
  </si>
  <si>
    <t>Short-term deferred revenue</t>
  </si>
  <si>
    <t>Accrued and other</t>
  </si>
  <si>
    <t>Accrued and other - Balancing value</t>
  </si>
  <si>
    <t>Total current liabilities</t>
  </si>
  <si>
    <t>Senior secured credit facilities</t>
  </si>
  <si>
    <t>Senior notes</t>
  </si>
  <si>
    <t>Legacy notes &amp; debentures</t>
  </si>
  <si>
    <t>EMC notes</t>
  </si>
  <si>
    <t>DFS debt</t>
  </si>
  <si>
    <t>Other debt</t>
  </si>
  <si>
    <t>First lien notes</t>
  </si>
  <si>
    <t>Unsecured notes &amp; debentures</t>
  </si>
  <si>
    <t>VMware notes</t>
  </si>
  <si>
    <t>Total debt, principal amount</t>
  </si>
  <si>
    <t>Unamotized discount, net of unamortized premium</t>
  </si>
  <si>
    <t>Debt issuance costs</t>
  </si>
  <si>
    <t>Total debt, carrying value</t>
  </si>
  <si>
    <t>Less: short-term debt</t>
  </si>
  <si>
    <t>Long-term debt</t>
  </si>
  <si>
    <t>Long-term deferred revenue</t>
  </si>
  <si>
    <t>Other non-current liabilities</t>
  </si>
  <si>
    <t>Deferred &amp; other tax liabilities</t>
  </si>
  <si>
    <t>Non-current operating lease liabilities</t>
  </si>
  <si>
    <t>Other long-term liabilities</t>
  </si>
  <si>
    <t>Total liabilities</t>
  </si>
  <si>
    <t xml:space="preserve">Common stock &amp; capital </t>
  </si>
  <si>
    <t>Redeemable shares</t>
  </si>
  <si>
    <t>Common stock</t>
  </si>
  <si>
    <t>Treasury stock at cost</t>
  </si>
  <si>
    <t>Retained earnings (accumulated deficit)</t>
  </si>
  <si>
    <t>Foreign currency translation adjustments</t>
  </si>
  <si>
    <t>Cash flow hedges</t>
  </si>
  <si>
    <t>Pension &amp; other postretirement plans</t>
  </si>
  <si>
    <t>Accumulated other comprehensive income (loss)</t>
  </si>
  <si>
    <t>Common stock and capital in excess - Balancing value</t>
  </si>
  <si>
    <t>Total Dell Technologies Inc. stockholders' equity</t>
  </si>
  <si>
    <t>Non-controlling interests</t>
  </si>
  <si>
    <t>Total stockholders' equity (deficit)</t>
  </si>
  <si>
    <t xml:space="preserve">As Reported Annual Income Statement </t>
  </si>
  <si>
    <t>Total revenues</t>
  </si>
  <si>
    <t>Products revenue</t>
  </si>
  <si>
    <t>Services revenue</t>
  </si>
  <si>
    <t>Total net revenue</t>
  </si>
  <si>
    <t>Products</t>
  </si>
  <si>
    <t>Services</t>
  </si>
  <si>
    <t>Products cost</t>
  </si>
  <si>
    <t>Services cost</t>
  </si>
  <si>
    <t>Total cost of net revenue</t>
  </si>
  <si>
    <t>Gross margin</t>
  </si>
  <si>
    <t>Selling, general &amp; administrative expense</t>
  </si>
  <si>
    <t>Research &amp; development expense</t>
  </si>
  <si>
    <t>Total operating expenses</t>
  </si>
  <si>
    <t>Operating income (loss)</t>
  </si>
  <si>
    <t>Investment income, primarily interest</t>
  </si>
  <si>
    <t>Gain (loss) on investments, net</t>
  </si>
  <si>
    <t>Interest expense</t>
  </si>
  <si>
    <t>Foreign exchange</t>
  </si>
  <si>
    <t>Gain on disposition of businesses &amp; assets</t>
  </si>
  <si>
    <t>Debt extinguishment fees</t>
  </si>
  <si>
    <t>Legal settlement, net</t>
  </si>
  <si>
    <t>Other interest &amp; other, net</t>
  </si>
  <si>
    <t>Fair value adjustments on equity investments</t>
  </si>
  <si>
    <t>Other</t>
  </si>
  <si>
    <t>Interest &amp; other, net</t>
  </si>
  <si>
    <t>Income (loss) before income taxes - domestic</t>
  </si>
  <si>
    <t>Income before income taxes - foreign</t>
  </si>
  <si>
    <t>Income (loss) before income taxes</t>
  </si>
  <si>
    <t>Current federal income taxes</t>
  </si>
  <si>
    <t>Current state or local income taxes</t>
  </si>
  <si>
    <t>Current foreign income taxes</t>
  </si>
  <si>
    <t>Current income taxes</t>
  </si>
  <si>
    <t>Deferred federal income taxes</t>
  </si>
  <si>
    <t>Deferred state or local income taxes</t>
  </si>
  <si>
    <t>Deferred foreign income taxes</t>
  </si>
  <si>
    <t>Deferred income taxes</t>
  </si>
  <si>
    <t>Income tax expense (benefit)</t>
  </si>
  <si>
    <t>Net income (loss) from continuing operations</t>
  </si>
  <si>
    <t xml:space="preserve">Income (loss) from discontinued operations, net of income taxes </t>
  </si>
  <si>
    <t>Net income (loss)</t>
  </si>
  <si>
    <t>Less: net income (loss) attributable to non-controlling interests</t>
  </si>
  <si>
    <t>Less: net income attributable to non-controlling interests of discontinued operations</t>
  </si>
  <si>
    <t>Net income (loss) attributable to Dell Technologies Inc.</t>
  </si>
  <si>
    <t>Weighted Dell Technologies average shares outstanding - basic</t>
  </si>
  <si>
    <t>Weighted average shares outstanding - basic</t>
  </si>
  <si>
    <t>Weighted Dell Technologies average shares outstanding - diluted</t>
  </si>
  <si>
    <t>Year end shares outstanding</t>
  </si>
  <si>
    <t>Earnings (loss) per share from continuing operations - basic</t>
  </si>
  <si>
    <t>Earnings (loss) per share from discontinued operations - basic</t>
  </si>
  <si>
    <t>Net earnings (loss) per share Dell Technologies common stock - basic</t>
  </si>
  <si>
    <t>Earnings per share-inc from discontinued oper</t>
  </si>
  <si>
    <t>Earnings (loss) per share from continuing operations - diluted</t>
  </si>
  <si>
    <t>Earnings (loss) per share from discontinued operations - diluted</t>
  </si>
  <si>
    <t>Net earnings (loss) per share Dell Technologies common stock - diluted</t>
  </si>
  <si>
    <t>Earn per share-inc from discont opers - diluted</t>
  </si>
  <si>
    <t>Dividends declared per common share</t>
  </si>
  <si>
    <t>Number of full time employees</t>
  </si>
  <si>
    <t>Number of Class V common stockholders</t>
  </si>
  <si>
    <t>Number of Class A common stockholders</t>
  </si>
  <si>
    <t>Number of Class B common stockholders</t>
  </si>
  <si>
    <t>Number of Class C common stockholders</t>
  </si>
  <si>
    <t>Comprehensive income attributable to Dell Technologies Inc</t>
  </si>
  <si>
    <t>Total number of employees</t>
  </si>
  <si>
    <t xml:space="preserve">As Reported Annual Retained Earnings </t>
  </si>
  <si>
    <t>Previous retained earnings (accumulated deficit)</t>
  </si>
  <si>
    <t>Adjustment for adoption of accounting standard</t>
  </si>
  <si>
    <t>Impact from equity transactions of non-controlling interests</t>
  </si>
  <si>
    <t>Dividends &amp; dividend equivalents declared</t>
  </si>
  <si>
    <t xml:space="preserve">As Reported Annual Cash Flow </t>
  </si>
  <si>
    <t>Depreciation &amp; amortization</t>
  </si>
  <si>
    <t>Stock-based compensation expense</t>
  </si>
  <si>
    <t>Provision for doubtful accounts - including financing receivables</t>
  </si>
  <si>
    <t>Impairments</t>
  </si>
  <si>
    <t>Other net income adjustments</t>
  </si>
  <si>
    <t>Accounts receivable</t>
  </si>
  <si>
    <t>Financing receivables</t>
  </si>
  <si>
    <t>Other assets &amp; liabilities</t>
  </si>
  <si>
    <t>Due from or to related party, net</t>
  </si>
  <si>
    <t>Other assets</t>
  </si>
  <si>
    <t>Deferred revenue</t>
  </si>
  <si>
    <t>Accrued &amp; other liabilities</t>
  </si>
  <si>
    <t>Net cash flows from operating activities</t>
  </si>
  <si>
    <t>Investments: purchases</t>
  </si>
  <si>
    <t>Purchases of equity &amp; other investments</t>
  </si>
  <si>
    <t>Purchases of held-to-maturity investments</t>
  </si>
  <si>
    <t>Investments: maturities &amp; sales</t>
  </si>
  <si>
    <t>Maturities &amp; sales of equity &amp; other investments</t>
  </si>
  <si>
    <t>Capital expenditures</t>
  </si>
  <si>
    <t>Acquisition of businesses &amp; assets, net</t>
  </si>
  <si>
    <t>Divestitures of businesses &amp; assets, net</t>
  </si>
  <si>
    <t>Capitalized software development costs</t>
  </si>
  <si>
    <t>Acquisition of businesses, net</t>
  </si>
  <si>
    <t>Asset acquisitions, net</t>
  </si>
  <si>
    <t>Asset dispositions, net</t>
  </si>
  <si>
    <t>Other investing activities</t>
  </si>
  <si>
    <t>Net cash flows from investing activities</t>
  </si>
  <si>
    <t>Dividends paid by VMware, Inc. to non-controlling interests</t>
  </si>
  <si>
    <t>Share repurchases for tax withholdings of equity awards</t>
  </si>
  <si>
    <t>Proceeds from the issuance of common stock of subsidiaries</t>
  </si>
  <si>
    <t>Repurchases of parent common stock</t>
  </si>
  <si>
    <t>Repurchases of common stock of subsidiaries</t>
  </si>
  <si>
    <t>Net transfer of cash, cash equivalents, &amp; restricted cash to VMware, Inc.</t>
  </si>
  <si>
    <t>Payments of dividends to stockholders</t>
  </si>
  <si>
    <t>Proceeds from debt</t>
  </si>
  <si>
    <t>Repayments of debt</t>
  </si>
  <si>
    <t>Debt related costs &amp; other financing activities, net</t>
  </si>
  <si>
    <t>Other financing activities</t>
  </si>
  <si>
    <t>Cash flows from financing activities</t>
  </si>
  <si>
    <t>Effect of exchange rate changes on cash, cash equivalents, &amp; restricted cash</t>
  </si>
  <si>
    <t>Change in cash, cash equivalents, &amp; restricted cash</t>
  </si>
  <si>
    <t>Cash, cash equivalents, &amp; restricted cash at beginning of the period, including cash attributable to discontinued operations</t>
  </si>
  <si>
    <t>Cash, cash equivalents, &amp; restricted cash at end of the period, including cash attributable to discontinued operations</t>
  </si>
  <si>
    <t>Cash, cash equivalents, &amp; restricted cash from continuing operations</t>
  </si>
  <si>
    <t>Cash, cash equivalents, &amp; restricted cash at beginning of the period</t>
  </si>
  <si>
    <t>Cash, cash equivalents, &amp; restricted cash at end of the period</t>
  </si>
  <si>
    <t>Cash &amp; cash equivalents, end of period</t>
  </si>
  <si>
    <t>Income taxes paid</t>
  </si>
  <si>
    <t>Interest expense paid</t>
  </si>
  <si>
    <t>x</t>
  </si>
  <si>
    <t>Revenue</t>
  </si>
  <si>
    <t>EBIT</t>
  </si>
  <si>
    <t>Taxes</t>
  </si>
  <si>
    <t>NOPAT</t>
  </si>
  <si>
    <t>- CAPEX</t>
  </si>
  <si>
    <t>+ D&amp;A</t>
  </si>
  <si>
    <t>- Change in NWC</t>
  </si>
  <si>
    <t>Net Working Capital</t>
  </si>
  <si>
    <t>FCFF</t>
  </si>
  <si>
    <t>Discount Factor</t>
  </si>
  <si>
    <t>PV of FCFF</t>
  </si>
  <si>
    <t>WACC</t>
  </si>
  <si>
    <t>Beta</t>
  </si>
  <si>
    <t>Share Outstanding</t>
  </si>
  <si>
    <t>Market Value of Equity</t>
  </si>
  <si>
    <t>Market Value of Debt</t>
  </si>
  <si>
    <t>Cost of Equity</t>
  </si>
  <si>
    <t>Cost of Debt</t>
  </si>
  <si>
    <t>Lord Aswarth's ERP</t>
  </si>
  <si>
    <t>5Y Treasury Note</t>
  </si>
  <si>
    <t>SPY</t>
  </si>
  <si>
    <t>DELL</t>
  </si>
  <si>
    <t>Date</t>
  </si>
  <si>
    <t>% Change DELL</t>
  </si>
  <si>
    <t>% Change SPY</t>
  </si>
  <si>
    <t>Sum</t>
  </si>
  <si>
    <t>Average</t>
  </si>
  <si>
    <t>Running Total</t>
  </si>
  <si>
    <t>Count</t>
  </si>
  <si>
    <t>Share Price</t>
  </si>
  <si>
    <t>Perpetual Growth Rate</t>
  </si>
  <si>
    <t>Terminal Value</t>
  </si>
  <si>
    <t>PV of Terminal Value</t>
  </si>
  <si>
    <t>Equity Value</t>
  </si>
  <si>
    <t>Less: Net Debt</t>
  </si>
  <si>
    <t>Total Enterprise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</si>
</sst>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yyyy\-mm\-dd\ hh:mm:ss"/>
  </numFmts>
  <fonts count="11" x14ac:knownFonts="1">
    <font>
      <sz val="10"/>
      <color rgb="FF000000"/>
      <name val="Arial"/>
    </font>
    <font>
      <sz val="8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 val="singleAccounting"/>
      <sz val="10"/>
      <color rgb="FF000000"/>
      <name val="Arial"/>
      <family val="2"/>
    </font>
    <font>
      <sz val="10"/>
      <color rgb="FFC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0"/>
      <color theme="9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7" fillId="0" borderId="0"/>
  </cellStyleXfs>
  <cellXfs count="4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43" fontId="3" fillId="0" borderId="0" xfId="1" applyFont="1"/>
    <xf numFmtId="43" fontId="0" fillId="0" borderId="0" xfId="1" applyFont="1"/>
    <xf numFmtId="43" fontId="0" fillId="0" borderId="0" xfId="1" applyFont="1" applyAlignment="1">
      <alignment horizontal="right"/>
    </xf>
    <xf numFmtId="0" fontId="4" fillId="0" borderId="0" xfId="0" applyFont="1" applyAlignment="1">
      <alignment horizontal="left"/>
    </xf>
    <xf numFmtId="43" fontId="4" fillId="0" borderId="0" xfId="1" applyFont="1" applyAlignment="1">
      <alignment horizontal="right"/>
    </xf>
    <xf numFmtId="43" fontId="4" fillId="0" borderId="0" xfId="1" applyFont="1"/>
    <xf numFmtId="43" fontId="5" fillId="0" borderId="0" xfId="1" applyFont="1"/>
    <xf numFmtId="43" fontId="5" fillId="0" borderId="0" xfId="1" applyFont="1" applyAlignment="1">
      <alignment horizontal="right"/>
    </xf>
    <xf numFmtId="0" fontId="4" fillId="0" borderId="0" xfId="0" applyFont="1"/>
    <xf numFmtId="0" fontId="6" fillId="0" borderId="0" xfId="0" applyFont="1"/>
    <xf numFmtId="0" fontId="3" fillId="0" borderId="0" xfId="0" applyFont="1"/>
    <xf numFmtId="43" fontId="0" fillId="0" borderId="0" xfId="0" applyNumberFormat="1"/>
    <xf numFmtId="0" fontId="4" fillId="0" borderId="0" xfId="0" quotePrefix="1" applyFont="1"/>
    <xf numFmtId="10" fontId="0" fillId="0" borderId="0" xfId="0" applyNumberFormat="1"/>
    <xf numFmtId="0" fontId="7" fillId="0" borderId="0" xfId="2"/>
    <xf numFmtId="167" fontId="8" fillId="0" borderId="1" xfId="2" applyNumberFormat="1" applyFont="1" applyBorder="1" applyAlignment="1">
      <alignment horizontal="center" vertical="top"/>
    </xf>
    <xf numFmtId="0" fontId="8" fillId="0" borderId="1" xfId="2" applyFont="1" applyBorder="1" applyAlignment="1">
      <alignment horizontal="center" vertical="top"/>
    </xf>
    <xf numFmtId="10" fontId="7" fillId="0" borderId="0" xfId="2" applyNumberFormat="1"/>
    <xf numFmtId="43" fontId="9" fillId="0" borderId="5" xfId="0" applyNumberFormat="1" applyFont="1" applyBorder="1"/>
    <xf numFmtId="43" fontId="9" fillId="0" borderId="6" xfId="0" applyNumberFormat="1" applyFont="1" applyBorder="1"/>
    <xf numFmtId="0" fontId="3" fillId="0" borderId="3" xfId="0" applyFont="1" applyBorder="1"/>
    <xf numFmtId="10" fontId="3" fillId="0" borderId="4" xfId="0" applyNumberFormat="1" applyFont="1" applyBorder="1"/>
    <xf numFmtId="10" fontId="10" fillId="2" borderId="2" xfId="0" applyNumberFormat="1" applyFont="1" applyFill="1" applyBorder="1"/>
    <xf numFmtId="43" fontId="3" fillId="0" borderId="0" xfId="0" applyNumberFormat="1" applyFont="1"/>
    <xf numFmtId="0" fontId="4" fillId="0" borderId="7" xfId="0" applyFont="1" applyBorder="1"/>
    <xf numFmtId="43" fontId="0" fillId="0" borderId="7" xfId="0" applyNumberFormat="1" applyBorder="1"/>
    <xf numFmtId="0" fontId="4" fillId="0" borderId="7" xfId="0" quotePrefix="1" applyFont="1" applyBorder="1"/>
    <xf numFmtId="0" fontId="0" fillId="0" borderId="7" xfId="0" applyBorder="1"/>
    <xf numFmtId="0" fontId="4" fillId="0" borderId="0" xfId="0" applyFont="1" applyFill="1" applyBorder="1"/>
    <xf numFmtId="0" fontId="4" fillId="0" borderId="7" xfId="0" quotePrefix="1" applyFont="1" applyFill="1" applyBorder="1"/>
    <xf numFmtId="0" fontId="3" fillId="0" borderId="0" xfId="0" applyFont="1" applyFill="1" applyBorder="1"/>
    <xf numFmtId="0" fontId="4" fillId="0" borderId="7" xfId="0" applyFont="1" applyFill="1" applyBorder="1"/>
    <xf numFmtId="43" fontId="3" fillId="0" borderId="4" xfId="1" applyFont="1" applyBorder="1"/>
    <xf numFmtId="0" fontId="3" fillId="0" borderId="7" xfId="0" applyFont="1" applyBorder="1"/>
  </cellXfs>
  <cellStyles count="3">
    <cellStyle name="Comma" xfId="1" builtinId="3"/>
    <cellStyle name="Normal" xfId="0" builtinId="0"/>
    <cellStyle name="Normal 2" xfId="2" xr:uid="{D906A487-1736-4D2E-AE67-0C356748A8DF}"/>
  </cellStyles>
  <dxfs count="0"/>
  <tableStyles count="0" defaultTableStyle="TableStyleMedium9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476250" cy="476250"/>
    <xdr:pic>
      <xdr:nvPicPr>
        <xdr:cNvPr id="2" name="Logo" descr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972E-FC4D-4BD8-A7DC-95A424EF32D6}">
  <dimension ref="B1:H35"/>
  <sheetViews>
    <sheetView showGridLines="0" tabSelected="1" workbookViewId="0">
      <selection activeCell="F35" sqref="F35"/>
    </sheetView>
  </sheetViews>
  <sheetFormatPr defaultRowHeight="12.75" x14ac:dyDescent="0.2"/>
  <cols>
    <col min="1" max="1" width="1.7109375" customWidth="1"/>
    <col min="2" max="2" width="20.140625" bestFit="1" customWidth="1"/>
    <col min="3" max="7" width="15.140625" customWidth="1"/>
  </cols>
  <sheetData>
    <row r="1" spans="2:8" x14ac:dyDescent="0.2">
      <c r="B1" s="42"/>
      <c r="C1" s="42">
        <f>+'Financial Statement'!C11</f>
        <v>2019</v>
      </c>
      <c r="D1" s="42">
        <f>+'Financial Statement'!D11</f>
        <v>2020</v>
      </c>
      <c r="E1" s="42">
        <f>+'Financial Statement'!E11</f>
        <v>2021</v>
      </c>
      <c r="F1" s="42">
        <f>+'Financial Statement'!F11</f>
        <v>2022</v>
      </c>
      <c r="G1" s="42">
        <f>+'Financial Statement'!G11</f>
        <v>2023</v>
      </c>
    </row>
    <row r="2" spans="2:8" x14ac:dyDescent="0.2">
      <c r="B2" s="17" t="s">
        <v>215</v>
      </c>
      <c r="C2" s="20">
        <f>+'Financial Statement'!C106</f>
        <v>92154000</v>
      </c>
      <c r="D2" s="20">
        <f>+'Financial Statement'!D106</f>
        <v>94224000</v>
      </c>
      <c r="E2" s="20">
        <f>+'Financial Statement'!E106</f>
        <v>101197000</v>
      </c>
      <c r="F2" s="20">
        <f>+'Financial Statement'!F106</f>
        <v>102301000</v>
      </c>
      <c r="G2" s="20">
        <f>+'Financial Statement'!G106</f>
        <v>176850000</v>
      </c>
    </row>
    <row r="3" spans="2:8" x14ac:dyDescent="0.2">
      <c r="B3" s="17" t="s">
        <v>216</v>
      </c>
      <c r="C3" s="20">
        <f>+'Financial Statement'!C116</f>
        <v>2622000</v>
      </c>
      <c r="D3" s="20">
        <f>+'Financial Statement'!D116</f>
        <v>5144000</v>
      </c>
      <c r="E3" s="20">
        <f>+'Financial Statement'!E116</f>
        <v>4659000</v>
      </c>
      <c r="F3" s="20">
        <f>+'Financial Statement'!F116</f>
        <v>5771000</v>
      </c>
      <c r="G3" s="20">
        <f>+'Financial Statement'!G116</f>
        <v>5211000</v>
      </c>
    </row>
    <row r="4" spans="2:8" x14ac:dyDescent="0.2">
      <c r="B4" s="33" t="s">
        <v>217</v>
      </c>
      <c r="C4" s="34">
        <f>+'Financial Statement'!C134</f>
        <v>806000</v>
      </c>
      <c r="D4" s="34">
        <f>+'Financial Statement'!D134</f>
        <v>564000</v>
      </c>
      <c r="E4" s="34">
        <f>+'Financial Statement'!E134</f>
        <v>1202000</v>
      </c>
      <c r="F4" s="34">
        <f>+'Financial Statement'!F134</f>
        <v>1520000</v>
      </c>
      <c r="G4" s="34">
        <f>+'Financial Statement'!G134</f>
        <v>783000</v>
      </c>
      <c r="H4" s="20"/>
    </row>
    <row r="5" spans="2:8" x14ac:dyDescent="0.2">
      <c r="B5" s="19" t="s">
        <v>218</v>
      </c>
      <c r="C5" s="32">
        <f>+C3-C4</f>
        <v>1816000</v>
      </c>
      <c r="D5" s="32">
        <f t="shared" ref="D5:G5" si="0">+D3-D4</f>
        <v>4580000</v>
      </c>
      <c r="E5" s="32">
        <f t="shared" si="0"/>
        <v>3457000</v>
      </c>
      <c r="F5" s="32">
        <f t="shared" si="0"/>
        <v>4251000</v>
      </c>
      <c r="G5" s="32">
        <f t="shared" si="0"/>
        <v>4428000</v>
      </c>
    </row>
    <row r="7" spans="2:8" x14ac:dyDescent="0.2">
      <c r="B7" s="21" t="s">
        <v>220</v>
      </c>
      <c r="C7" s="20">
        <f>+'Financial Statement'!C187</f>
        <v>6143000</v>
      </c>
      <c r="D7" s="20">
        <f>+'Financial Statement'!D187</f>
        <v>5390000</v>
      </c>
      <c r="E7" s="20">
        <f>+'Financial Statement'!E187</f>
        <v>4551000</v>
      </c>
      <c r="F7" s="20">
        <f>+'Financial Statement'!F187</f>
        <v>3156000</v>
      </c>
      <c r="G7" s="20">
        <f>+'Financial Statement'!G187</f>
        <v>3303000</v>
      </c>
    </row>
    <row r="8" spans="2:8" x14ac:dyDescent="0.2">
      <c r="B8" s="21" t="s">
        <v>219</v>
      </c>
      <c r="C8" s="20">
        <f>+'Financial Statement'!C208</f>
        <v>-2241000</v>
      </c>
      <c r="D8" s="20">
        <f>+'Financial Statement'!D208</f>
        <v>-2082000</v>
      </c>
      <c r="E8" s="20">
        <f>+'Financial Statement'!E208</f>
        <v>-2796000</v>
      </c>
      <c r="F8" s="20">
        <f>+'Financial Statement'!F208</f>
        <v>-3003000</v>
      </c>
      <c r="G8" s="20">
        <f>+'Financial Statement'!G208</f>
        <v>-2756000</v>
      </c>
      <c r="H8" s="20"/>
    </row>
    <row r="9" spans="2:8" x14ac:dyDescent="0.2">
      <c r="B9" s="35" t="s">
        <v>221</v>
      </c>
      <c r="C9" s="36"/>
      <c r="D9" s="34">
        <f>+'Financial Statement'!D95-'Financial Statement'!C95</f>
        <v>-1206000</v>
      </c>
      <c r="E9" s="34">
        <f>+'Financial Statement'!E95-'Financial Statement'!D95</f>
        <v>-2827000</v>
      </c>
      <c r="F9" s="34">
        <f>+'Financial Statement'!F95-'Financial Statement'!E95</f>
        <v>6993000</v>
      </c>
      <c r="G9" s="34">
        <f>+'Financial Statement'!G95-'Financial Statement'!F95</f>
        <v>-1945000</v>
      </c>
    </row>
    <row r="10" spans="2:8" x14ac:dyDescent="0.2">
      <c r="B10" s="19" t="s">
        <v>223</v>
      </c>
      <c r="C10" s="32">
        <f>+C5+C7-C8-C9</f>
        <v>10200000</v>
      </c>
      <c r="D10" s="32">
        <f t="shared" ref="D10:G10" si="1">+D5+D7-D8-D9</f>
        <v>13258000</v>
      </c>
      <c r="E10" s="32">
        <f t="shared" si="1"/>
        <v>13631000</v>
      </c>
      <c r="F10" s="32">
        <f t="shared" si="1"/>
        <v>3417000</v>
      </c>
      <c r="G10" s="32">
        <f t="shared" si="1"/>
        <v>12432000</v>
      </c>
    </row>
    <row r="11" spans="2:8" x14ac:dyDescent="0.2">
      <c r="B11" s="17" t="s">
        <v>224</v>
      </c>
      <c r="D11" s="10">
        <v>0</v>
      </c>
      <c r="E11" s="10">
        <f>+D11+1</f>
        <v>1</v>
      </c>
      <c r="F11" s="10">
        <f t="shared" ref="F11:G11" si="2">+E11+1</f>
        <v>2</v>
      </c>
      <c r="G11" s="10">
        <f t="shared" si="2"/>
        <v>3</v>
      </c>
    </row>
    <row r="12" spans="2:8" x14ac:dyDescent="0.2">
      <c r="B12" s="19" t="s">
        <v>225</v>
      </c>
      <c r="C12" s="9"/>
      <c r="D12" s="9">
        <f>+D10/(1+$C$24)^D11</f>
        <v>13258000</v>
      </c>
      <c r="E12" s="9">
        <f>+E10/(1+$C$24)^E11</f>
        <v>12211482.725952866</v>
      </c>
      <c r="F12" s="9">
        <f>+F10/(1+$C$24)^F11</f>
        <v>2742371.8488277555</v>
      </c>
      <c r="G12" s="9">
        <f>+G10/(1+$C$24)^G11</f>
        <v>8938467.109660022</v>
      </c>
    </row>
    <row r="14" spans="2:8" x14ac:dyDescent="0.2">
      <c r="B14" s="17" t="s">
        <v>227</v>
      </c>
      <c r="C14" s="10">
        <f>+SLOPE(df!D2:D754,df!E2:E754)</f>
        <v>1.1815995640562675</v>
      </c>
    </row>
    <row r="15" spans="2:8" x14ac:dyDescent="0.2">
      <c r="B15" s="17" t="s">
        <v>244</v>
      </c>
      <c r="C15" s="10">
        <f>+df!B2</f>
        <v>124.63999938964839</v>
      </c>
    </row>
    <row r="16" spans="2:8" x14ac:dyDescent="0.2">
      <c r="B16" s="17" t="s">
        <v>228</v>
      </c>
      <c r="C16" s="20">
        <f>+'Financial Statement'!F146</f>
        <v>734000</v>
      </c>
    </row>
    <row r="17" spans="2:4" x14ac:dyDescent="0.2">
      <c r="B17" s="17" t="s">
        <v>233</v>
      </c>
      <c r="C17" s="31">
        <v>4.1300000000000003E-2</v>
      </c>
    </row>
    <row r="18" spans="2:4" x14ac:dyDescent="0.2">
      <c r="B18" s="17" t="s">
        <v>234</v>
      </c>
      <c r="C18" s="31">
        <v>4.7070000000000001E-2</v>
      </c>
    </row>
    <row r="19" spans="2:4" x14ac:dyDescent="0.2">
      <c r="B19" s="17" t="s">
        <v>229</v>
      </c>
      <c r="C19" s="10">
        <f>+C16*C15</f>
        <v>91485759.552001923</v>
      </c>
      <c r="D19" s="27">
        <f>+C19/SUM(C19:C20)</f>
        <v>0.79899696656992514</v>
      </c>
    </row>
    <row r="20" spans="2:4" x14ac:dyDescent="0.2">
      <c r="B20" s="17" t="s">
        <v>230</v>
      </c>
      <c r="C20" s="20">
        <f>+'Financial Statement'!F72</f>
        <v>23015000</v>
      </c>
      <c r="D20" s="28">
        <f>+C20/SUM(C20:C21)</f>
        <v>0.99999999583445309</v>
      </c>
    </row>
    <row r="21" spans="2:4" x14ac:dyDescent="0.2">
      <c r="B21" s="17" t="s">
        <v>231</v>
      </c>
      <c r="C21" s="22">
        <f>+C18+C14*C17</f>
        <v>9.5870061995523864E-2</v>
      </c>
    </row>
    <row r="22" spans="2:4" x14ac:dyDescent="0.2">
      <c r="B22" s="17" t="s">
        <v>232</v>
      </c>
      <c r="C22" s="31">
        <v>6.0199999999999997E-2</v>
      </c>
    </row>
    <row r="24" spans="2:4" x14ac:dyDescent="0.2">
      <c r="B24" s="29" t="s">
        <v>226</v>
      </c>
      <c r="C24" s="30">
        <f>+((D19*C21)+(D20*C22))*(1-(G4/G3))</f>
        <v>0.11624446481263545</v>
      </c>
    </row>
    <row r="27" spans="2:4" x14ac:dyDescent="0.2">
      <c r="B27" s="17" t="s">
        <v>245</v>
      </c>
      <c r="C27" s="31">
        <v>0.03</v>
      </c>
    </row>
    <row r="28" spans="2:4" x14ac:dyDescent="0.2">
      <c r="B28" s="17" t="s">
        <v>246</v>
      </c>
      <c r="C28" s="14">
        <f>+(G10*(1+C27)/(C24-C27))</f>
        <v>148472832.75301835</v>
      </c>
    </row>
    <row r="29" spans="2:4" x14ac:dyDescent="0.2">
      <c r="B29" s="37" t="s">
        <v>247</v>
      </c>
      <c r="C29" s="14">
        <f>+C28/(1+C24)^G11</f>
        <v>106750284.12491214</v>
      </c>
    </row>
    <row r="30" spans="2:4" x14ac:dyDescent="0.2">
      <c r="B30" s="40" t="s">
        <v>225</v>
      </c>
      <c r="C30" s="34">
        <f>+SUM(D12:G12)</f>
        <v>37150321.684440643</v>
      </c>
    </row>
    <row r="31" spans="2:4" x14ac:dyDescent="0.2">
      <c r="B31" s="39" t="s">
        <v>250</v>
      </c>
      <c r="C31" s="32">
        <f>+C29+C30</f>
        <v>143900605.80935279</v>
      </c>
    </row>
    <row r="32" spans="2:4" x14ac:dyDescent="0.2">
      <c r="B32" s="38" t="s">
        <v>249</v>
      </c>
      <c r="C32" s="34">
        <f>+'Financial Statement'!F72-'Financial Statement'!G17</f>
        <v>13601000</v>
      </c>
    </row>
    <row r="33" spans="2:3" x14ac:dyDescent="0.2">
      <c r="B33" s="39" t="s">
        <v>248</v>
      </c>
      <c r="C33" s="32">
        <f>+C31-C32</f>
        <v>130299605.80935279</v>
      </c>
    </row>
    <row r="35" spans="2:3" x14ac:dyDescent="0.2">
      <c r="B35" s="29" t="s">
        <v>244</v>
      </c>
      <c r="C35" s="41">
        <f>+C33/C16</f>
        <v>177.51989892282396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39"/>
  <sheetViews>
    <sheetView showGridLines="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B62" sqref="B62"/>
    </sheetView>
  </sheetViews>
  <sheetFormatPr defaultRowHeight="12.75" outlineLevelRow="1" x14ac:dyDescent="0.2"/>
  <cols>
    <col min="1" max="1" width="1.7109375" style="18" customWidth="1"/>
    <col min="2" max="2" width="50" customWidth="1"/>
    <col min="3" max="4" width="15.140625" bestFit="1" customWidth="1"/>
    <col min="5" max="7" width="15" bestFit="1" customWidth="1"/>
    <col min="8" max="201" width="12" customWidth="1"/>
  </cols>
  <sheetData>
    <row r="4" spans="1:12" x14ac:dyDescent="0.2">
      <c r="B4" s="1" t="s">
        <v>0</v>
      </c>
    </row>
    <row r="5" spans="1:12" ht="20.25" x14ac:dyDescent="0.3">
      <c r="B5" s="2" t="s">
        <v>1</v>
      </c>
    </row>
    <row r="7" spans="1:12" x14ac:dyDescent="0.2">
      <c r="B7" s="3" t="s">
        <v>2</v>
      </c>
    </row>
    <row r="10" spans="1:12" x14ac:dyDescent="0.2">
      <c r="B10" s="4" t="s">
        <v>3</v>
      </c>
    </row>
    <row r="11" spans="1:12" x14ac:dyDescent="0.2">
      <c r="B11" s="5" t="s">
        <v>4</v>
      </c>
      <c r="C11" s="6">
        <f t="shared" ref="C11:E11" si="0">+D11-1</f>
        <v>2019</v>
      </c>
      <c r="D11" s="6">
        <f t="shared" si="0"/>
        <v>2020</v>
      </c>
      <c r="E11" s="6">
        <f t="shared" si="0"/>
        <v>2021</v>
      </c>
      <c r="F11" s="6">
        <f>+G11-1</f>
        <v>2022</v>
      </c>
      <c r="G11" s="6">
        <v>2023</v>
      </c>
      <c r="J11" s="5"/>
      <c r="L11" s="5"/>
    </row>
    <row r="12" spans="1:12" x14ac:dyDescent="0.2">
      <c r="B12" s="5" t="s">
        <v>10</v>
      </c>
      <c r="C12" s="6" t="s">
        <v>11</v>
      </c>
      <c r="D12" s="6" t="s">
        <v>11</v>
      </c>
      <c r="E12" s="6" t="s">
        <v>11</v>
      </c>
      <c r="F12" s="6" t="s">
        <v>11</v>
      </c>
      <c r="G12" s="6" t="s">
        <v>11</v>
      </c>
      <c r="J12" s="5"/>
      <c r="L12" s="5"/>
    </row>
    <row r="13" spans="1:12" hidden="1" outlineLevel="1" x14ac:dyDescent="0.2">
      <c r="B13" s="5" t="s">
        <v>12</v>
      </c>
      <c r="C13" s="6" t="s">
        <v>13</v>
      </c>
      <c r="D13" s="6" t="s">
        <v>14</v>
      </c>
      <c r="E13" s="6" t="s">
        <v>13</v>
      </c>
      <c r="F13" s="6" t="s">
        <v>13</v>
      </c>
      <c r="G13" s="6" t="s">
        <v>13</v>
      </c>
      <c r="J13" s="5"/>
      <c r="L13" s="5"/>
    </row>
    <row r="14" spans="1:12" hidden="1" outlineLevel="1" x14ac:dyDescent="0.2">
      <c r="B14" s="5" t="s">
        <v>15</v>
      </c>
      <c r="C14" s="6" t="s">
        <v>16</v>
      </c>
      <c r="D14" s="6" t="s">
        <v>16</v>
      </c>
      <c r="E14" s="6" t="s">
        <v>16</v>
      </c>
      <c r="F14" s="6" t="s">
        <v>16</v>
      </c>
      <c r="G14" s="6" t="s">
        <v>16</v>
      </c>
      <c r="J14" s="5"/>
      <c r="L14" s="5"/>
    </row>
    <row r="15" spans="1:12" collapsed="1" x14ac:dyDescent="0.2">
      <c r="B15" s="5" t="s">
        <v>17</v>
      </c>
      <c r="C15" s="6" t="s">
        <v>18</v>
      </c>
      <c r="D15" s="6" t="s">
        <v>18</v>
      </c>
      <c r="E15" s="6" t="s">
        <v>18</v>
      </c>
      <c r="F15" s="6" t="s">
        <v>18</v>
      </c>
      <c r="G15" s="6" t="s">
        <v>18</v>
      </c>
      <c r="J15" s="5"/>
      <c r="L15" s="5"/>
    </row>
    <row r="16" spans="1:12" x14ac:dyDescent="0.2">
      <c r="A16" s="18" t="s">
        <v>214</v>
      </c>
      <c r="B16" s="8" t="s">
        <v>19</v>
      </c>
      <c r="C16" s="9">
        <v>9302000</v>
      </c>
      <c r="D16" s="9">
        <v>14201000</v>
      </c>
      <c r="E16" s="9">
        <v>9477000</v>
      </c>
      <c r="F16" s="9">
        <v>8607000</v>
      </c>
      <c r="G16" s="9">
        <v>7366000</v>
      </c>
      <c r="J16" s="7"/>
      <c r="L16" s="7"/>
    </row>
    <row r="17" spans="1:12" x14ac:dyDescent="0.2">
      <c r="B17" s="7" t="s">
        <v>20</v>
      </c>
      <c r="C17" s="10">
        <v>12578000</v>
      </c>
      <c r="D17" s="10">
        <v>12892000</v>
      </c>
      <c r="E17" s="10">
        <v>13002000</v>
      </c>
      <c r="F17" s="10">
        <v>12560000</v>
      </c>
      <c r="G17" s="10">
        <v>9414000</v>
      </c>
      <c r="J17" s="7"/>
      <c r="L17" s="7"/>
    </row>
    <row r="18" spans="1:12" x14ac:dyDescent="0.2">
      <c r="B18" s="7" t="s">
        <v>21</v>
      </c>
      <c r="C18" s="10">
        <v>94000</v>
      </c>
      <c r="D18" s="10">
        <v>104000</v>
      </c>
      <c r="E18" s="10">
        <v>90000</v>
      </c>
      <c r="F18" s="10">
        <v>78000</v>
      </c>
      <c r="G18" s="10">
        <v>71000</v>
      </c>
      <c r="J18" s="7"/>
      <c r="L18" s="7"/>
    </row>
    <row r="19" spans="1:12" x14ac:dyDescent="0.2">
      <c r="B19" s="7" t="s">
        <v>22</v>
      </c>
      <c r="C19" s="11" t="s">
        <v>23</v>
      </c>
      <c r="D19" s="11" t="s">
        <v>23</v>
      </c>
      <c r="E19" s="11" t="s">
        <v>23</v>
      </c>
      <c r="F19" s="11" t="s">
        <v>23</v>
      </c>
      <c r="G19" s="10">
        <v>9343000</v>
      </c>
      <c r="J19" s="7"/>
      <c r="L19" s="7"/>
    </row>
    <row r="20" spans="1:12" x14ac:dyDescent="0.2">
      <c r="B20" s="7" t="s">
        <v>24</v>
      </c>
      <c r="C20" s="10">
        <v>12484000</v>
      </c>
      <c r="D20" s="10">
        <v>12788000</v>
      </c>
      <c r="E20" s="10">
        <v>12912000</v>
      </c>
      <c r="F20" s="10">
        <v>12482000</v>
      </c>
      <c r="G20" s="11">
        <f>+F20</f>
        <v>12482000</v>
      </c>
      <c r="J20" s="7"/>
      <c r="L20" s="7"/>
    </row>
    <row r="21" spans="1:12" x14ac:dyDescent="0.2">
      <c r="B21" s="7" t="s">
        <v>25</v>
      </c>
      <c r="C21" s="11" t="s">
        <v>23</v>
      </c>
      <c r="D21" s="11" t="s">
        <v>23</v>
      </c>
      <c r="E21" s="10">
        <v>131000</v>
      </c>
      <c r="F21" s="10">
        <v>378000</v>
      </c>
      <c r="G21" s="11" t="s">
        <v>23</v>
      </c>
      <c r="J21" s="7"/>
      <c r="L21" s="7"/>
    </row>
    <row r="22" spans="1:12" x14ac:dyDescent="0.2">
      <c r="B22" s="7" t="s">
        <v>26</v>
      </c>
      <c r="C22" s="10">
        <v>4895000</v>
      </c>
      <c r="D22" s="10">
        <v>5155000</v>
      </c>
      <c r="E22" s="10">
        <v>5089000</v>
      </c>
      <c r="F22" s="10">
        <v>5281000</v>
      </c>
      <c r="G22" s="10">
        <v>4643000</v>
      </c>
      <c r="J22" s="7"/>
      <c r="L22" s="7"/>
    </row>
    <row r="23" spans="1:12" x14ac:dyDescent="0.2">
      <c r="B23" s="7" t="s">
        <v>27</v>
      </c>
      <c r="C23" s="10">
        <v>1590000</v>
      </c>
      <c r="D23" s="10">
        <v>1717000</v>
      </c>
      <c r="E23" s="10">
        <v>3653000</v>
      </c>
      <c r="F23" s="10">
        <v>3225000</v>
      </c>
      <c r="G23" s="10">
        <v>2321000</v>
      </c>
      <c r="J23" s="7"/>
      <c r="L23" s="7"/>
    </row>
    <row r="24" spans="1:12" x14ac:dyDescent="0.2">
      <c r="B24" s="7" t="s">
        <v>28</v>
      </c>
      <c r="C24" s="10">
        <v>563000</v>
      </c>
      <c r="D24" s="10">
        <v>677000</v>
      </c>
      <c r="E24" s="10">
        <v>855000</v>
      </c>
      <c r="F24" s="10">
        <v>708000</v>
      </c>
      <c r="G24" s="10">
        <v>607000</v>
      </c>
      <c r="J24" s="7"/>
      <c r="L24" s="7"/>
    </row>
    <row r="25" spans="1:12" x14ac:dyDescent="0.2">
      <c r="B25" s="7" t="s">
        <v>29</v>
      </c>
      <c r="C25" s="10">
        <v>1128000</v>
      </c>
      <c r="D25" s="10">
        <v>1008000</v>
      </c>
      <c r="E25" s="10">
        <v>1390000</v>
      </c>
      <c r="F25" s="10">
        <v>843000</v>
      </c>
      <c r="G25" s="10">
        <v>694000</v>
      </c>
      <c r="J25" s="7"/>
      <c r="L25" s="7"/>
    </row>
    <row r="26" spans="1:12" x14ac:dyDescent="0.2">
      <c r="B26" s="7" t="s">
        <v>30</v>
      </c>
      <c r="C26" s="10">
        <v>3281000</v>
      </c>
      <c r="D26" s="10">
        <v>3402000</v>
      </c>
      <c r="E26" s="10">
        <v>5898000</v>
      </c>
      <c r="F26" s="10">
        <v>4776000</v>
      </c>
      <c r="G26" s="10">
        <v>3622000</v>
      </c>
      <c r="J26" s="7"/>
      <c r="L26" s="7"/>
    </row>
    <row r="27" spans="1:12" ht="15" x14ac:dyDescent="0.35">
      <c r="B27" s="7" t="s">
        <v>31</v>
      </c>
      <c r="C27" s="15">
        <v>6906000</v>
      </c>
      <c r="D27" s="15">
        <v>8021000</v>
      </c>
      <c r="E27" s="15">
        <v>11526000</v>
      </c>
      <c r="F27" s="15">
        <v>10827000</v>
      </c>
      <c r="G27" s="15">
        <v>10973000</v>
      </c>
      <c r="J27" s="7"/>
      <c r="L27" s="7"/>
    </row>
    <row r="28" spans="1:12" x14ac:dyDescent="0.2">
      <c r="A28" s="18" t="s">
        <v>214</v>
      </c>
      <c r="B28" s="8" t="s">
        <v>32</v>
      </c>
      <c r="C28" s="9">
        <v>36868000</v>
      </c>
      <c r="D28" s="9">
        <v>43567000</v>
      </c>
      <c r="E28" s="9">
        <v>45033000</v>
      </c>
      <c r="F28" s="9">
        <v>42351000</v>
      </c>
      <c r="G28" s="9">
        <v>35947000</v>
      </c>
      <c r="J28" s="7"/>
      <c r="L28" s="7"/>
    </row>
    <row r="29" spans="1:12" x14ac:dyDescent="0.2">
      <c r="B29" s="7" t="s">
        <v>33</v>
      </c>
      <c r="C29" s="10">
        <v>6330000</v>
      </c>
      <c r="D29" s="10">
        <v>6506000</v>
      </c>
      <c r="E29" s="10">
        <v>6497000</v>
      </c>
      <c r="F29" s="10">
        <v>6899000</v>
      </c>
      <c r="G29" s="10">
        <v>3552000</v>
      </c>
      <c r="J29" s="7"/>
      <c r="L29" s="7"/>
    </row>
    <row r="30" spans="1:12" x14ac:dyDescent="0.2">
      <c r="B30" s="7" t="s">
        <v>34</v>
      </c>
      <c r="C30" s="10">
        <v>4700000</v>
      </c>
      <c r="D30" s="10">
        <v>4745000</v>
      </c>
      <c r="E30" s="10">
        <v>3095000</v>
      </c>
      <c r="F30" s="10">
        <v>3059000</v>
      </c>
      <c r="G30" s="10">
        <v>2877000</v>
      </c>
      <c r="J30" s="7"/>
      <c r="L30" s="7"/>
    </row>
    <row r="31" spans="1:12" x14ac:dyDescent="0.2">
      <c r="B31" s="7" t="s">
        <v>35</v>
      </c>
      <c r="C31" s="10">
        <v>3597000</v>
      </c>
      <c r="D31" s="10">
        <v>3933000</v>
      </c>
      <c r="E31" s="10">
        <v>2714000</v>
      </c>
      <c r="F31" s="10">
        <v>3134000</v>
      </c>
      <c r="G31" s="11" t="s">
        <v>23</v>
      </c>
      <c r="J31" s="7"/>
      <c r="L31" s="7"/>
    </row>
    <row r="32" spans="1:12" x14ac:dyDescent="0.2">
      <c r="B32" s="7" t="s">
        <v>36</v>
      </c>
      <c r="C32" s="11" t="s">
        <v>23</v>
      </c>
      <c r="D32" s="11" t="s">
        <v>23</v>
      </c>
      <c r="E32" s="11" t="s">
        <v>23</v>
      </c>
      <c r="F32" s="11" t="s">
        <v>23</v>
      </c>
      <c r="G32" s="10">
        <v>5022000</v>
      </c>
      <c r="J32" s="7"/>
      <c r="L32" s="7"/>
    </row>
    <row r="33" spans="1:12" x14ac:dyDescent="0.2">
      <c r="B33" s="7" t="s">
        <v>37</v>
      </c>
      <c r="C33" s="11" t="s">
        <v>23</v>
      </c>
      <c r="D33" s="11" t="s">
        <v>23</v>
      </c>
      <c r="E33" s="11" t="s">
        <v>23</v>
      </c>
      <c r="F33" s="11" t="s">
        <v>23</v>
      </c>
      <c r="G33" s="10">
        <v>2166000</v>
      </c>
      <c r="J33" s="7"/>
      <c r="L33" s="7"/>
    </row>
    <row r="34" spans="1:12" x14ac:dyDescent="0.2">
      <c r="B34" s="7" t="s">
        <v>38</v>
      </c>
      <c r="C34" s="10">
        <v>14627000</v>
      </c>
      <c r="D34" s="10">
        <v>15184000</v>
      </c>
      <c r="E34" s="10">
        <v>12306000</v>
      </c>
      <c r="F34" s="10">
        <v>13092000</v>
      </c>
      <c r="G34" s="10">
        <v>13617000</v>
      </c>
      <c r="J34" s="7"/>
      <c r="L34" s="7"/>
    </row>
    <row r="35" spans="1:12" x14ac:dyDescent="0.2">
      <c r="B35" s="7" t="s">
        <v>39</v>
      </c>
      <c r="C35" s="10">
        <v>8572000</v>
      </c>
      <c r="D35" s="10">
        <v>8753000</v>
      </c>
      <c r="E35" s="10">
        <v>6891000</v>
      </c>
      <c r="F35" s="10">
        <v>6883000</v>
      </c>
      <c r="G35" s="10">
        <v>7185000</v>
      </c>
      <c r="J35" s="7"/>
      <c r="L35" s="7"/>
    </row>
    <row r="36" spans="1:12" x14ac:dyDescent="0.2">
      <c r="B36" s="7" t="s">
        <v>40</v>
      </c>
      <c r="C36" s="10">
        <v>6055000</v>
      </c>
      <c r="D36" s="10">
        <v>6431000</v>
      </c>
      <c r="E36" s="10">
        <v>5415000</v>
      </c>
      <c r="F36" s="10">
        <v>6209000</v>
      </c>
      <c r="G36" s="10">
        <v>6432000</v>
      </c>
      <c r="J36" s="7"/>
      <c r="L36" s="7"/>
    </row>
    <row r="37" spans="1:12" x14ac:dyDescent="0.2">
      <c r="B37" s="7" t="s">
        <v>41</v>
      </c>
      <c r="C37" s="10">
        <v>864000</v>
      </c>
      <c r="D37" s="10">
        <v>1624000</v>
      </c>
      <c r="E37" s="10">
        <v>1839000</v>
      </c>
      <c r="F37" s="10">
        <v>1518000</v>
      </c>
      <c r="G37" s="10">
        <v>1316000</v>
      </c>
      <c r="J37" s="7"/>
      <c r="L37" s="7"/>
    </row>
    <row r="38" spans="1:12" x14ac:dyDescent="0.2">
      <c r="B38" s="7" t="s">
        <v>42</v>
      </c>
      <c r="C38" s="10">
        <v>4848000</v>
      </c>
      <c r="D38" s="10">
        <v>5339000</v>
      </c>
      <c r="E38" s="10">
        <v>5522000</v>
      </c>
      <c r="F38" s="10">
        <v>5638000</v>
      </c>
      <c r="G38" s="10">
        <v>5877000</v>
      </c>
      <c r="J38" s="7"/>
      <c r="L38" s="7"/>
    </row>
    <row r="39" spans="1:12" x14ac:dyDescent="0.2">
      <c r="B39" s="7" t="s">
        <v>43</v>
      </c>
      <c r="C39" s="10">
        <v>41691000</v>
      </c>
      <c r="D39" s="10">
        <v>40829000</v>
      </c>
      <c r="E39" s="10">
        <v>19770000</v>
      </c>
      <c r="F39" s="10">
        <v>19676000</v>
      </c>
      <c r="G39" s="10">
        <v>19700000</v>
      </c>
      <c r="J39" s="7"/>
      <c r="L39" s="7"/>
    </row>
    <row r="40" spans="1:12" x14ac:dyDescent="0.2">
      <c r="B40" s="7" t="s">
        <v>44</v>
      </c>
      <c r="C40" s="10">
        <v>18107000</v>
      </c>
      <c r="D40" s="10">
        <v>14429000</v>
      </c>
      <c r="E40" s="10">
        <v>7461000</v>
      </c>
      <c r="F40" s="10">
        <v>6468000</v>
      </c>
      <c r="G40" s="10">
        <v>5701000</v>
      </c>
      <c r="J40" s="7"/>
      <c r="L40" s="7"/>
    </row>
    <row r="41" spans="1:12" x14ac:dyDescent="0.2">
      <c r="B41" s="7" t="s">
        <v>25</v>
      </c>
      <c r="C41" s="11" t="s">
        <v>23</v>
      </c>
      <c r="D41" s="11" t="s">
        <v>23</v>
      </c>
      <c r="E41" s="10">
        <v>710000</v>
      </c>
      <c r="F41" s="10">
        <v>440000</v>
      </c>
      <c r="G41" s="11" t="s">
        <v>23</v>
      </c>
      <c r="J41" s="7"/>
      <c r="L41" s="7"/>
    </row>
    <row r="42" spans="1:12" ht="15" x14ac:dyDescent="0.35">
      <c r="B42" s="7" t="s">
        <v>45</v>
      </c>
      <c r="C42" s="15">
        <v>10428000</v>
      </c>
      <c r="D42" s="15">
        <v>11196000</v>
      </c>
      <c r="E42" s="15">
        <v>6985000</v>
      </c>
      <c r="F42" s="15">
        <v>7311000</v>
      </c>
      <c r="G42" s="15">
        <v>7116000</v>
      </c>
      <c r="J42" s="7"/>
      <c r="L42" s="7"/>
    </row>
    <row r="43" spans="1:12" x14ac:dyDescent="0.2">
      <c r="A43" s="18" t="s">
        <v>214</v>
      </c>
      <c r="B43" s="8" t="s">
        <v>46</v>
      </c>
      <c r="C43" s="9">
        <v>118861000</v>
      </c>
      <c r="D43" s="9">
        <v>123415000</v>
      </c>
      <c r="E43" s="9">
        <v>92735000</v>
      </c>
      <c r="F43" s="9">
        <v>89611000</v>
      </c>
      <c r="G43" s="9">
        <v>82089000</v>
      </c>
      <c r="J43" s="7"/>
      <c r="L43" s="7"/>
    </row>
    <row r="44" spans="1:12" x14ac:dyDescent="0.2">
      <c r="B44" s="7" t="s">
        <v>47</v>
      </c>
      <c r="C44" s="10">
        <v>7737000</v>
      </c>
      <c r="D44" s="10">
        <v>6362000</v>
      </c>
      <c r="E44" s="10">
        <v>5823000</v>
      </c>
      <c r="F44" s="10">
        <v>6573000</v>
      </c>
      <c r="G44" s="10">
        <v>6982000</v>
      </c>
      <c r="J44" s="7"/>
      <c r="L44" s="7"/>
    </row>
    <row r="45" spans="1:12" x14ac:dyDescent="0.2">
      <c r="B45" s="7" t="s">
        <v>48</v>
      </c>
      <c r="C45" s="10">
        <v>20065000</v>
      </c>
      <c r="D45" s="10">
        <v>21696000</v>
      </c>
      <c r="E45" s="10">
        <v>27143000</v>
      </c>
      <c r="F45" s="10">
        <v>18598000</v>
      </c>
      <c r="G45" s="10">
        <v>19389000</v>
      </c>
      <c r="J45" s="7"/>
      <c r="L45" s="7"/>
    </row>
    <row r="46" spans="1:12" x14ac:dyDescent="0.2">
      <c r="B46" s="7" t="s">
        <v>49</v>
      </c>
      <c r="C46" s="11" t="s">
        <v>23</v>
      </c>
      <c r="D46" s="11" t="s">
        <v>23</v>
      </c>
      <c r="E46" s="10">
        <v>1414000</v>
      </c>
      <c r="F46" s="10">
        <v>2067000</v>
      </c>
      <c r="G46" s="11" t="s">
        <v>23</v>
      </c>
      <c r="J46" s="7"/>
      <c r="L46" s="7"/>
    </row>
    <row r="47" spans="1:12" x14ac:dyDescent="0.2">
      <c r="B47" s="7" t="s">
        <v>50</v>
      </c>
      <c r="C47" s="10">
        <v>3717000</v>
      </c>
      <c r="D47" s="10">
        <v>3818000</v>
      </c>
      <c r="E47" s="11" t="s">
        <v>23</v>
      </c>
      <c r="F47" s="11" t="s">
        <v>23</v>
      </c>
      <c r="G47" s="11" t="s">
        <v>23</v>
      </c>
      <c r="J47" s="7"/>
      <c r="L47" s="7"/>
    </row>
    <row r="48" spans="1:12" x14ac:dyDescent="0.2">
      <c r="B48" s="7" t="s">
        <v>51</v>
      </c>
      <c r="C48" s="10">
        <v>341000</v>
      </c>
      <c r="D48" s="10">
        <v>356000</v>
      </c>
      <c r="E48" s="11" t="s">
        <v>23</v>
      </c>
      <c r="F48" s="11" t="s">
        <v>23</v>
      </c>
      <c r="G48" s="11" t="s">
        <v>23</v>
      </c>
      <c r="J48" s="7"/>
      <c r="L48" s="7"/>
    </row>
    <row r="49" spans="1:12" x14ac:dyDescent="0.2">
      <c r="B49" s="7" t="s">
        <v>52</v>
      </c>
      <c r="C49" s="10">
        <v>2129000</v>
      </c>
      <c r="D49" s="10">
        <v>1792000</v>
      </c>
      <c r="E49" s="11" t="s">
        <v>23</v>
      </c>
      <c r="F49" s="11" t="s">
        <v>23</v>
      </c>
      <c r="G49" s="11" t="s">
        <v>23</v>
      </c>
      <c r="J49" s="7"/>
      <c r="L49" s="7"/>
    </row>
    <row r="50" spans="1:12" x14ac:dyDescent="0.2">
      <c r="B50" s="7" t="s">
        <v>53</v>
      </c>
      <c r="C50" s="10">
        <v>1767000</v>
      </c>
      <c r="D50" s="10">
        <v>1621000</v>
      </c>
      <c r="E50" s="11" t="s">
        <v>23</v>
      </c>
      <c r="F50" s="11" t="s">
        <v>23</v>
      </c>
      <c r="G50" s="11" t="s">
        <v>23</v>
      </c>
      <c r="J50" s="7"/>
      <c r="L50" s="7"/>
    </row>
    <row r="51" spans="1:12" x14ac:dyDescent="0.2">
      <c r="B51" s="7" t="s">
        <v>54</v>
      </c>
      <c r="C51" s="10">
        <v>432000</v>
      </c>
      <c r="D51" s="10">
        <v>436000</v>
      </c>
      <c r="E51" s="11" t="s">
        <v>23</v>
      </c>
      <c r="F51" s="11" t="s">
        <v>23</v>
      </c>
      <c r="G51" s="10">
        <v>253000</v>
      </c>
      <c r="J51" s="7"/>
      <c r="L51" s="7"/>
    </row>
    <row r="52" spans="1:12" x14ac:dyDescent="0.2">
      <c r="B52" s="7" t="s">
        <v>55</v>
      </c>
      <c r="C52" s="10">
        <v>1387000</v>
      </c>
      <c r="D52" s="10">
        <v>1526000</v>
      </c>
      <c r="E52" s="11" t="s">
        <v>23</v>
      </c>
      <c r="F52" s="11" t="s">
        <v>23</v>
      </c>
      <c r="G52" s="11" t="s">
        <v>23</v>
      </c>
      <c r="J52" s="7"/>
      <c r="L52" s="7"/>
    </row>
    <row r="53" spans="1:12" x14ac:dyDescent="0.2">
      <c r="B53" s="7" t="s">
        <v>56</v>
      </c>
      <c r="C53" s="10">
        <v>9773000</v>
      </c>
      <c r="D53" s="10">
        <v>9549000</v>
      </c>
      <c r="E53" s="10">
        <v>7578000</v>
      </c>
      <c r="F53" s="10">
        <v>8874000</v>
      </c>
      <c r="G53" s="11" t="s">
        <v>23</v>
      </c>
      <c r="J53" s="7"/>
      <c r="L53" s="7"/>
    </row>
    <row r="54" spans="1:12" x14ac:dyDescent="0.2">
      <c r="B54" s="7" t="s">
        <v>57</v>
      </c>
      <c r="C54" s="10">
        <v>14881000</v>
      </c>
      <c r="D54" s="10">
        <v>16525000</v>
      </c>
      <c r="E54" s="10">
        <v>14261000</v>
      </c>
      <c r="F54" s="10">
        <v>15542000</v>
      </c>
      <c r="G54" s="10">
        <v>15318000</v>
      </c>
      <c r="J54" s="7"/>
      <c r="L54" s="7"/>
    </row>
    <row r="55" spans="1:12" x14ac:dyDescent="0.2">
      <c r="B55" s="7" t="s">
        <v>58</v>
      </c>
      <c r="C55" s="11" t="s">
        <v>23</v>
      </c>
      <c r="D55" s="11" t="s">
        <v>23</v>
      </c>
      <c r="E55" s="11" t="s">
        <v>23</v>
      </c>
      <c r="F55" s="11" t="s">
        <v>23</v>
      </c>
      <c r="G55" s="10">
        <v>6805000</v>
      </c>
      <c r="J55" s="7"/>
      <c r="L55" s="7"/>
    </row>
    <row r="56" spans="1:12" ht="15" x14ac:dyDescent="0.35">
      <c r="B56" s="7" t="s">
        <v>59</v>
      </c>
      <c r="C56" s="16" t="s">
        <v>23</v>
      </c>
      <c r="D56" s="16" t="s">
        <v>23</v>
      </c>
      <c r="E56" s="16" t="s">
        <v>23</v>
      </c>
      <c r="F56" s="16" t="s">
        <v>23</v>
      </c>
      <c r="G56" s="15">
        <v>6552000</v>
      </c>
      <c r="J56" s="7"/>
      <c r="L56" s="7"/>
    </row>
    <row r="57" spans="1:12" x14ac:dyDescent="0.2">
      <c r="A57" s="18" t="s">
        <v>214</v>
      </c>
      <c r="B57" s="8" t="s">
        <v>60</v>
      </c>
      <c r="C57" s="9">
        <v>52456000</v>
      </c>
      <c r="D57" s="9">
        <v>54132000</v>
      </c>
      <c r="E57" s="9">
        <v>56219000</v>
      </c>
      <c r="F57" s="9">
        <v>51654000</v>
      </c>
      <c r="G57" s="9">
        <v>48494000</v>
      </c>
      <c r="J57" s="7"/>
      <c r="L57" s="7"/>
    </row>
    <row r="58" spans="1:12" x14ac:dyDescent="0.2">
      <c r="B58" s="7" t="s">
        <v>61</v>
      </c>
      <c r="C58" s="10">
        <v>8914000</v>
      </c>
      <c r="D58" s="10">
        <v>6277000</v>
      </c>
      <c r="E58" s="11" t="s">
        <v>23</v>
      </c>
      <c r="F58" s="11" t="s">
        <v>23</v>
      </c>
      <c r="G58" s="11" t="s">
        <v>23</v>
      </c>
      <c r="J58" s="7"/>
      <c r="L58" s="7"/>
    </row>
    <row r="59" spans="1:12" x14ac:dyDescent="0.2">
      <c r="B59" s="7" t="s">
        <v>62</v>
      </c>
      <c r="C59" s="10">
        <v>2700000</v>
      </c>
      <c r="D59" s="10">
        <v>2700000</v>
      </c>
      <c r="E59" s="10">
        <v>16300000</v>
      </c>
      <c r="F59" s="10">
        <v>18300000</v>
      </c>
      <c r="G59" s="10">
        <v>19012000</v>
      </c>
      <c r="J59" s="7"/>
      <c r="L59" s="7"/>
    </row>
    <row r="60" spans="1:12" x14ac:dyDescent="0.2">
      <c r="B60" s="7" t="s">
        <v>63</v>
      </c>
      <c r="C60" s="11" t="s">
        <v>23</v>
      </c>
      <c r="D60" s="11" t="s">
        <v>23</v>
      </c>
      <c r="E60" s="10">
        <v>952000</v>
      </c>
      <c r="F60" s="10">
        <v>952000</v>
      </c>
      <c r="G60" s="11" t="s">
        <v>23</v>
      </c>
      <c r="J60" s="7"/>
      <c r="L60" s="7"/>
    </row>
    <row r="61" spans="1:12" x14ac:dyDescent="0.2">
      <c r="B61" s="7" t="s">
        <v>64</v>
      </c>
      <c r="C61" s="10">
        <v>1600000</v>
      </c>
      <c r="D61" s="10">
        <v>1000000</v>
      </c>
      <c r="E61" s="11" t="s">
        <v>23</v>
      </c>
      <c r="F61" s="11" t="s">
        <v>23</v>
      </c>
      <c r="G61" s="11" t="s">
        <v>23</v>
      </c>
      <c r="J61" s="7"/>
      <c r="L61" s="7"/>
    </row>
    <row r="62" spans="1:12" x14ac:dyDescent="0.2">
      <c r="B62" s="7" t="s">
        <v>65</v>
      </c>
      <c r="C62" s="10">
        <v>7765000</v>
      </c>
      <c r="D62" s="10">
        <v>9666000</v>
      </c>
      <c r="E62" s="10">
        <v>9646000</v>
      </c>
      <c r="F62" s="10">
        <v>10290000</v>
      </c>
      <c r="G62" s="11" t="s">
        <v>23</v>
      </c>
      <c r="J62" s="7"/>
      <c r="L62" s="7"/>
    </row>
    <row r="63" spans="1:12" x14ac:dyDescent="0.2">
      <c r="B63" s="7" t="s">
        <v>66</v>
      </c>
      <c r="C63" s="10">
        <v>4084000</v>
      </c>
      <c r="D63" s="10">
        <v>4235000</v>
      </c>
      <c r="E63" s="10">
        <v>337000</v>
      </c>
      <c r="F63" s="10">
        <v>325000</v>
      </c>
      <c r="G63" s="11" t="s">
        <v>23</v>
      </c>
      <c r="J63" s="7"/>
      <c r="L63" s="7"/>
    </row>
    <row r="64" spans="1:12" x14ac:dyDescent="0.2">
      <c r="B64" s="7" t="s">
        <v>67</v>
      </c>
      <c r="C64" s="10">
        <v>20750000</v>
      </c>
      <c r="D64" s="10">
        <v>18500000</v>
      </c>
      <c r="E64" s="11" t="s">
        <v>23</v>
      </c>
      <c r="F64" s="11" t="s">
        <v>23</v>
      </c>
      <c r="G64" s="11" t="s">
        <v>23</v>
      </c>
      <c r="J64" s="7"/>
      <c r="L64" s="7"/>
    </row>
    <row r="65" spans="1:12" x14ac:dyDescent="0.2">
      <c r="B65" s="7" t="s">
        <v>68</v>
      </c>
      <c r="C65" s="10">
        <v>1352000</v>
      </c>
      <c r="D65" s="10">
        <v>1352000</v>
      </c>
      <c r="E65" s="11" t="s">
        <v>23</v>
      </c>
      <c r="F65" s="11" t="s">
        <v>23</v>
      </c>
      <c r="G65" s="11" t="s">
        <v>23</v>
      </c>
      <c r="J65" s="7"/>
      <c r="L65" s="7"/>
    </row>
    <row r="66" spans="1:12" x14ac:dyDescent="0.2">
      <c r="B66" s="7" t="s">
        <v>69</v>
      </c>
      <c r="C66" s="10">
        <v>5500000</v>
      </c>
      <c r="D66" s="10">
        <v>4750000</v>
      </c>
      <c r="E66" s="11" t="s">
        <v>23</v>
      </c>
      <c r="F66" s="11" t="s">
        <v>23</v>
      </c>
      <c r="G66" s="11" t="s">
        <v>23</v>
      </c>
      <c r="J66" s="7"/>
      <c r="L66" s="7"/>
    </row>
    <row r="67" spans="1:12" x14ac:dyDescent="0.2">
      <c r="B67" s="7" t="s">
        <v>70</v>
      </c>
      <c r="C67" s="10">
        <v>52665000</v>
      </c>
      <c r="D67" s="10">
        <v>48480000</v>
      </c>
      <c r="E67" s="10">
        <v>27235000</v>
      </c>
      <c r="F67" s="10">
        <v>29867000</v>
      </c>
      <c r="G67" s="11" t="s">
        <v>23</v>
      </c>
      <c r="J67" s="7"/>
      <c r="L67" s="7"/>
    </row>
    <row r="68" spans="1:12" x14ac:dyDescent="0.2">
      <c r="B68" s="7" t="s">
        <v>71</v>
      </c>
      <c r="C68" s="10">
        <v>-241000</v>
      </c>
      <c r="D68" s="10">
        <v>-194000</v>
      </c>
      <c r="E68" s="10">
        <v>-134000</v>
      </c>
      <c r="F68" s="10">
        <v>-133000</v>
      </c>
      <c r="G68" s="11" t="s">
        <v>23</v>
      </c>
      <c r="J68" s="7"/>
      <c r="L68" s="7"/>
    </row>
    <row r="69" spans="1:12" x14ac:dyDescent="0.2">
      <c r="B69" s="7" t="s">
        <v>72</v>
      </c>
      <c r="C69" s="10">
        <v>-368000</v>
      </c>
      <c r="D69" s="10">
        <v>-302000</v>
      </c>
      <c r="E69" s="10">
        <v>-147000</v>
      </c>
      <c r="F69" s="10">
        <v>-146000</v>
      </c>
      <c r="G69" s="11" t="s">
        <v>23</v>
      </c>
      <c r="J69" s="7"/>
      <c r="L69" s="7"/>
    </row>
    <row r="70" spans="1:12" x14ac:dyDescent="0.2">
      <c r="B70" s="7" t="s">
        <v>73</v>
      </c>
      <c r="C70" s="10">
        <v>52056000</v>
      </c>
      <c r="D70" s="10">
        <v>47984000</v>
      </c>
      <c r="E70" s="10">
        <v>26954000</v>
      </c>
      <c r="F70" s="10">
        <v>29588000</v>
      </c>
      <c r="G70" s="11" t="s">
        <v>23</v>
      </c>
      <c r="J70" s="7"/>
      <c r="L70" s="7"/>
    </row>
    <row r="71" spans="1:12" x14ac:dyDescent="0.2">
      <c r="B71" s="7" t="s">
        <v>74</v>
      </c>
      <c r="C71" s="10">
        <v>7737000</v>
      </c>
      <c r="D71" s="10">
        <v>6362000</v>
      </c>
      <c r="E71" s="10">
        <v>5823000</v>
      </c>
      <c r="F71" s="10">
        <v>6573000</v>
      </c>
      <c r="G71" s="11" t="s">
        <v>23</v>
      </c>
      <c r="J71" s="7"/>
      <c r="L71" s="7"/>
    </row>
    <row r="72" spans="1:12" x14ac:dyDescent="0.2">
      <c r="B72" s="7" t="s">
        <v>75</v>
      </c>
      <c r="C72" s="10">
        <v>44319000</v>
      </c>
      <c r="D72" s="10">
        <v>41622000</v>
      </c>
      <c r="E72" s="10">
        <v>21131000</v>
      </c>
      <c r="F72" s="10">
        <v>23015000</v>
      </c>
      <c r="G72" s="11" t="s">
        <v>23</v>
      </c>
      <c r="J72" s="7"/>
      <c r="L72" s="7"/>
    </row>
    <row r="73" spans="1:12" x14ac:dyDescent="0.2">
      <c r="B73" s="7" t="s">
        <v>76</v>
      </c>
      <c r="C73" s="10">
        <v>12919000</v>
      </c>
      <c r="D73" s="10">
        <v>14276000</v>
      </c>
      <c r="E73" s="10">
        <v>13312000</v>
      </c>
      <c r="F73" s="10">
        <v>14744000</v>
      </c>
      <c r="G73" s="10">
        <v>13827000</v>
      </c>
      <c r="J73" s="7"/>
      <c r="L73" s="7"/>
    </row>
    <row r="74" spans="1:12" x14ac:dyDescent="0.2">
      <c r="B74" s="7" t="s">
        <v>77</v>
      </c>
      <c r="C74" s="11" t="s">
        <v>23</v>
      </c>
      <c r="D74" s="11" t="s">
        <v>23</v>
      </c>
      <c r="E74" s="10">
        <v>3653000</v>
      </c>
      <c r="F74" s="10">
        <v>3223000</v>
      </c>
      <c r="G74" s="10">
        <v>3065000</v>
      </c>
      <c r="J74" s="7"/>
      <c r="L74" s="7"/>
    </row>
    <row r="75" spans="1:12" x14ac:dyDescent="0.2">
      <c r="B75" s="7" t="s">
        <v>51</v>
      </c>
      <c r="C75" s="10">
        <v>155000</v>
      </c>
      <c r="D75" s="10">
        <v>117000</v>
      </c>
      <c r="E75" s="11" t="s">
        <v>23</v>
      </c>
      <c r="F75" s="11" t="s">
        <v>23</v>
      </c>
      <c r="G75" s="11" t="s">
        <v>23</v>
      </c>
      <c r="J75" s="7"/>
      <c r="L75" s="7"/>
    </row>
    <row r="76" spans="1:12" x14ac:dyDescent="0.2">
      <c r="B76" s="7" t="s">
        <v>78</v>
      </c>
      <c r="C76" s="10">
        <v>3110000</v>
      </c>
      <c r="D76" s="10">
        <v>2173000</v>
      </c>
      <c r="E76" s="11" t="s">
        <v>23</v>
      </c>
      <c r="F76" s="11" t="s">
        <v>23</v>
      </c>
      <c r="G76" s="11" t="s">
        <v>23</v>
      </c>
      <c r="J76" s="7"/>
      <c r="L76" s="7"/>
    </row>
    <row r="77" spans="1:12" x14ac:dyDescent="0.2">
      <c r="B77" s="7" t="s">
        <v>79</v>
      </c>
      <c r="C77" s="10">
        <v>1360000</v>
      </c>
      <c r="D77" s="10">
        <v>1787000</v>
      </c>
      <c r="E77" s="11" t="s">
        <v>23</v>
      </c>
      <c r="F77" s="11" t="s">
        <v>23</v>
      </c>
      <c r="G77" s="11" t="s">
        <v>23</v>
      </c>
      <c r="J77" s="7"/>
      <c r="L77" s="7"/>
    </row>
    <row r="78" spans="1:12" x14ac:dyDescent="0.2">
      <c r="B78" s="7" t="s">
        <v>80</v>
      </c>
      <c r="C78" s="10">
        <v>758000</v>
      </c>
      <c r="D78" s="10">
        <v>1283000</v>
      </c>
      <c r="E78" s="11" t="s">
        <v>23</v>
      </c>
      <c r="F78" s="11" t="s">
        <v>23</v>
      </c>
      <c r="G78" s="11" t="s">
        <v>23</v>
      </c>
      <c r="J78" s="7"/>
      <c r="L78" s="7"/>
    </row>
    <row r="79" spans="1:12" ht="15" x14ac:dyDescent="0.35">
      <c r="B79" s="7" t="s">
        <v>77</v>
      </c>
      <c r="C79" s="15">
        <v>5383000</v>
      </c>
      <c r="D79" s="15">
        <v>5360000</v>
      </c>
      <c r="E79" s="16" t="s">
        <v>23</v>
      </c>
      <c r="F79" s="16" t="s">
        <v>23</v>
      </c>
      <c r="G79" s="16" t="s">
        <v>23</v>
      </c>
      <c r="J79" s="7"/>
      <c r="L79" s="7"/>
    </row>
    <row r="80" spans="1:12" x14ac:dyDescent="0.2">
      <c r="A80" s="18" t="s">
        <v>214</v>
      </c>
      <c r="B80" s="8" t="s">
        <v>81</v>
      </c>
      <c r="C80" s="9">
        <v>115077000</v>
      </c>
      <c r="D80" s="9">
        <v>115390000</v>
      </c>
      <c r="E80" s="9">
        <v>94315000</v>
      </c>
      <c r="F80" s="9">
        <v>92636000</v>
      </c>
      <c r="G80" s="9">
        <v>84398000</v>
      </c>
      <c r="J80" s="7"/>
      <c r="L80" s="7"/>
    </row>
    <row r="81" spans="1:12" x14ac:dyDescent="0.2">
      <c r="B81" s="7" t="s">
        <v>82</v>
      </c>
      <c r="C81" s="11" t="s">
        <v>23</v>
      </c>
      <c r="D81" s="11" t="s">
        <v>23</v>
      </c>
      <c r="E81" s="11" t="s">
        <v>23</v>
      </c>
      <c r="F81" s="10">
        <v>8424000</v>
      </c>
      <c r="G81" s="10">
        <v>8926000</v>
      </c>
      <c r="J81" s="7"/>
      <c r="L81" s="7"/>
    </row>
    <row r="82" spans="1:12" x14ac:dyDescent="0.2">
      <c r="B82" s="7" t="s">
        <v>83</v>
      </c>
      <c r="C82" s="10">
        <v>629000</v>
      </c>
      <c r="D82" s="10">
        <v>472000</v>
      </c>
      <c r="E82" s="11" t="s">
        <v>23</v>
      </c>
      <c r="F82" s="11" t="s">
        <v>23</v>
      </c>
      <c r="G82" s="11" t="s">
        <v>23</v>
      </c>
      <c r="J82" s="7"/>
      <c r="L82" s="7"/>
    </row>
    <row r="83" spans="1:12" x14ac:dyDescent="0.2">
      <c r="B83" s="7" t="s">
        <v>84</v>
      </c>
      <c r="C83" s="10">
        <v>16091000</v>
      </c>
      <c r="D83" s="10">
        <v>16849000</v>
      </c>
      <c r="E83" s="10">
        <v>7898000</v>
      </c>
      <c r="F83" s="11" t="s">
        <v>23</v>
      </c>
      <c r="G83" s="10">
        <v>7050</v>
      </c>
      <c r="J83" s="7"/>
      <c r="L83" s="7"/>
    </row>
    <row r="84" spans="1:12" x14ac:dyDescent="0.2">
      <c r="B84" s="7" t="s">
        <v>85</v>
      </c>
      <c r="C84" s="10">
        <v>65000</v>
      </c>
      <c r="D84" s="10">
        <v>305000</v>
      </c>
      <c r="E84" s="10">
        <v>964000</v>
      </c>
      <c r="F84" s="10">
        <v>3813000</v>
      </c>
      <c r="G84" s="10">
        <v>5900000</v>
      </c>
      <c r="J84" s="7"/>
      <c r="L84" s="7"/>
    </row>
    <row r="85" spans="1:12" x14ac:dyDescent="0.2">
      <c r="B85" s="7" t="s">
        <v>86</v>
      </c>
      <c r="C85" s="10">
        <v>-16891000</v>
      </c>
      <c r="D85" s="10">
        <v>-13751000</v>
      </c>
      <c r="E85" s="10">
        <v>-8188000</v>
      </c>
      <c r="F85" s="10">
        <v>-6732000</v>
      </c>
      <c r="G85" s="10">
        <v>-4630000</v>
      </c>
      <c r="J85" s="7"/>
      <c r="L85" s="7"/>
    </row>
    <row r="86" spans="1:12" x14ac:dyDescent="0.2">
      <c r="B86" s="7" t="s">
        <v>87</v>
      </c>
      <c r="C86" s="10">
        <v>-678000</v>
      </c>
      <c r="D86" s="10">
        <v>-150000</v>
      </c>
      <c r="E86" s="10">
        <v>-526000</v>
      </c>
      <c r="F86" s="10">
        <v>-747000</v>
      </c>
      <c r="G86" s="10">
        <v>-755000</v>
      </c>
      <c r="J86" s="7"/>
      <c r="L86" s="7"/>
    </row>
    <row r="87" spans="1:12" x14ac:dyDescent="0.2">
      <c r="B87" s="7" t="s">
        <v>88</v>
      </c>
      <c r="C87" s="10">
        <v>14000</v>
      </c>
      <c r="D87" s="10">
        <v>-86000</v>
      </c>
      <c r="E87" s="10">
        <v>129000</v>
      </c>
      <c r="F87" s="10">
        <v>-222000</v>
      </c>
      <c r="G87" s="10">
        <v>-30000</v>
      </c>
      <c r="J87" s="7"/>
      <c r="L87" s="7"/>
    </row>
    <row r="88" spans="1:12" x14ac:dyDescent="0.2">
      <c r="B88" s="7" t="s">
        <v>89</v>
      </c>
      <c r="C88" s="10">
        <v>-45000</v>
      </c>
      <c r="D88" s="10">
        <v>-78000</v>
      </c>
      <c r="E88" s="10">
        <v>-34000</v>
      </c>
      <c r="F88" s="10">
        <v>-32000</v>
      </c>
      <c r="G88" s="10">
        <v>-15000</v>
      </c>
      <c r="J88" s="7"/>
      <c r="L88" s="7"/>
    </row>
    <row r="89" spans="1:12" x14ac:dyDescent="0.2">
      <c r="B89" s="7" t="s">
        <v>90</v>
      </c>
      <c r="C89" s="10">
        <v>-709000</v>
      </c>
      <c r="D89" s="10">
        <v>-314000</v>
      </c>
      <c r="E89" s="10">
        <v>-431000</v>
      </c>
      <c r="F89" s="10">
        <v>-1001000</v>
      </c>
      <c r="G89" s="10">
        <v>-800000</v>
      </c>
      <c r="J89" s="7"/>
      <c r="L89" s="7"/>
    </row>
    <row r="90" spans="1:12" x14ac:dyDescent="0.2">
      <c r="B90" s="7" t="s">
        <v>91</v>
      </c>
      <c r="C90" s="11" t="s">
        <v>23</v>
      </c>
      <c r="D90" s="11" t="s">
        <v>23</v>
      </c>
      <c r="E90" s="11" t="s">
        <v>23</v>
      </c>
      <c r="F90" s="11" t="s">
        <v>23</v>
      </c>
      <c r="G90" s="10">
        <v>8918950</v>
      </c>
      <c r="J90" s="7"/>
      <c r="L90" s="7"/>
    </row>
    <row r="91" spans="1:12" x14ac:dyDescent="0.2">
      <c r="B91" s="7" t="s">
        <v>92</v>
      </c>
      <c r="C91" s="10">
        <v>-1574000</v>
      </c>
      <c r="D91" s="10">
        <v>2479000</v>
      </c>
      <c r="E91" s="10">
        <v>-1685000</v>
      </c>
      <c r="F91" s="10">
        <v>-3122000</v>
      </c>
      <c r="G91" s="10">
        <v>-2404000</v>
      </c>
      <c r="J91" s="7"/>
      <c r="L91" s="7"/>
    </row>
    <row r="92" spans="1:12" ht="15" x14ac:dyDescent="0.35">
      <c r="B92" s="7" t="s">
        <v>93</v>
      </c>
      <c r="C92" s="15">
        <v>4729000</v>
      </c>
      <c r="D92" s="15">
        <v>5074000</v>
      </c>
      <c r="E92" s="15">
        <v>105000</v>
      </c>
      <c r="F92" s="15">
        <v>97000</v>
      </c>
      <c r="G92" s="15">
        <v>95000</v>
      </c>
      <c r="J92" s="7"/>
      <c r="L92" s="7"/>
    </row>
    <row r="93" spans="1:12" x14ac:dyDescent="0.2">
      <c r="A93" s="18" t="s">
        <v>214</v>
      </c>
      <c r="B93" s="8" t="s">
        <v>94</v>
      </c>
      <c r="C93" s="9">
        <v>3155000</v>
      </c>
      <c r="D93" s="9">
        <v>7553000</v>
      </c>
      <c r="E93" s="9">
        <v>-1580000</v>
      </c>
      <c r="F93" s="9">
        <v>-3025000</v>
      </c>
      <c r="G93" s="9">
        <v>-2309000</v>
      </c>
      <c r="J93" s="7"/>
      <c r="L93" s="7"/>
    </row>
    <row r="94" spans="1:12" x14ac:dyDescent="0.2">
      <c r="B94" s="8"/>
      <c r="C94" s="9"/>
      <c r="D94" s="9"/>
      <c r="E94" s="9"/>
      <c r="F94" s="9"/>
      <c r="G94" s="9"/>
      <c r="J94" s="7"/>
      <c r="L94" s="7"/>
    </row>
    <row r="95" spans="1:12" x14ac:dyDescent="0.2">
      <c r="B95" s="12" t="s">
        <v>222</v>
      </c>
      <c r="C95" s="14">
        <f>+C20+C26-C45</f>
        <v>-4300000</v>
      </c>
      <c r="D95" s="14">
        <f t="shared" ref="D95:G95" si="1">+D20+D26-D45</f>
        <v>-5506000</v>
      </c>
      <c r="E95" s="14">
        <f t="shared" si="1"/>
        <v>-8333000</v>
      </c>
      <c r="F95" s="14">
        <f t="shared" si="1"/>
        <v>-1340000</v>
      </c>
      <c r="G95" s="14">
        <f t="shared" si="1"/>
        <v>-3285000</v>
      </c>
      <c r="J95" s="7"/>
      <c r="L95" s="7"/>
    </row>
    <row r="97" spans="1:12" hidden="1" outlineLevel="1" x14ac:dyDescent="0.2">
      <c r="B97" s="4" t="s">
        <v>95</v>
      </c>
    </row>
    <row r="98" spans="1:12" hidden="1" outlineLevel="1" x14ac:dyDescent="0.2">
      <c r="B98" s="5" t="s">
        <v>4</v>
      </c>
      <c r="C98" s="6" t="s">
        <v>9</v>
      </c>
      <c r="D98" s="6" t="s">
        <v>8</v>
      </c>
      <c r="E98" s="6" t="s">
        <v>7</v>
      </c>
      <c r="F98" s="6" t="s">
        <v>6</v>
      </c>
      <c r="G98" s="6" t="s">
        <v>5</v>
      </c>
      <c r="J98" s="5"/>
      <c r="L98" s="5"/>
    </row>
    <row r="99" spans="1:12" hidden="1" outlineLevel="1" x14ac:dyDescent="0.2">
      <c r="B99" s="5" t="s">
        <v>10</v>
      </c>
      <c r="C99" s="6" t="s">
        <v>11</v>
      </c>
      <c r="D99" s="6" t="s">
        <v>11</v>
      </c>
      <c r="E99" s="6" t="s">
        <v>11</v>
      </c>
      <c r="F99" s="6" t="s">
        <v>11</v>
      </c>
      <c r="G99" s="6" t="s">
        <v>11</v>
      </c>
      <c r="J99" s="5"/>
      <c r="L99" s="5"/>
    </row>
    <row r="100" spans="1:12" hidden="1" outlineLevel="1" x14ac:dyDescent="0.2">
      <c r="B100" s="5" t="s">
        <v>12</v>
      </c>
      <c r="C100" s="6" t="s">
        <v>13</v>
      </c>
      <c r="D100" s="6" t="s">
        <v>14</v>
      </c>
      <c r="E100" s="6" t="s">
        <v>13</v>
      </c>
      <c r="F100" s="6" t="s">
        <v>13</v>
      </c>
      <c r="G100" s="6" t="s">
        <v>13</v>
      </c>
      <c r="J100" s="5"/>
      <c r="L100" s="5"/>
    </row>
    <row r="101" spans="1:12" hidden="1" outlineLevel="1" x14ac:dyDescent="0.2">
      <c r="B101" s="5" t="s">
        <v>15</v>
      </c>
      <c r="C101" s="6" t="s">
        <v>16</v>
      </c>
      <c r="D101" s="6" t="s">
        <v>16</v>
      </c>
      <c r="E101" s="6" t="s">
        <v>16</v>
      </c>
      <c r="F101" s="6" t="s">
        <v>16</v>
      </c>
      <c r="G101" s="6" t="s">
        <v>16</v>
      </c>
      <c r="J101" s="5"/>
      <c r="L101" s="5"/>
    </row>
    <row r="102" spans="1:12" hidden="1" outlineLevel="1" x14ac:dyDescent="0.2">
      <c r="B102" s="5" t="s">
        <v>17</v>
      </c>
      <c r="C102" s="6" t="s">
        <v>18</v>
      </c>
      <c r="D102" s="6" t="s">
        <v>18</v>
      </c>
      <c r="E102" s="6" t="s">
        <v>18</v>
      </c>
      <c r="F102" s="6" t="s">
        <v>18</v>
      </c>
      <c r="G102" s="6" t="s">
        <v>18</v>
      </c>
      <c r="J102" s="5"/>
      <c r="L102" s="5"/>
    </row>
    <row r="103" spans="1:12" collapsed="1" x14ac:dyDescent="0.2">
      <c r="B103" s="12" t="s">
        <v>96</v>
      </c>
      <c r="C103" s="13" t="s">
        <v>23</v>
      </c>
      <c r="D103" s="13" t="s">
        <v>23</v>
      </c>
      <c r="E103" s="13" t="s">
        <v>23</v>
      </c>
      <c r="F103" s="13" t="s">
        <v>23</v>
      </c>
      <c r="G103" s="14">
        <v>88425000</v>
      </c>
      <c r="J103" s="7"/>
      <c r="L103" s="7"/>
    </row>
    <row r="104" spans="1:12" x14ac:dyDescent="0.2">
      <c r="B104" s="7" t="s">
        <v>97</v>
      </c>
      <c r="C104" s="10">
        <v>69918000</v>
      </c>
      <c r="D104" s="10">
        <v>69911000</v>
      </c>
      <c r="E104" s="10">
        <v>79830000</v>
      </c>
      <c r="F104" s="10">
        <v>79250000</v>
      </c>
      <c r="G104" s="10">
        <v>64353000</v>
      </c>
      <c r="J104" s="7"/>
      <c r="L104" s="7"/>
    </row>
    <row r="105" spans="1:12" x14ac:dyDescent="0.2">
      <c r="B105" s="7" t="s">
        <v>98</v>
      </c>
      <c r="C105" s="10">
        <v>22236000</v>
      </c>
      <c r="D105" s="10">
        <v>24313000</v>
      </c>
      <c r="E105" s="10">
        <v>21367000</v>
      </c>
      <c r="F105" s="10">
        <v>23051000</v>
      </c>
      <c r="G105" s="10">
        <v>24072000</v>
      </c>
      <c r="J105" s="7"/>
      <c r="L105" s="7"/>
    </row>
    <row r="106" spans="1:12" x14ac:dyDescent="0.2">
      <c r="A106" s="18" t="s">
        <v>214</v>
      </c>
      <c r="B106" s="8" t="s">
        <v>99</v>
      </c>
      <c r="C106" s="9">
        <f>+SUM(C103:C105)</f>
        <v>92154000</v>
      </c>
      <c r="D106" s="9">
        <f t="shared" ref="D106:G106" si="2">+SUM(D103:D105)</f>
        <v>94224000</v>
      </c>
      <c r="E106" s="9">
        <f t="shared" si="2"/>
        <v>101197000</v>
      </c>
      <c r="F106" s="9">
        <f t="shared" si="2"/>
        <v>102301000</v>
      </c>
      <c r="G106" s="9">
        <f t="shared" si="2"/>
        <v>176850000</v>
      </c>
      <c r="J106" s="7"/>
      <c r="L106" s="7"/>
    </row>
    <row r="107" spans="1:12" x14ac:dyDescent="0.2">
      <c r="B107" s="7" t="s">
        <v>100</v>
      </c>
      <c r="C107" s="11" t="s">
        <v>23</v>
      </c>
      <c r="D107" s="11" t="s">
        <v>23</v>
      </c>
      <c r="E107" s="11" t="s">
        <v>23</v>
      </c>
      <c r="F107" s="11" t="s">
        <v>23</v>
      </c>
      <c r="G107" s="10">
        <v>53316000</v>
      </c>
      <c r="J107" s="7"/>
      <c r="L107" s="7"/>
    </row>
    <row r="108" spans="1:12" x14ac:dyDescent="0.2">
      <c r="B108" s="7" t="s">
        <v>101</v>
      </c>
      <c r="C108" s="11" t="s">
        <v>23</v>
      </c>
      <c r="D108" s="11" t="s">
        <v>23</v>
      </c>
      <c r="E108" s="11" t="s">
        <v>23</v>
      </c>
      <c r="F108" s="11" t="s">
        <v>23</v>
      </c>
      <c r="G108" s="10">
        <v>14240000</v>
      </c>
      <c r="J108" s="7"/>
      <c r="L108" s="7"/>
    </row>
    <row r="109" spans="1:12" x14ac:dyDescent="0.2">
      <c r="B109" s="7" t="s">
        <v>102</v>
      </c>
      <c r="C109" s="10">
        <v>54525000</v>
      </c>
      <c r="D109" s="10">
        <v>55347000</v>
      </c>
      <c r="E109" s="10">
        <v>67224000</v>
      </c>
      <c r="F109" s="10">
        <v>66029000</v>
      </c>
      <c r="G109" s="11" t="s">
        <v>23</v>
      </c>
      <c r="J109" s="7"/>
      <c r="L109" s="7"/>
    </row>
    <row r="110" spans="1:12" x14ac:dyDescent="0.2">
      <c r="B110" s="7" t="s">
        <v>103</v>
      </c>
      <c r="C110" s="10">
        <v>8696000</v>
      </c>
      <c r="D110" s="10">
        <v>9460000</v>
      </c>
      <c r="E110" s="10">
        <v>12082000</v>
      </c>
      <c r="F110" s="10">
        <v>13586000</v>
      </c>
      <c r="G110" s="11" t="s">
        <v>23</v>
      </c>
      <c r="J110" s="7"/>
      <c r="L110" s="7"/>
    </row>
    <row r="111" spans="1:12" ht="15" x14ac:dyDescent="0.35">
      <c r="B111" s="7" t="s">
        <v>104</v>
      </c>
      <c r="C111" s="15">
        <v>63221000</v>
      </c>
      <c r="D111" s="15">
        <v>64807000</v>
      </c>
      <c r="E111" s="15">
        <v>79306000</v>
      </c>
      <c r="F111" s="15">
        <v>79615000</v>
      </c>
      <c r="G111" s="15">
        <v>67556000</v>
      </c>
      <c r="J111" s="7"/>
      <c r="L111" s="7"/>
    </row>
    <row r="112" spans="1:12" x14ac:dyDescent="0.2">
      <c r="B112" s="8" t="s">
        <v>105</v>
      </c>
      <c r="C112" s="9">
        <v>28933000</v>
      </c>
      <c r="D112" s="9">
        <v>29417000</v>
      </c>
      <c r="E112" s="9">
        <v>21891000</v>
      </c>
      <c r="F112" s="9">
        <v>22686000</v>
      </c>
      <c r="G112" s="9">
        <v>20869000</v>
      </c>
      <c r="J112" s="7"/>
      <c r="L112" s="7"/>
    </row>
    <row r="113" spans="2:12" x14ac:dyDescent="0.2">
      <c r="B113" s="7" t="s">
        <v>106</v>
      </c>
      <c r="C113" s="10">
        <v>21319000</v>
      </c>
      <c r="D113" s="10">
        <v>18998000</v>
      </c>
      <c r="E113" s="10">
        <v>14655000</v>
      </c>
      <c r="F113" s="10">
        <v>14136000</v>
      </c>
      <c r="G113" s="10">
        <v>12857000</v>
      </c>
      <c r="J113" s="7"/>
      <c r="L113" s="7"/>
    </row>
    <row r="114" spans="2:12" x14ac:dyDescent="0.2">
      <c r="B114" s="7" t="s">
        <v>107</v>
      </c>
      <c r="C114" s="10">
        <v>4992000</v>
      </c>
      <c r="D114" s="10">
        <v>5275000</v>
      </c>
      <c r="E114" s="10">
        <v>2577000</v>
      </c>
      <c r="F114" s="10">
        <v>2779000</v>
      </c>
      <c r="G114" s="10">
        <v>2801000</v>
      </c>
      <c r="J114" s="7"/>
      <c r="L114" s="7"/>
    </row>
    <row r="115" spans="2:12" ht="15" x14ac:dyDescent="0.35">
      <c r="B115" s="7" t="s">
        <v>108</v>
      </c>
      <c r="C115" s="15">
        <v>26311000</v>
      </c>
      <c r="D115" s="15">
        <v>24273000</v>
      </c>
      <c r="E115" s="15">
        <v>17232000</v>
      </c>
      <c r="F115" s="15">
        <v>16915000</v>
      </c>
      <c r="G115" s="15">
        <v>15658000</v>
      </c>
      <c r="J115" s="7"/>
      <c r="L115" s="7"/>
    </row>
    <row r="116" spans="2:12" x14ac:dyDescent="0.2">
      <c r="B116" s="8" t="s">
        <v>109</v>
      </c>
      <c r="C116" s="9">
        <v>2622000</v>
      </c>
      <c r="D116" s="9">
        <v>5144000</v>
      </c>
      <c r="E116" s="9">
        <v>4659000</v>
      </c>
      <c r="F116" s="9">
        <v>5771000</v>
      </c>
      <c r="G116" s="9">
        <v>5211000</v>
      </c>
      <c r="J116" s="7"/>
      <c r="L116" s="7"/>
    </row>
    <row r="117" spans="2:12" x14ac:dyDescent="0.2">
      <c r="B117" s="7" t="s">
        <v>110</v>
      </c>
      <c r="C117" s="10">
        <v>160000</v>
      </c>
      <c r="D117" s="10">
        <v>54000</v>
      </c>
      <c r="E117" s="10">
        <v>42000</v>
      </c>
      <c r="F117" s="10">
        <v>100000</v>
      </c>
      <c r="G117" s="10">
        <v>305000</v>
      </c>
      <c r="J117" s="7"/>
      <c r="L117" s="7"/>
    </row>
    <row r="118" spans="2:12" x14ac:dyDescent="0.2">
      <c r="B118" s="7" t="s">
        <v>111</v>
      </c>
      <c r="C118" s="10">
        <v>194000</v>
      </c>
      <c r="D118" s="10">
        <v>582000</v>
      </c>
      <c r="E118" s="10">
        <v>569000</v>
      </c>
      <c r="F118" s="10">
        <v>-206000</v>
      </c>
      <c r="G118" s="11" t="s">
        <v>23</v>
      </c>
      <c r="J118" s="7"/>
      <c r="L118" s="7"/>
    </row>
    <row r="119" spans="2:12" x14ac:dyDescent="0.2">
      <c r="B119" s="7" t="s">
        <v>112</v>
      </c>
      <c r="C119" s="10">
        <v>2675000</v>
      </c>
      <c r="D119" s="10">
        <v>2389000</v>
      </c>
      <c r="E119" s="10">
        <v>1542000</v>
      </c>
      <c r="F119" s="10">
        <v>1222000</v>
      </c>
      <c r="G119" s="10">
        <v>1501000</v>
      </c>
      <c r="J119" s="7"/>
      <c r="L119" s="7"/>
    </row>
    <row r="120" spans="2:12" x14ac:dyDescent="0.2">
      <c r="B120" s="7" t="s">
        <v>113</v>
      </c>
      <c r="C120" s="10">
        <v>-162000</v>
      </c>
      <c r="D120" s="10">
        <v>-127000</v>
      </c>
      <c r="E120" s="10">
        <v>-221000</v>
      </c>
      <c r="F120" s="10">
        <v>-265000</v>
      </c>
      <c r="G120" s="10">
        <v>-199000</v>
      </c>
      <c r="J120" s="7"/>
      <c r="L120" s="7"/>
    </row>
    <row r="121" spans="2:12" x14ac:dyDescent="0.2">
      <c r="B121" s="7" t="s">
        <v>114</v>
      </c>
      <c r="C121" s="11" t="s">
        <v>23</v>
      </c>
      <c r="D121" s="11" t="s">
        <v>23</v>
      </c>
      <c r="E121" s="10">
        <v>3968000</v>
      </c>
      <c r="F121" s="11" t="s">
        <v>23</v>
      </c>
      <c r="G121" s="11" t="s">
        <v>23</v>
      </c>
      <c r="J121" s="7"/>
      <c r="L121" s="7"/>
    </row>
    <row r="122" spans="2:12" x14ac:dyDescent="0.2">
      <c r="B122" s="7" t="s">
        <v>115</v>
      </c>
      <c r="C122" s="11" t="s">
        <v>23</v>
      </c>
      <c r="D122" s="11" t="s">
        <v>23</v>
      </c>
      <c r="E122" s="10">
        <v>-1572000</v>
      </c>
      <c r="F122" s="11" t="s">
        <v>23</v>
      </c>
      <c r="G122" s="10">
        <v>68000</v>
      </c>
      <c r="J122" s="7"/>
      <c r="L122" s="7"/>
    </row>
    <row r="123" spans="2:12" x14ac:dyDescent="0.2">
      <c r="B123" s="7" t="s">
        <v>116</v>
      </c>
      <c r="C123" s="11" t="s">
        <v>23</v>
      </c>
      <c r="D123" s="11" t="s">
        <v>23</v>
      </c>
      <c r="E123" s="11" t="s">
        <v>23</v>
      </c>
      <c r="F123" s="10">
        <v>894000</v>
      </c>
      <c r="G123" s="11" t="s">
        <v>23</v>
      </c>
      <c r="J123" s="7"/>
      <c r="L123" s="7"/>
    </row>
    <row r="124" spans="2:12" x14ac:dyDescent="0.2">
      <c r="B124" s="7" t="s">
        <v>117</v>
      </c>
      <c r="C124" s="10">
        <v>-143000</v>
      </c>
      <c r="D124" s="10">
        <v>406000</v>
      </c>
      <c r="E124" s="10">
        <v>20000</v>
      </c>
      <c r="F124" s="10">
        <v>-59000</v>
      </c>
      <c r="G124" s="10">
        <v>-1324000</v>
      </c>
      <c r="J124" s="7"/>
      <c r="L124" s="7"/>
    </row>
    <row r="125" spans="2:12" x14ac:dyDescent="0.2">
      <c r="B125" s="7" t="s">
        <v>118</v>
      </c>
      <c r="C125" s="11" t="s">
        <v>23</v>
      </c>
      <c r="D125" s="11" t="s">
        <v>23</v>
      </c>
      <c r="E125" s="11" t="s">
        <v>23</v>
      </c>
      <c r="F125" s="11" t="s">
        <v>23</v>
      </c>
      <c r="G125" s="10">
        <v>47000</v>
      </c>
      <c r="J125" s="7"/>
      <c r="L125" s="7"/>
    </row>
    <row r="126" spans="2:12" x14ac:dyDescent="0.2">
      <c r="B126" s="7" t="s">
        <v>119</v>
      </c>
      <c r="C126" s="11" t="s">
        <v>23</v>
      </c>
      <c r="D126" s="11" t="s">
        <v>23</v>
      </c>
      <c r="E126" s="11" t="s">
        <v>23</v>
      </c>
      <c r="F126" s="11" t="s">
        <v>23</v>
      </c>
      <c r="G126" s="10">
        <v>-44000</v>
      </c>
      <c r="J126" s="7"/>
      <c r="L126" s="7"/>
    </row>
    <row r="127" spans="2:12" x14ac:dyDescent="0.2">
      <c r="B127" s="7" t="s">
        <v>120</v>
      </c>
      <c r="C127" s="10">
        <v>-2626000</v>
      </c>
      <c r="D127" s="10">
        <v>-1474000</v>
      </c>
      <c r="E127" s="10">
        <v>1264000</v>
      </c>
      <c r="F127" s="10">
        <v>-2546000</v>
      </c>
      <c r="G127" s="11" t="s">
        <v>23</v>
      </c>
      <c r="J127" s="7"/>
      <c r="L127" s="7"/>
    </row>
    <row r="128" spans="2:12" x14ac:dyDescent="0.2">
      <c r="B128" s="7" t="s">
        <v>121</v>
      </c>
      <c r="C128" s="11" t="s">
        <v>23</v>
      </c>
      <c r="D128" s="11" t="s">
        <v>23</v>
      </c>
      <c r="E128" s="10">
        <v>1414000</v>
      </c>
      <c r="F128" s="10">
        <v>-1316000</v>
      </c>
      <c r="G128" s="11" t="s">
        <v>23</v>
      </c>
      <c r="J128" s="7"/>
      <c r="L128" s="7"/>
    </row>
    <row r="129" spans="1:12" x14ac:dyDescent="0.2">
      <c r="B129" s="7" t="s">
        <v>122</v>
      </c>
      <c r="C129" s="11" t="s">
        <v>23</v>
      </c>
      <c r="D129" s="11" t="s">
        <v>23</v>
      </c>
      <c r="E129" s="10">
        <v>4509000</v>
      </c>
      <c r="F129" s="10">
        <v>4541000</v>
      </c>
      <c r="G129" s="11" t="s">
        <v>23</v>
      </c>
      <c r="J129" s="7"/>
      <c r="L129" s="7"/>
    </row>
    <row r="130" spans="1:12" x14ac:dyDescent="0.2">
      <c r="B130" s="7" t="s">
        <v>123</v>
      </c>
      <c r="C130" s="10">
        <v>-4000</v>
      </c>
      <c r="D130" s="10">
        <v>3670000</v>
      </c>
      <c r="E130" s="10">
        <v>5923000</v>
      </c>
      <c r="F130" s="10">
        <v>3225000</v>
      </c>
      <c r="G130" s="10">
        <v>3887000</v>
      </c>
      <c r="J130" s="7"/>
      <c r="L130" s="7"/>
    </row>
    <row r="131" spans="1:12" x14ac:dyDescent="0.2">
      <c r="B131" s="7" t="s">
        <v>124</v>
      </c>
      <c r="C131" s="10">
        <v>-150000</v>
      </c>
      <c r="D131" s="10">
        <v>-526000</v>
      </c>
      <c r="E131" s="10">
        <v>166000</v>
      </c>
      <c r="F131" s="10">
        <v>605000</v>
      </c>
      <c r="G131" s="10">
        <v>149000</v>
      </c>
      <c r="J131" s="7"/>
      <c r="L131" s="7"/>
    </row>
    <row r="132" spans="1:12" x14ac:dyDescent="0.2">
      <c r="B132" s="7" t="s">
        <v>125</v>
      </c>
      <c r="C132" s="10">
        <v>69000</v>
      </c>
      <c r="D132" s="10">
        <v>29000</v>
      </c>
      <c r="E132" s="10">
        <v>76000</v>
      </c>
      <c r="F132" s="10">
        <v>176000</v>
      </c>
      <c r="G132" s="10">
        <v>33000</v>
      </c>
      <c r="J132" s="7"/>
      <c r="L132" s="7"/>
    </row>
    <row r="133" spans="1:12" x14ac:dyDescent="0.2">
      <c r="B133" s="7" t="s">
        <v>126</v>
      </c>
      <c r="C133" s="10">
        <v>887000</v>
      </c>
      <c r="D133" s="10">
        <v>1061000</v>
      </c>
      <c r="E133" s="10">
        <v>960000</v>
      </c>
      <c r="F133" s="10">
        <v>739000</v>
      </c>
      <c r="G133" s="10">
        <v>601000</v>
      </c>
      <c r="J133" s="7"/>
      <c r="L133" s="7"/>
    </row>
    <row r="134" spans="1:12" x14ac:dyDescent="0.2">
      <c r="B134" s="7" t="s">
        <v>127</v>
      </c>
      <c r="C134" s="10">
        <v>806000</v>
      </c>
      <c r="D134" s="10">
        <v>564000</v>
      </c>
      <c r="E134" s="10">
        <v>1202000</v>
      </c>
      <c r="F134" s="10">
        <v>1520000</v>
      </c>
      <c r="G134" s="10">
        <v>783000</v>
      </c>
      <c r="J134" s="7"/>
      <c r="L134" s="7"/>
    </row>
    <row r="135" spans="1:12" x14ac:dyDescent="0.2">
      <c r="B135" s="7" t="s">
        <v>128</v>
      </c>
      <c r="C135" s="10">
        <v>-862000</v>
      </c>
      <c r="D135" s="10">
        <v>23000</v>
      </c>
      <c r="E135" s="10">
        <v>-54000</v>
      </c>
      <c r="F135" s="10">
        <v>-483000</v>
      </c>
      <c r="G135" s="10">
        <v>-106000</v>
      </c>
      <c r="J135" s="7"/>
      <c r="L135" s="7"/>
    </row>
    <row r="136" spans="1:12" x14ac:dyDescent="0.2">
      <c r="B136" s="7" t="s">
        <v>129</v>
      </c>
      <c r="C136" s="10">
        <v>-150000</v>
      </c>
      <c r="D136" s="10">
        <v>-145000</v>
      </c>
      <c r="E136" s="11" t="s">
        <v>23</v>
      </c>
      <c r="F136" s="10">
        <v>-103000</v>
      </c>
      <c r="G136" s="10">
        <v>-42000</v>
      </c>
      <c r="J136" s="7"/>
      <c r="L136" s="7"/>
    </row>
    <row r="137" spans="1:12" x14ac:dyDescent="0.2">
      <c r="B137" s="7" t="s">
        <v>130</v>
      </c>
      <c r="C137" s="10">
        <v>-5327000</v>
      </c>
      <c r="D137" s="10">
        <v>-277000</v>
      </c>
      <c r="E137" s="10">
        <v>-167000</v>
      </c>
      <c r="F137" s="10">
        <v>-131000</v>
      </c>
      <c r="G137" s="10">
        <v>57000</v>
      </c>
      <c r="J137" s="7"/>
      <c r="L137" s="7"/>
    </row>
    <row r="138" spans="1:12" x14ac:dyDescent="0.2">
      <c r="B138" s="7" t="s">
        <v>131</v>
      </c>
      <c r="C138" s="10">
        <v>-6339000</v>
      </c>
      <c r="D138" s="10">
        <v>-399000</v>
      </c>
      <c r="E138" s="10">
        <v>-221000</v>
      </c>
      <c r="F138" s="10">
        <v>-717000</v>
      </c>
      <c r="G138" s="10">
        <v>-91000</v>
      </c>
      <c r="J138" s="7"/>
      <c r="L138" s="7"/>
    </row>
    <row r="139" spans="1:12" x14ac:dyDescent="0.2">
      <c r="B139" s="7" t="s">
        <v>132</v>
      </c>
      <c r="C139" s="10">
        <v>-5533000</v>
      </c>
      <c r="D139" s="10">
        <v>165000</v>
      </c>
      <c r="E139" s="10">
        <v>981000</v>
      </c>
      <c r="F139" s="10">
        <v>803000</v>
      </c>
      <c r="G139" s="10">
        <v>692000</v>
      </c>
      <c r="J139" s="7"/>
      <c r="L139" s="7"/>
    </row>
    <row r="140" spans="1:12" x14ac:dyDescent="0.2">
      <c r="B140" s="7" t="s">
        <v>133</v>
      </c>
      <c r="C140" s="11" t="s">
        <v>23</v>
      </c>
      <c r="D140" s="11" t="s">
        <v>23</v>
      </c>
      <c r="E140" s="10">
        <v>4942000</v>
      </c>
      <c r="F140" s="10">
        <v>2422000</v>
      </c>
      <c r="G140" s="10">
        <v>3195000</v>
      </c>
      <c r="J140" s="7"/>
      <c r="L140" s="7"/>
    </row>
    <row r="141" spans="1:12" ht="15" x14ac:dyDescent="0.35">
      <c r="B141" s="7" t="s">
        <v>134</v>
      </c>
      <c r="C141" s="16" t="s">
        <v>23</v>
      </c>
      <c r="D141" s="16" t="s">
        <v>23</v>
      </c>
      <c r="E141" s="15">
        <v>765000</v>
      </c>
      <c r="F141" s="16" t="s">
        <v>23</v>
      </c>
      <c r="G141" s="16" t="s">
        <v>23</v>
      </c>
      <c r="J141" s="7"/>
      <c r="L141" s="7"/>
    </row>
    <row r="142" spans="1:12" x14ac:dyDescent="0.2">
      <c r="A142" s="18" t="s">
        <v>214</v>
      </c>
      <c r="B142" s="8" t="s">
        <v>135</v>
      </c>
      <c r="C142" s="9">
        <v>5529000</v>
      </c>
      <c r="D142" s="9">
        <v>3505000</v>
      </c>
      <c r="E142" s="9">
        <v>5707000</v>
      </c>
      <c r="F142" s="9">
        <v>2422000</v>
      </c>
      <c r="G142" s="9">
        <v>3195000</v>
      </c>
      <c r="J142" s="7"/>
      <c r="L142" s="7"/>
    </row>
    <row r="143" spans="1:12" hidden="1" outlineLevel="1" x14ac:dyDescent="0.2">
      <c r="B143" s="7" t="s">
        <v>136</v>
      </c>
      <c r="C143" s="10">
        <v>-913000</v>
      </c>
      <c r="D143" s="10">
        <v>-255000</v>
      </c>
      <c r="E143" s="10">
        <v>6000</v>
      </c>
      <c r="F143" s="10">
        <v>20000</v>
      </c>
      <c r="G143" s="10">
        <v>16000</v>
      </c>
      <c r="J143" s="7"/>
      <c r="L143" s="7"/>
    </row>
    <row r="144" spans="1:12" hidden="1" outlineLevel="1" x14ac:dyDescent="0.2">
      <c r="B144" s="7" t="s">
        <v>137</v>
      </c>
      <c r="C144" s="11" t="s">
        <v>23</v>
      </c>
      <c r="D144" s="11" t="s">
        <v>23</v>
      </c>
      <c r="E144" s="10">
        <v>-150000</v>
      </c>
      <c r="F144" s="11" t="s">
        <v>23</v>
      </c>
      <c r="G144" s="11" t="s">
        <v>23</v>
      </c>
      <c r="J144" s="7"/>
      <c r="L144" s="7"/>
    </row>
    <row r="145" spans="2:12" hidden="1" outlineLevel="1" x14ac:dyDescent="0.2">
      <c r="B145" s="7" t="s">
        <v>138</v>
      </c>
      <c r="C145" s="10">
        <v>4616000</v>
      </c>
      <c r="D145" s="10">
        <v>3250000</v>
      </c>
      <c r="E145" s="10">
        <v>5563000</v>
      </c>
      <c r="F145" s="10">
        <v>2442000</v>
      </c>
      <c r="G145" s="10">
        <v>3211000</v>
      </c>
      <c r="J145" s="7"/>
      <c r="L145" s="7"/>
    </row>
    <row r="146" spans="2:12" collapsed="1" x14ac:dyDescent="0.2">
      <c r="B146" s="7" t="s">
        <v>139</v>
      </c>
      <c r="C146" s="10">
        <v>724000</v>
      </c>
      <c r="D146" s="10">
        <v>744000</v>
      </c>
      <c r="E146" s="10">
        <v>762000</v>
      </c>
      <c r="F146" s="10">
        <v>734000</v>
      </c>
      <c r="G146" s="11" t="s">
        <v>23</v>
      </c>
      <c r="J146" s="7"/>
      <c r="L146" s="7"/>
    </row>
    <row r="147" spans="2:12" hidden="1" outlineLevel="1" x14ac:dyDescent="0.2">
      <c r="B147" s="7" t="s">
        <v>140</v>
      </c>
      <c r="C147" s="11" t="s">
        <v>23</v>
      </c>
      <c r="D147" s="11" t="s">
        <v>23</v>
      </c>
      <c r="E147" s="11" t="s">
        <v>23</v>
      </c>
      <c r="F147" s="11" t="s">
        <v>23</v>
      </c>
      <c r="G147" s="10">
        <v>720000</v>
      </c>
      <c r="J147" s="7"/>
      <c r="L147" s="7"/>
    </row>
    <row r="148" spans="2:12" hidden="1" outlineLevel="1" x14ac:dyDescent="0.2">
      <c r="B148" s="7" t="s">
        <v>141</v>
      </c>
      <c r="C148" s="10">
        <v>751000</v>
      </c>
      <c r="D148" s="10">
        <v>767000</v>
      </c>
      <c r="E148" s="10">
        <v>791000</v>
      </c>
      <c r="F148" s="10">
        <v>753000</v>
      </c>
      <c r="G148" s="10">
        <v>736000</v>
      </c>
      <c r="J148" s="7"/>
      <c r="L148" s="7"/>
    </row>
    <row r="149" spans="2:12" hidden="1" outlineLevel="1" x14ac:dyDescent="0.2">
      <c r="B149" s="7" t="s">
        <v>142</v>
      </c>
      <c r="C149" s="10">
        <v>743000</v>
      </c>
      <c r="D149" s="10">
        <v>753000</v>
      </c>
      <c r="E149" s="10">
        <v>757000</v>
      </c>
      <c r="F149" s="10">
        <v>716000</v>
      </c>
      <c r="G149" s="10">
        <v>705000</v>
      </c>
      <c r="J149" s="7"/>
      <c r="L149" s="7"/>
    </row>
    <row r="150" spans="2:12" hidden="1" outlineLevel="1" x14ac:dyDescent="0.2">
      <c r="B150" s="7" t="s">
        <v>143</v>
      </c>
      <c r="C150" s="11" t="s">
        <v>23</v>
      </c>
      <c r="D150" s="11" t="s">
        <v>23</v>
      </c>
      <c r="E150" s="10">
        <v>6.49</v>
      </c>
      <c r="F150" s="10">
        <v>3.33</v>
      </c>
      <c r="G150" s="10">
        <v>4.46</v>
      </c>
      <c r="J150" s="7"/>
      <c r="L150" s="7"/>
    </row>
    <row r="151" spans="2:12" hidden="1" outlineLevel="1" x14ac:dyDescent="0.2">
      <c r="B151" s="7" t="s">
        <v>144</v>
      </c>
      <c r="C151" s="11" t="s">
        <v>23</v>
      </c>
      <c r="D151" s="11" t="s">
        <v>23</v>
      </c>
      <c r="E151" s="10">
        <v>0.81</v>
      </c>
      <c r="F151" s="11" t="s">
        <v>23</v>
      </c>
      <c r="G151" s="10">
        <v>0</v>
      </c>
      <c r="J151" s="7"/>
      <c r="L151" s="7"/>
    </row>
    <row r="152" spans="2:12" hidden="1" outlineLevel="1" x14ac:dyDescent="0.2">
      <c r="B152" s="7" t="s">
        <v>145</v>
      </c>
      <c r="C152" s="10">
        <v>6.38</v>
      </c>
      <c r="D152" s="10">
        <v>4.37</v>
      </c>
      <c r="E152" s="10">
        <v>7.3</v>
      </c>
      <c r="F152" s="11" t="s">
        <v>23</v>
      </c>
      <c r="G152" s="10">
        <v>4.46</v>
      </c>
      <c r="J152" s="7"/>
      <c r="L152" s="7"/>
    </row>
    <row r="153" spans="2:12" hidden="1" outlineLevel="1" x14ac:dyDescent="0.2">
      <c r="B153" s="7" t="s">
        <v>146</v>
      </c>
      <c r="C153" s="11" t="s">
        <v>23</v>
      </c>
      <c r="D153" s="11" t="s">
        <v>23</v>
      </c>
      <c r="E153" s="11" t="s">
        <v>23</v>
      </c>
      <c r="F153" s="11" t="s">
        <v>23</v>
      </c>
      <c r="G153" s="10">
        <v>0</v>
      </c>
      <c r="J153" s="7"/>
      <c r="L153" s="7"/>
    </row>
    <row r="154" spans="2:12" hidden="1" outlineLevel="1" x14ac:dyDescent="0.2">
      <c r="B154" s="7" t="s">
        <v>147</v>
      </c>
      <c r="C154" s="11" t="s">
        <v>23</v>
      </c>
      <c r="D154" s="11" t="s">
        <v>23</v>
      </c>
      <c r="E154" s="10">
        <v>6.26</v>
      </c>
      <c r="F154" s="10">
        <v>3.24</v>
      </c>
      <c r="G154" s="10">
        <v>4.3600000000000003</v>
      </c>
      <c r="J154" s="7"/>
      <c r="L154" s="7"/>
    </row>
    <row r="155" spans="2:12" hidden="1" outlineLevel="1" x14ac:dyDescent="0.2">
      <c r="B155" s="7" t="s">
        <v>148</v>
      </c>
      <c r="C155" s="11" t="s">
        <v>23</v>
      </c>
      <c r="D155" s="11" t="s">
        <v>23</v>
      </c>
      <c r="E155" s="10">
        <v>0.76</v>
      </c>
      <c r="F155" s="11" t="s">
        <v>23</v>
      </c>
      <c r="G155" s="10">
        <v>0</v>
      </c>
      <c r="J155" s="7"/>
      <c r="L155" s="7"/>
    </row>
    <row r="156" spans="2:12" hidden="1" outlineLevel="1" x14ac:dyDescent="0.2">
      <c r="B156" s="7" t="s">
        <v>149</v>
      </c>
      <c r="C156" s="10">
        <v>6.03</v>
      </c>
      <c r="D156" s="10">
        <v>4.22</v>
      </c>
      <c r="E156" s="10">
        <v>7.02</v>
      </c>
      <c r="F156" s="11" t="s">
        <v>23</v>
      </c>
      <c r="G156" s="10">
        <v>4.3600000000000003</v>
      </c>
      <c r="J156" s="7"/>
      <c r="L156" s="7"/>
    </row>
    <row r="157" spans="2:12" hidden="1" outlineLevel="1" x14ac:dyDescent="0.2">
      <c r="B157" s="7" t="s">
        <v>150</v>
      </c>
      <c r="C157" s="11" t="s">
        <v>23</v>
      </c>
      <c r="D157" s="11" t="s">
        <v>23</v>
      </c>
      <c r="E157" s="11" t="s">
        <v>23</v>
      </c>
      <c r="F157" s="11" t="s">
        <v>23</v>
      </c>
      <c r="G157" s="10">
        <v>0</v>
      </c>
      <c r="J157" s="7"/>
      <c r="L157" s="7"/>
    </row>
    <row r="158" spans="2:12" hidden="1" outlineLevel="1" x14ac:dyDescent="0.2">
      <c r="B158" s="7" t="s">
        <v>151</v>
      </c>
      <c r="C158" s="11" t="s">
        <v>23</v>
      </c>
      <c r="D158" s="11" t="s">
        <v>23</v>
      </c>
      <c r="E158" s="11" t="s">
        <v>23</v>
      </c>
      <c r="F158" s="10">
        <v>1.32</v>
      </c>
      <c r="G158" s="10">
        <v>1.48</v>
      </c>
      <c r="J158" s="7"/>
      <c r="L158" s="7"/>
    </row>
    <row r="159" spans="2:12" hidden="1" outlineLevel="1" x14ac:dyDescent="0.2">
      <c r="B159" s="7" t="s">
        <v>152</v>
      </c>
      <c r="C159" s="10">
        <v>165000</v>
      </c>
      <c r="D159" s="10">
        <v>158000</v>
      </c>
      <c r="E159" s="10">
        <v>133000</v>
      </c>
      <c r="F159" s="10">
        <v>133000</v>
      </c>
      <c r="G159" s="10">
        <v>120000</v>
      </c>
      <c r="J159" s="7"/>
      <c r="L159" s="7"/>
    </row>
    <row r="160" spans="2:12" hidden="1" outlineLevel="1" x14ac:dyDescent="0.2">
      <c r="B160" s="7" t="s">
        <v>153</v>
      </c>
      <c r="C160" s="11" t="s">
        <v>23</v>
      </c>
      <c r="D160" s="11" t="s">
        <v>23</v>
      </c>
      <c r="E160" s="11" t="s">
        <v>23</v>
      </c>
      <c r="F160" s="11" t="s">
        <v>23</v>
      </c>
      <c r="G160" s="10">
        <v>3865</v>
      </c>
      <c r="J160" s="7"/>
      <c r="L160" s="7"/>
    </row>
    <row r="161" spans="1:12" hidden="1" outlineLevel="1" x14ac:dyDescent="0.2">
      <c r="B161" s="7" t="s">
        <v>154</v>
      </c>
      <c r="C161" s="10">
        <v>10</v>
      </c>
      <c r="D161" s="10">
        <v>8</v>
      </c>
      <c r="E161" s="10">
        <v>6</v>
      </c>
      <c r="F161" s="10">
        <v>6</v>
      </c>
      <c r="G161" s="11" t="s">
        <v>23</v>
      </c>
      <c r="J161" s="7"/>
      <c r="L161" s="7"/>
    </row>
    <row r="162" spans="1:12" hidden="1" outlineLevel="1" x14ac:dyDescent="0.2">
      <c r="B162" s="7" t="s">
        <v>155</v>
      </c>
      <c r="C162" s="10">
        <v>6</v>
      </c>
      <c r="D162" s="10">
        <v>6</v>
      </c>
      <c r="E162" s="10">
        <v>6</v>
      </c>
      <c r="F162" s="10">
        <v>6</v>
      </c>
      <c r="G162" s="11" t="s">
        <v>23</v>
      </c>
      <c r="J162" s="7"/>
      <c r="L162" s="7"/>
    </row>
    <row r="163" spans="1:12" hidden="1" outlineLevel="1" x14ac:dyDescent="0.2">
      <c r="B163" s="7" t="s">
        <v>156</v>
      </c>
      <c r="C163" s="10">
        <v>4449</v>
      </c>
      <c r="D163" s="10">
        <v>4425</v>
      </c>
      <c r="E163" s="10">
        <v>4369</v>
      </c>
      <c r="F163" s="10">
        <v>3982</v>
      </c>
      <c r="G163" s="11" t="s">
        <v>23</v>
      </c>
      <c r="J163" s="7"/>
      <c r="L163" s="7"/>
    </row>
    <row r="164" spans="1:12" hidden="1" outlineLevel="1" x14ac:dyDescent="0.2">
      <c r="B164" s="7" t="s">
        <v>87</v>
      </c>
      <c r="C164" s="10">
        <v>-226000</v>
      </c>
      <c r="D164" s="10">
        <v>528000</v>
      </c>
      <c r="E164" s="10">
        <v>-385000</v>
      </c>
      <c r="F164" s="10">
        <v>-222000</v>
      </c>
      <c r="G164" s="11" t="s">
        <v>23</v>
      </c>
      <c r="J164" s="7"/>
      <c r="L164" s="7"/>
    </row>
    <row r="165" spans="1:12" hidden="1" outlineLevel="1" x14ac:dyDescent="0.2">
      <c r="B165" s="7" t="s">
        <v>157</v>
      </c>
      <c r="C165" s="11" t="s">
        <v>23</v>
      </c>
      <c r="D165" s="11" t="s">
        <v>23</v>
      </c>
      <c r="E165" s="11" t="s">
        <v>23</v>
      </c>
      <c r="F165" s="11" t="s">
        <v>23</v>
      </c>
      <c r="G165" s="10">
        <v>3412000</v>
      </c>
      <c r="J165" s="7"/>
      <c r="L165" s="7"/>
    </row>
    <row r="166" spans="1:12" hidden="1" outlineLevel="1" x14ac:dyDescent="0.2">
      <c r="B166" s="7" t="s">
        <v>158</v>
      </c>
      <c r="C166" s="11" t="s">
        <v>23</v>
      </c>
      <c r="D166" s="11" t="s">
        <v>23</v>
      </c>
      <c r="E166" s="11" t="s">
        <v>23</v>
      </c>
      <c r="F166" s="11" t="s">
        <v>23</v>
      </c>
      <c r="G166" s="10">
        <v>120000</v>
      </c>
      <c r="J166" s="7"/>
      <c r="L166" s="7"/>
    </row>
    <row r="167" spans="1:12" collapsed="1" x14ac:dyDescent="0.2"/>
    <row r="168" spans="1:12" hidden="1" outlineLevel="1" x14ac:dyDescent="0.2">
      <c r="B168" s="4" t="s">
        <v>159</v>
      </c>
    </row>
    <row r="169" spans="1:12" hidden="1" outlineLevel="1" x14ac:dyDescent="0.2">
      <c r="B169" s="5" t="s">
        <v>4</v>
      </c>
      <c r="D169" s="6" t="s">
        <v>9</v>
      </c>
      <c r="E169" s="6" t="s">
        <v>8</v>
      </c>
      <c r="F169" s="6" t="s">
        <v>7</v>
      </c>
      <c r="G169" s="6" t="s">
        <v>6</v>
      </c>
      <c r="J169" s="5"/>
    </row>
    <row r="170" spans="1:12" hidden="1" outlineLevel="1" x14ac:dyDescent="0.2">
      <c r="B170" s="5" t="s">
        <v>10</v>
      </c>
      <c r="D170" s="6" t="s">
        <v>11</v>
      </c>
      <c r="E170" s="6" t="s">
        <v>11</v>
      </c>
      <c r="F170" s="6" t="s">
        <v>11</v>
      </c>
      <c r="G170" s="6" t="s">
        <v>11</v>
      </c>
      <c r="J170" s="5"/>
    </row>
    <row r="171" spans="1:12" hidden="1" outlineLevel="1" x14ac:dyDescent="0.2">
      <c r="B171" s="5" t="s">
        <v>12</v>
      </c>
      <c r="D171" s="6" t="s">
        <v>13</v>
      </c>
      <c r="E171" s="6" t="s">
        <v>14</v>
      </c>
      <c r="F171" s="6" t="s">
        <v>13</v>
      </c>
      <c r="G171" s="6" t="s">
        <v>13</v>
      </c>
      <c r="J171" s="5"/>
    </row>
    <row r="172" spans="1:12" hidden="1" outlineLevel="1" x14ac:dyDescent="0.2">
      <c r="B172" s="5" t="s">
        <v>15</v>
      </c>
      <c r="D172" s="6" t="s">
        <v>16</v>
      </c>
      <c r="E172" s="6" t="s">
        <v>16</v>
      </c>
      <c r="F172" s="6" t="s">
        <v>16</v>
      </c>
      <c r="G172" s="6" t="s">
        <v>16</v>
      </c>
      <c r="J172" s="5"/>
    </row>
    <row r="173" spans="1:12" hidden="1" outlineLevel="1" x14ac:dyDescent="0.2">
      <c r="B173" s="5" t="s">
        <v>17</v>
      </c>
      <c r="D173" s="6" t="s">
        <v>18</v>
      </c>
      <c r="E173" s="6" t="s">
        <v>18</v>
      </c>
      <c r="F173" s="6" t="s">
        <v>18</v>
      </c>
      <c r="G173" s="6" t="s">
        <v>18</v>
      </c>
      <c r="J173" s="5"/>
    </row>
    <row r="174" spans="1:12" collapsed="1" x14ac:dyDescent="0.2">
      <c r="A174" s="18" t="s">
        <v>214</v>
      </c>
      <c r="B174" s="7" t="s">
        <v>160</v>
      </c>
      <c r="C174" s="10"/>
      <c r="D174" s="10">
        <v>-21349000</v>
      </c>
      <c r="E174" s="10">
        <v>-16891000</v>
      </c>
      <c r="F174" s="10">
        <v>-13751000</v>
      </c>
      <c r="G174" s="10">
        <v>-8188000</v>
      </c>
      <c r="J174" s="7"/>
    </row>
    <row r="175" spans="1:12" x14ac:dyDescent="0.2">
      <c r="B175" s="7" t="s">
        <v>161</v>
      </c>
      <c r="C175" s="10"/>
      <c r="D175" s="10">
        <v>3000</v>
      </c>
      <c r="E175" s="10">
        <v>-110000</v>
      </c>
      <c r="F175" s="11" t="s">
        <v>23</v>
      </c>
      <c r="G175" s="11" t="s">
        <v>23</v>
      </c>
      <c r="J175" s="7"/>
    </row>
    <row r="176" spans="1:12" x14ac:dyDescent="0.2">
      <c r="B176" s="7" t="s">
        <v>162</v>
      </c>
      <c r="C176" s="10"/>
      <c r="D176" s="10">
        <v>-161000</v>
      </c>
      <c r="E176" s="11" t="s">
        <v>23</v>
      </c>
      <c r="F176" s="11" t="s">
        <v>23</v>
      </c>
      <c r="G176" s="11" t="s">
        <v>23</v>
      </c>
      <c r="J176" s="7"/>
    </row>
    <row r="177" spans="1:12" x14ac:dyDescent="0.2">
      <c r="B177" s="7" t="s">
        <v>163</v>
      </c>
      <c r="C177" s="10"/>
      <c r="D177" s="11" t="s">
        <v>23</v>
      </c>
      <c r="E177" s="11" t="s">
        <v>23</v>
      </c>
      <c r="F177" s="11" t="s">
        <v>23</v>
      </c>
      <c r="G177" s="10">
        <v>986000</v>
      </c>
      <c r="J177" s="7"/>
    </row>
    <row r="178" spans="1:12" x14ac:dyDescent="0.2">
      <c r="B178" s="7" t="s">
        <v>86</v>
      </c>
      <c r="C178" s="10"/>
      <c r="D178" s="10">
        <v>-16891000</v>
      </c>
      <c r="E178" s="10">
        <v>-13751000</v>
      </c>
      <c r="F178" s="10">
        <v>-8188000</v>
      </c>
      <c r="G178" s="10">
        <v>-6732000</v>
      </c>
      <c r="J178" s="7"/>
    </row>
    <row r="180" spans="1:12" hidden="1" outlineLevel="1" x14ac:dyDescent="0.2">
      <c r="B180" s="4" t="s">
        <v>164</v>
      </c>
    </row>
    <row r="181" spans="1:12" hidden="1" outlineLevel="1" x14ac:dyDescent="0.2">
      <c r="B181" s="5" t="s">
        <v>4</v>
      </c>
      <c r="C181" s="6" t="s">
        <v>9</v>
      </c>
      <c r="D181" s="6" t="s">
        <v>8</v>
      </c>
      <c r="E181" s="6" t="s">
        <v>7</v>
      </c>
      <c r="F181" s="6" t="s">
        <v>6</v>
      </c>
      <c r="G181" s="6" t="s">
        <v>5</v>
      </c>
      <c r="J181" s="5"/>
      <c r="L181" s="5"/>
    </row>
    <row r="182" spans="1:12" hidden="1" outlineLevel="1" x14ac:dyDescent="0.2">
      <c r="B182" s="5" t="s">
        <v>10</v>
      </c>
      <c r="C182" s="6" t="s">
        <v>11</v>
      </c>
      <c r="D182" s="6" t="s">
        <v>11</v>
      </c>
      <c r="E182" s="6" t="s">
        <v>11</v>
      </c>
      <c r="F182" s="6" t="s">
        <v>11</v>
      </c>
      <c r="G182" s="6" t="s">
        <v>11</v>
      </c>
      <c r="J182" s="5"/>
      <c r="L182" s="5"/>
    </row>
    <row r="183" spans="1:12" hidden="1" outlineLevel="1" x14ac:dyDescent="0.2">
      <c r="B183" s="5" t="s">
        <v>12</v>
      </c>
      <c r="C183" s="6" t="s">
        <v>13</v>
      </c>
      <c r="D183" s="6" t="s">
        <v>14</v>
      </c>
      <c r="E183" s="6" t="s">
        <v>13</v>
      </c>
      <c r="F183" s="6" t="s">
        <v>13</v>
      </c>
      <c r="G183" s="6" t="s">
        <v>13</v>
      </c>
      <c r="J183" s="5"/>
      <c r="L183" s="5"/>
    </row>
    <row r="184" spans="1:12" hidden="1" outlineLevel="1" x14ac:dyDescent="0.2">
      <c r="B184" s="5" t="s">
        <v>15</v>
      </c>
      <c r="C184" s="6" t="s">
        <v>16</v>
      </c>
      <c r="D184" s="6" t="s">
        <v>16</v>
      </c>
      <c r="E184" s="6" t="s">
        <v>16</v>
      </c>
      <c r="F184" s="6" t="s">
        <v>16</v>
      </c>
      <c r="G184" s="6" t="s">
        <v>16</v>
      </c>
      <c r="J184" s="5"/>
      <c r="L184" s="5"/>
    </row>
    <row r="185" spans="1:12" hidden="1" outlineLevel="1" x14ac:dyDescent="0.2">
      <c r="B185" s="5" t="s">
        <v>17</v>
      </c>
      <c r="C185" s="6" t="s">
        <v>18</v>
      </c>
      <c r="D185" s="6" t="s">
        <v>18</v>
      </c>
      <c r="E185" s="6" t="s">
        <v>18</v>
      </c>
      <c r="F185" s="6" t="s">
        <v>18</v>
      </c>
      <c r="G185" s="6" t="s">
        <v>18</v>
      </c>
      <c r="J185" s="5"/>
      <c r="L185" s="5"/>
    </row>
    <row r="186" spans="1:12" collapsed="1" x14ac:dyDescent="0.2">
      <c r="A186" s="18" t="s">
        <v>214</v>
      </c>
      <c r="B186" s="8" t="s">
        <v>135</v>
      </c>
      <c r="C186" s="9">
        <v>5529000</v>
      </c>
      <c r="D186" s="9">
        <v>3505000</v>
      </c>
      <c r="E186" s="9">
        <v>5707000</v>
      </c>
      <c r="F186" s="9">
        <v>2422000</v>
      </c>
      <c r="G186" s="9">
        <v>3195000</v>
      </c>
      <c r="J186" s="7"/>
      <c r="L186" s="7"/>
    </row>
    <row r="187" spans="1:12" x14ac:dyDescent="0.2">
      <c r="B187" s="7" t="s">
        <v>165</v>
      </c>
      <c r="C187" s="10">
        <v>6143000</v>
      </c>
      <c r="D187" s="10">
        <v>5390000</v>
      </c>
      <c r="E187" s="10">
        <v>4551000</v>
      </c>
      <c r="F187" s="10">
        <v>3156000</v>
      </c>
      <c r="G187" s="10">
        <v>3303000</v>
      </c>
      <c r="J187" s="7"/>
      <c r="L187" s="7"/>
    </row>
    <row r="188" spans="1:12" x14ac:dyDescent="0.2">
      <c r="B188" s="7" t="s">
        <v>166</v>
      </c>
      <c r="C188" s="10">
        <v>1262000</v>
      </c>
      <c r="D188" s="10">
        <v>1609000</v>
      </c>
      <c r="E188" s="10">
        <v>1622000</v>
      </c>
      <c r="F188" s="10">
        <v>931000</v>
      </c>
      <c r="G188" s="10">
        <v>878000</v>
      </c>
      <c r="J188" s="7"/>
      <c r="L188" s="7"/>
    </row>
    <row r="189" spans="1:12" x14ac:dyDescent="0.2">
      <c r="B189" s="7" t="s">
        <v>131</v>
      </c>
      <c r="C189" s="10">
        <v>-6339000</v>
      </c>
      <c r="D189" s="10">
        <v>-399000</v>
      </c>
      <c r="E189" s="10">
        <v>-365000</v>
      </c>
      <c r="F189" s="10">
        <v>-717000</v>
      </c>
      <c r="G189" s="10">
        <v>-91000</v>
      </c>
      <c r="J189" s="7"/>
      <c r="L189" s="7"/>
    </row>
    <row r="190" spans="1:12" x14ac:dyDescent="0.2">
      <c r="B190" s="7" t="s">
        <v>167</v>
      </c>
      <c r="C190" s="10">
        <v>178000</v>
      </c>
      <c r="D190" s="11" t="s">
        <v>23</v>
      </c>
      <c r="E190" s="11" t="s">
        <v>23</v>
      </c>
      <c r="F190" s="11" t="s">
        <v>23</v>
      </c>
      <c r="G190" s="11" t="s">
        <v>23</v>
      </c>
      <c r="J190" s="7"/>
      <c r="L190" s="7"/>
    </row>
    <row r="191" spans="1:12" x14ac:dyDescent="0.2">
      <c r="B191" s="7" t="s">
        <v>168</v>
      </c>
      <c r="C191" s="10">
        <v>619000</v>
      </c>
      <c r="D191" s="11" t="s">
        <v>23</v>
      </c>
      <c r="E191" s="11" t="s">
        <v>23</v>
      </c>
      <c r="F191" s="11" t="s">
        <v>23</v>
      </c>
      <c r="G191" s="11" t="s">
        <v>23</v>
      </c>
      <c r="J191" s="7"/>
      <c r="L191" s="7"/>
    </row>
    <row r="192" spans="1:12" x14ac:dyDescent="0.2">
      <c r="B192" s="7" t="s">
        <v>169</v>
      </c>
      <c r="C192" s="10">
        <v>141000</v>
      </c>
      <c r="D192" s="10">
        <v>-88000</v>
      </c>
      <c r="E192" s="10">
        <v>-3130000</v>
      </c>
      <c r="F192" s="10">
        <v>961000</v>
      </c>
      <c r="G192" s="10">
        <v>609000</v>
      </c>
      <c r="J192" s="7"/>
      <c r="L192" s="7"/>
    </row>
    <row r="193" spans="2:12" x14ac:dyDescent="0.2">
      <c r="B193" s="7" t="s">
        <v>170</v>
      </c>
      <c r="C193" s="10">
        <v>-286000</v>
      </c>
      <c r="D193" s="10">
        <v>-396000</v>
      </c>
      <c r="E193" s="10">
        <v>-2193000</v>
      </c>
      <c r="F193" s="10">
        <v>113000</v>
      </c>
      <c r="G193" s="10">
        <v>2977000</v>
      </c>
      <c r="J193" s="7"/>
      <c r="L193" s="7"/>
    </row>
    <row r="194" spans="2:12" x14ac:dyDescent="0.2">
      <c r="B194" s="7" t="s">
        <v>171</v>
      </c>
      <c r="C194" s="10">
        <v>-1329000</v>
      </c>
      <c r="D194" s="10">
        <v>-728000</v>
      </c>
      <c r="E194" s="10">
        <v>-241000</v>
      </c>
      <c r="F194" s="10">
        <v>-461000</v>
      </c>
      <c r="G194" s="10">
        <v>309000</v>
      </c>
      <c r="J194" s="7"/>
      <c r="L194" s="7"/>
    </row>
    <row r="195" spans="2:12" x14ac:dyDescent="0.2">
      <c r="B195" s="7" t="s">
        <v>30</v>
      </c>
      <c r="C195" s="10">
        <v>311000</v>
      </c>
      <c r="D195" s="10">
        <v>-243000</v>
      </c>
      <c r="E195" s="10">
        <v>-2514000</v>
      </c>
      <c r="F195" s="10">
        <v>875000</v>
      </c>
      <c r="G195" s="10">
        <v>975000</v>
      </c>
      <c r="J195" s="7"/>
      <c r="L195" s="7"/>
    </row>
    <row r="196" spans="2:12" x14ac:dyDescent="0.2">
      <c r="B196" s="7" t="s">
        <v>172</v>
      </c>
      <c r="C196" s="11" t="s">
        <v>23</v>
      </c>
      <c r="D196" s="10">
        <v>-1656000</v>
      </c>
      <c r="E196" s="10">
        <v>-1948000</v>
      </c>
      <c r="F196" s="10">
        <v>973000</v>
      </c>
      <c r="G196" s="10">
        <v>-1470000</v>
      </c>
      <c r="J196" s="7"/>
      <c r="L196" s="7"/>
    </row>
    <row r="197" spans="2:12" x14ac:dyDescent="0.2">
      <c r="B197" s="7" t="s">
        <v>173</v>
      </c>
      <c r="C197" s="11" t="s">
        <v>23</v>
      </c>
      <c r="D197" s="11" t="s">
        <v>23</v>
      </c>
      <c r="E197" s="10">
        <v>479000</v>
      </c>
      <c r="F197" s="10">
        <v>649000</v>
      </c>
      <c r="G197" s="10">
        <v>-652000</v>
      </c>
      <c r="J197" s="7"/>
      <c r="L197" s="7"/>
    </row>
    <row r="198" spans="2:12" x14ac:dyDescent="0.2">
      <c r="B198" s="7" t="s">
        <v>174</v>
      </c>
      <c r="C198" s="10">
        <v>-1435000</v>
      </c>
      <c r="D198" s="11" t="s">
        <v>23</v>
      </c>
      <c r="E198" s="11" t="s">
        <v>23</v>
      </c>
      <c r="F198" s="11" t="s">
        <v>23</v>
      </c>
      <c r="G198" s="11" t="s">
        <v>23</v>
      </c>
      <c r="J198" s="7"/>
      <c r="L198" s="7"/>
    </row>
    <row r="199" spans="2:12" x14ac:dyDescent="0.2">
      <c r="B199" s="7" t="s">
        <v>48</v>
      </c>
      <c r="C199" s="10">
        <v>894000</v>
      </c>
      <c r="D199" s="10">
        <v>1598000</v>
      </c>
      <c r="E199" s="10">
        <v>5742000</v>
      </c>
      <c r="F199" s="10">
        <v>-8546000</v>
      </c>
      <c r="G199" s="10">
        <v>-335000</v>
      </c>
      <c r="J199" s="7"/>
      <c r="L199" s="7"/>
    </row>
    <row r="200" spans="2:12" x14ac:dyDescent="0.2">
      <c r="B200" s="7" t="s">
        <v>175</v>
      </c>
      <c r="C200" s="10">
        <v>3727000</v>
      </c>
      <c r="D200" s="10">
        <v>2815000</v>
      </c>
      <c r="E200" s="10">
        <v>2597000</v>
      </c>
      <c r="F200" s="10">
        <v>3209000</v>
      </c>
      <c r="G200" s="11" t="s">
        <v>23</v>
      </c>
      <c r="J200" s="7"/>
      <c r="L200" s="7"/>
    </row>
    <row r="201" spans="2:12" ht="15" x14ac:dyDescent="0.35">
      <c r="B201" s="7" t="s">
        <v>176</v>
      </c>
      <c r="C201" s="15">
        <v>-124000</v>
      </c>
      <c r="D201" s="16" t="s">
        <v>23</v>
      </c>
      <c r="E201" s="16" t="s">
        <v>23</v>
      </c>
      <c r="F201" s="16" t="s">
        <v>23</v>
      </c>
      <c r="G201" s="15">
        <v>-1022000</v>
      </c>
      <c r="J201" s="7"/>
      <c r="L201" s="7"/>
    </row>
    <row r="202" spans="2:12" x14ac:dyDescent="0.2">
      <c r="B202" s="8" t="s">
        <v>177</v>
      </c>
      <c r="C202" s="9">
        <v>9291000</v>
      </c>
      <c r="D202" s="9">
        <v>11407000</v>
      </c>
      <c r="E202" s="9">
        <v>10307000</v>
      </c>
      <c r="F202" s="9">
        <v>3565000</v>
      </c>
      <c r="G202" s="9">
        <v>8676000</v>
      </c>
      <c r="J202" s="7"/>
      <c r="L202" s="7"/>
    </row>
    <row r="203" spans="2:12" x14ac:dyDescent="0.2">
      <c r="B203" s="7" t="s">
        <v>178</v>
      </c>
      <c r="C203" s="10">
        <v>-181000</v>
      </c>
      <c r="D203" s="10">
        <v>-338000</v>
      </c>
      <c r="E203" s="10">
        <v>-414000</v>
      </c>
      <c r="F203" s="11" t="s">
        <v>23</v>
      </c>
      <c r="G203" s="11" t="s">
        <v>23</v>
      </c>
      <c r="J203" s="7"/>
      <c r="L203" s="7"/>
    </row>
    <row r="204" spans="2:12" x14ac:dyDescent="0.2">
      <c r="B204" s="7" t="s">
        <v>179</v>
      </c>
      <c r="C204" s="11" t="s">
        <v>23</v>
      </c>
      <c r="D204" s="11" t="s">
        <v>23</v>
      </c>
      <c r="E204" s="11" t="s">
        <v>23</v>
      </c>
      <c r="F204" s="10">
        <v>-94000</v>
      </c>
      <c r="G204" s="11" t="s">
        <v>23</v>
      </c>
      <c r="J204" s="7"/>
      <c r="L204" s="7"/>
    </row>
    <row r="205" spans="2:12" x14ac:dyDescent="0.2">
      <c r="B205" s="7" t="s">
        <v>180</v>
      </c>
      <c r="C205" s="11" t="s">
        <v>23</v>
      </c>
      <c r="D205" s="11" t="s">
        <v>23</v>
      </c>
      <c r="E205" s="11" t="s">
        <v>23</v>
      </c>
      <c r="F205" s="10">
        <v>-14000</v>
      </c>
      <c r="G205" s="10">
        <v>-172000</v>
      </c>
      <c r="J205" s="7"/>
      <c r="L205" s="7"/>
    </row>
    <row r="206" spans="2:12" x14ac:dyDescent="0.2">
      <c r="B206" s="7" t="s">
        <v>181</v>
      </c>
      <c r="C206" s="10">
        <v>497000</v>
      </c>
      <c r="D206" s="10">
        <v>169000</v>
      </c>
      <c r="E206" s="10">
        <v>513000</v>
      </c>
      <c r="F206" s="11" t="s">
        <v>23</v>
      </c>
      <c r="G206" s="11" t="s">
        <v>23</v>
      </c>
      <c r="J206" s="7"/>
      <c r="L206" s="7"/>
    </row>
    <row r="207" spans="2:12" x14ac:dyDescent="0.2">
      <c r="B207" s="7" t="s">
        <v>182</v>
      </c>
      <c r="C207" s="11" t="s">
        <v>23</v>
      </c>
      <c r="D207" s="11" t="s">
        <v>23</v>
      </c>
      <c r="E207" s="11" t="s">
        <v>23</v>
      </c>
      <c r="F207" s="10">
        <v>116000</v>
      </c>
      <c r="G207" s="10">
        <v>226000</v>
      </c>
      <c r="J207" s="7"/>
      <c r="L207" s="7"/>
    </row>
    <row r="208" spans="2:12" x14ac:dyDescent="0.2">
      <c r="B208" s="7" t="s">
        <v>183</v>
      </c>
      <c r="C208" s="10">
        <v>-2241000</v>
      </c>
      <c r="D208" s="10">
        <v>-2082000</v>
      </c>
      <c r="E208" s="10">
        <v>-2796000</v>
      </c>
      <c r="F208" s="10">
        <v>-3003000</v>
      </c>
      <c r="G208" s="10">
        <v>-2756000</v>
      </c>
      <c r="J208" s="7"/>
      <c r="L208" s="7"/>
    </row>
    <row r="209" spans="1:12" x14ac:dyDescent="0.2">
      <c r="B209" s="7" t="s">
        <v>184</v>
      </c>
      <c r="C209" s="11" t="s">
        <v>23</v>
      </c>
      <c r="D209" s="10">
        <v>-424000</v>
      </c>
      <c r="E209" s="10">
        <v>-16000</v>
      </c>
      <c r="F209" s="10">
        <v>-70000</v>
      </c>
      <c r="G209" s="11" t="s">
        <v>23</v>
      </c>
      <c r="J209" s="7"/>
      <c r="L209" s="7"/>
    </row>
    <row r="210" spans="1:12" x14ac:dyDescent="0.2">
      <c r="B210" s="7" t="s">
        <v>185</v>
      </c>
      <c r="C210" s="11" t="s">
        <v>23</v>
      </c>
      <c r="D210" s="10">
        <v>2187000</v>
      </c>
      <c r="E210" s="10">
        <v>3957000</v>
      </c>
      <c r="F210" s="11" t="s">
        <v>23</v>
      </c>
      <c r="G210" s="11" t="s">
        <v>23</v>
      </c>
      <c r="J210" s="7"/>
      <c r="L210" s="7"/>
    </row>
    <row r="211" spans="1:12" x14ac:dyDescent="0.2">
      <c r="B211" s="7" t="s">
        <v>186</v>
      </c>
      <c r="C211" s="10">
        <v>-335000</v>
      </c>
      <c r="D211" s="11" t="s">
        <v>23</v>
      </c>
      <c r="E211" s="11" t="s">
        <v>23</v>
      </c>
      <c r="F211" s="11" t="s">
        <v>23</v>
      </c>
      <c r="G211" s="11" t="s">
        <v>23</v>
      </c>
      <c r="J211" s="7"/>
      <c r="L211" s="7"/>
    </row>
    <row r="212" spans="1:12" x14ac:dyDescent="0.2">
      <c r="B212" s="7" t="s">
        <v>187</v>
      </c>
      <c r="C212" s="10">
        <v>-2455000</v>
      </c>
      <c r="D212" s="11" t="s">
        <v>23</v>
      </c>
      <c r="E212" s="11" t="s">
        <v>23</v>
      </c>
      <c r="F212" s="11" t="s">
        <v>23</v>
      </c>
      <c r="G212" s="10">
        <v>-126000</v>
      </c>
      <c r="J212" s="7"/>
      <c r="L212" s="7"/>
    </row>
    <row r="213" spans="1:12" x14ac:dyDescent="0.2">
      <c r="B213" s="7" t="s">
        <v>188</v>
      </c>
      <c r="C213" s="10">
        <v>-8000</v>
      </c>
      <c r="D213" s="11" t="s">
        <v>23</v>
      </c>
      <c r="E213" s="11" t="s">
        <v>23</v>
      </c>
      <c r="F213" s="11" t="s">
        <v>23</v>
      </c>
      <c r="G213" s="11" t="s">
        <v>23</v>
      </c>
      <c r="J213" s="7"/>
      <c r="L213" s="7"/>
    </row>
    <row r="214" spans="1:12" x14ac:dyDescent="0.2">
      <c r="B214" s="7" t="s">
        <v>189</v>
      </c>
      <c r="C214" s="10">
        <v>-3000</v>
      </c>
      <c r="D214" s="11" t="s">
        <v>23</v>
      </c>
      <c r="E214" s="11" t="s">
        <v>23</v>
      </c>
      <c r="F214" s="11" t="s">
        <v>23</v>
      </c>
      <c r="G214" s="11" t="s">
        <v>23</v>
      </c>
      <c r="J214" s="7"/>
      <c r="L214" s="7"/>
    </row>
    <row r="215" spans="1:12" x14ac:dyDescent="0.2">
      <c r="B215" s="7" t="s">
        <v>190</v>
      </c>
      <c r="C215" s="10">
        <v>40000</v>
      </c>
      <c r="D215" s="10">
        <v>28000</v>
      </c>
      <c r="E215" s="10">
        <v>62000</v>
      </c>
      <c r="F215" s="10">
        <v>41000</v>
      </c>
      <c r="G215" s="11" t="s">
        <v>23</v>
      </c>
      <c r="J215" s="7"/>
      <c r="L215" s="7"/>
    </row>
    <row r="216" spans="1:12" ht="15" x14ac:dyDescent="0.35">
      <c r="B216" s="7" t="s">
        <v>119</v>
      </c>
      <c r="C216" s="16" t="s">
        <v>23</v>
      </c>
      <c r="D216" s="16" t="s">
        <v>23</v>
      </c>
      <c r="E216" s="16" t="s">
        <v>23</v>
      </c>
      <c r="F216" s="16" t="s">
        <v>23</v>
      </c>
      <c r="G216" s="15">
        <v>45000</v>
      </c>
      <c r="J216" s="7"/>
      <c r="L216" s="7"/>
    </row>
    <row r="217" spans="1:12" x14ac:dyDescent="0.2">
      <c r="A217" s="18" t="s">
        <v>214</v>
      </c>
      <c r="B217" s="8" t="s">
        <v>191</v>
      </c>
      <c r="C217" s="9">
        <v>-4686000</v>
      </c>
      <c r="D217" s="9">
        <v>-460000</v>
      </c>
      <c r="E217" s="9">
        <v>1306000</v>
      </c>
      <c r="F217" s="9">
        <v>-3024000</v>
      </c>
      <c r="G217" s="9">
        <v>-2783000</v>
      </c>
      <c r="J217" s="7"/>
      <c r="L217" s="7"/>
    </row>
    <row r="218" spans="1:12" x14ac:dyDescent="0.2">
      <c r="B218" s="7" t="s">
        <v>192</v>
      </c>
      <c r="C218" s="11" t="s">
        <v>23</v>
      </c>
      <c r="D218" s="11" t="s">
        <v>23</v>
      </c>
      <c r="E218" s="10">
        <v>-2240000</v>
      </c>
      <c r="F218" s="11" t="s">
        <v>23</v>
      </c>
      <c r="G218" s="11" t="s">
        <v>23</v>
      </c>
      <c r="J218" s="7"/>
      <c r="L218" s="7"/>
    </row>
    <row r="219" spans="1:12" x14ac:dyDescent="0.2">
      <c r="B219" s="7" t="s">
        <v>193</v>
      </c>
      <c r="C219" s="10">
        <v>-547000</v>
      </c>
      <c r="D219" s="11" t="s">
        <v>23</v>
      </c>
      <c r="E219" s="11" t="s">
        <v>23</v>
      </c>
      <c r="F219" s="11" t="s">
        <v>23</v>
      </c>
      <c r="G219" s="11" t="s">
        <v>23</v>
      </c>
      <c r="J219" s="7"/>
      <c r="L219" s="7"/>
    </row>
    <row r="220" spans="1:12" x14ac:dyDescent="0.2">
      <c r="B220" s="7" t="s">
        <v>194</v>
      </c>
      <c r="C220" s="10">
        <v>658000</v>
      </c>
      <c r="D220" s="10">
        <v>452000</v>
      </c>
      <c r="E220" s="10">
        <v>334000</v>
      </c>
      <c r="F220" s="10">
        <v>5000</v>
      </c>
      <c r="G220" s="10">
        <v>10000</v>
      </c>
      <c r="J220" s="7"/>
      <c r="L220" s="7"/>
    </row>
    <row r="221" spans="1:12" x14ac:dyDescent="0.2">
      <c r="B221" s="7" t="s">
        <v>195</v>
      </c>
      <c r="C221" s="11" t="s">
        <v>23</v>
      </c>
      <c r="D221" s="10">
        <v>-241000</v>
      </c>
      <c r="E221" s="10">
        <v>-663000</v>
      </c>
      <c r="F221" s="10">
        <v>-3272000</v>
      </c>
      <c r="G221" s="10">
        <v>-2080000</v>
      </c>
      <c r="J221" s="7"/>
      <c r="L221" s="7"/>
    </row>
    <row r="222" spans="1:12" x14ac:dyDescent="0.2">
      <c r="B222" s="7" t="s">
        <v>196</v>
      </c>
      <c r="C222" s="10">
        <v>-3006000</v>
      </c>
      <c r="D222" s="10">
        <v>-1363000</v>
      </c>
      <c r="E222" s="10">
        <v>-1175000</v>
      </c>
      <c r="F222" s="10">
        <v>-9000</v>
      </c>
      <c r="G222" s="10">
        <v>-372000</v>
      </c>
      <c r="J222" s="7"/>
      <c r="L222" s="7"/>
    </row>
    <row r="223" spans="1:12" x14ac:dyDescent="0.2">
      <c r="B223" s="7" t="s">
        <v>197</v>
      </c>
      <c r="C223" s="11" t="s">
        <v>23</v>
      </c>
      <c r="D223" s="11" t="s">
        <v>23</v>
      </c>
      <c r="E223" s="10">
        <v>-5052000</v>
      </c>
      <c r="F223" s="11" t="s">
        <v>23</v>
      </c>
      <c r="G223" s="11" t="s">
        <v>23</v>
      </c>
      <c r="J223" s="7"/>
      <c r="L223" s="7"/>
    </row>
    <row r="224" spans="1:12" x14ac:dyDescent="0.2">
      <c r="B224" s="7" t="s">
        <v>198</v>
      </c>
      <c r="C224" s="11" t="s">
        <v>23</v>
      </c>
      <c r="D224" s="11" t="s">
        <v>23</v>
      </c>
      <c r="E224" s="11" t="s">
        <v>23</v>
      </c>
      <c r="F224" s="10">
        <v>-964000</v>
      </c>
      <c r="G224" s="10">
        <v>-1072000</v>
      </c>
      <c r="J224" s="7"/>
      <c r="L224" s="7"/>
    </row>
    <row r="225" spans="2:12" x14ac:dyDescent="0.2">
      <c r="B225" s="7" t="s">
        <v>199</v>
      </c>
      <c r="C225" s="10">
        <v>20481000</v>
      </c>
      <c r="D225" s="10">
        <v>16391000</v>
      </c>
      <c r="E225" s="10">
        <v>20425000</v>
      </c>
      <c r="F225" s="10">
        <v>12479000</v>
      </c>
      <c r="G225" s="10">
        <v>7775000</v>
      </c>
      <c r="J225" s="7"/>
      <c r="L225" s="7"/>
    </row>
    <row r="226" spans="2:12" x14ac:dyDescent="0.2">
      <c r="B226" s="7" t="s">
        <v>200</v>
      </c>
      <c r="C226" s="10">
        <v>-22117000</v>
      </c>
      <c r="D226" s="10">
        <v>-20919000</v>
      </c>
      <c r="E226" s="10">
        <v>-26723000</v>
      </c>
      <c r="F226" s="10">
        <v>-9825000</v>
      </c>
      <c r="G226" s="10">
        <v>-11246000</v>
      </c>
      <c r="J226" s="7"/>
      <c r="L226" s="7"/>
    </row>
    <row r="227" spans="2:12" x14ac:dyDescent="0.2">
      <c r="B227" s="7" t="s">
        <v>201</v>
      </c>
      <c r="C227" s="11" t="s">
        <v>23</v>
      </c>
      <c r="D227" s="11" t="s">
        <v>23</v>
      </c>
      <c r="E227" s="10">
        <v>-1515000</v>
      </c>
      <c r="F227" s="10">
        <v>-39000</v>
      </c>
      <c r="G227" s="11" t="s">
        <v>23</v>
      </c>
      <c r="J227" s="7"/>
      <c r="L227" s="7"/>
    </row>
    <row r="228" spans="2:12" ht="15" x14ac:dyDescent="0.35">
      <c r="B228" s="7" t="s">
        <v>202</v>
      </c>
      <c r="C228" s="15">
        <v>-73000</v>
      </c>
      <c r="D228" s="15">
        <v>-270000</v>
      </c>
      <c r="E228" s="16" t="s">
        <v>23</v>
      </c>
      <c r="F228" s="16" t="s">
        <v>23</v>
      </c>
      <c r="G228" s="15">
        <v>-109000</v>
      </c>
      <c r="J228" s="7"/>
      <c r="L228" s="7"/>
    </row>
    <row r="229" spans="2:12" x14ac:dyDescent="0.2">
      <c r="B229" s="8" t="s">
        <v>203</v>
      </c>
      <c r="C229" s="9">
        <v>-4604000</v>
      </c>
      <c r="D229" s="9">
        <v>-5950000</v>
      </c>
      <c r="E229" s="9">
        <v>-16609000</v>
      </c>
      <c r="F229" s="9">
        <v>-1625000</v>
      </c>
      <c r="G229" s="9">
        <v>-7094000</v>
      </c>
      <c r="J229" s="7"/>
      <c r="L229" s="7"/>
    </row>
    <row r="230" spans="2:12" x14ac:dyDescent="0.2">
      <c r="B230" s="7" t="s">
        <v>204</v>
      </c>
      <c r="C230" s="10">
        <v>-90000</v>
      </c>
      <c r="D230" s="10">
        <v>36000</v>
      </c>
      <c r="E230" s="10">
        <v>-106000</v>
      </c>
      <c r="F230" s="10">
        <v>-104000</v>
      </c>
      <c r="G230" s="10">
        <v>-186000</v>
      </c>
      <c r="J230" s="7"/>
      <c r="L230" s="7"/>
    </row>
    <row r="231" spans="2:12" x14ac:dyDescent="0.2">
      <c r="B231" s="7" t="s">
        <v>205</v>
      </c>
      <c r="C231" s="10">
        <v>-89000</v>
      </c>
      <c r="D231" s="10">
        <v>5033000</v>
      </c>
      <c r="E231" s="10">
        <v>-5102000</v>
      </c>
      <c r="F231" s="10">
        <v>-1188000</v>
      </c>
      <c r="G231" s="10">
        <v>-1387000</v>
      </c>
      <c r="J231" s="7"/>
      <c r="L231" s="7"/>
    </row>
    <row r="232" spans="2:12" x14ac:dyDescent="0.2">
      <c r="B232" s="7" t="s">
        <v>206</v>
      </c>
      <c r="C232" s="11" t="s">
        <v>23</v>
      </c>
      <c r="D232" s="11" t="s">
        <v>23</v>
      </c>
      <c r="E232" s="10">
        <v>15184000</v>
      </c>
      <c r="F232" s="10">
        <v>10082000</v>
      </c>
      <c r="G232" s="10">
        <v>8894000</v>
      </c>
      <c r="J232" s="7"/>
      <c r="L232" s="7"/>
    </row>
    <row r="233" spans="2:12" x14ac:dyDescent="0.2">
      <c r="B233" s="7" t="s">
        <v>207</v>
      </c>
      <c r="C233" s="11" t="s">
        <v>23</v>
      </c>
      <c r="D233" s="11" t="s">
        <v>23</v>
      </c>
      <c r="E233" s="10">
        <v>10082000</v>
      </c>
      <c r="F233" s="10">
        <v>8894000</v>
      </c>
      <c r="G233" s="11" t="s">
        <v>23</v>
      </c>
      <c r="J233" s="7"/>
      <c r="L233" s="7"/>
    </row>
    <row r="234" spans="2:12" x14ac:dyDescent="0.2">
      <c r="B234" s="7" t="s">
        <v>208</v>
      </c>
      <c r="C234" s="11" t="s">
        <v>23</v>
      </c>
      <c r="D234" s="11" t="s">
        <v>23</v>
      </c>
      <c r="E234" s="10">
        <v>10082000</v>
      </c>
      <c r="F234" s="10">
        <v>8894000</v>
      </c>
      <c r="G234" s="11" t="s">
        <v>23</v>
      </c>
      <c r="J234" s="7"/>
      <c r="L234" s="7"/>
    </row>
    <row r="235" spans="2:12" x14ac:dyDescent="0.2">
      <c r="B235" s="7" t="s">
        <v>209</v>
      </c>
      <c r="C235" s="10">
        <v>10240000</v>
      </c>
      <c r="D235" s="10">
        <v>10151000</v>
      </c>
      <c r="E235" s="11" t="s">
        <v>23</v>
      </c>
      <c r="F235" s="11" t="s">
        <v>23</v>
      </c>
      <c r="G235" s="11" t="s">
        <v>23</v>
      </c>
      <c r="J235" s="7"/>
      <c r="L235" s="7"/>
    </row>
    <row r="236" spans="2:12" x14ac:dyDescent="0.2">
      <c r="B236" s="7" t="s">
        <v>210</v>
      </c>
      <c r="C236" s="10">
        <v>10151000</v>
      </c>
      <c r="D236" s="10">
        <v>15184000</v>
      </c>
      <c r="E236" s="11" t="s">
        <v>23</v>
      </c>
      <c r="F236" s="11" t="s">
        <v>23</v>
      </c>
      <c r="G236" s="11" t="s">
        <v>23</v>
      </c>
      <c r="J236" s="7"/>
      <c r="L236" s="7"/>
    </row>
    <row r="237" spans="2:12" x14ac:dyDescent="0.2">
      <c r="B237" s="7" t="s">
        <v>211</v>
      </c>
      <c r="C237" s="11" t="s">
        <v>23</v>
      </c>
      <c r="D237" s="11" t="s">
        <v>23</v>
      </c>
      <c r="E237" s="11" t="s">
        <v>23</v>
      </c>
      <c r="F237" s="11" t="s">
        <v>23</v>
      </c>
      <c r="G237" s="10">
        <v>7507000</v>
      </c>
      <c r="J237" s="7"/>
      <c r="L237" s="7"/>
    </row>
    <row r="238" spans="2:12" x14ac:dyDescent="0.2">
      <c r="B238" s="7" t="s">
        <v>212</v>
      </c>
      <c r="C238" s="10">
        <v>1414000</v>
      </c>
      <c r="D238" s="10">
        <v>1421000</v>
      </c>
      <c r="E238" s="10">
        <v>1257000</v>
      </c>
      <c r="F238" s="10">
        <v>1208000</v>
      </c>
      <c r="G238" s="10">
        <v>1379000</v>
      </c>
      <c r="J238" s="7"/>
      <c r="L238" s="7"/>
    </row>
    <row r="239" spans="2:12" x14ac:dyDescent="0.2">
      <c r="B239" s="7" t="s">
        <v>213</v>
      </c>
      <c r="C239" s="10">
        <v>2500000</v>
      </c>
      <c r="D239" s="10">
        <v>2279000</v>
      </c>
      <c r="E239" s="10">
        <v>1825000</v>
      </c>
      <c r="F239" s="10">
        <v>1169000</v>
      </c>
      <c r="G239" s="10">
        <v>1438000</v>
      </c>
      <c r="J239" s="7"/>
      <c r="L239" s="7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27705-86BE-4D19-840A-6310375FAE68}">
  <dimension ref="A1:E755"/>
  <sheetViews>
    <sheetView workbookViewId="0">
      <selection activeCell="D754" sqref="D2:E754"/>
    </sheetView>
  </sheetViews>
  <sheetFormatPr defaultRowHeight="15" x14ac:dyDescent="0.25"/>
  <cols>
    <col min="1" max="1" width="18.28515625" style="23" bestFit="1" customWidth="1"/>
    <col min="2" max="16384" width="9.140625" style="23"/>
  </cols>
  <sheetData>
    <row r="1" spans="1:5" x14ac:dyDescent="0.25">
      <c r="A1" s="25" t="s">
        <v>237</v>
      </c>
      <c r="B1" s="25" t="s">
        <v>236</v>
      </c>
      <c r="C1" s="25" t="s">
        <v>235</v>
      </c>
      <c r="D1" s="25" t="s">
        <v>238</v>
      </c>
      <c r="E1" s="25" t="s">
        <v>239</v>
      </c>
    </row>
    <row r="2" spans="1:5" x14ac:dyDescent="0.25">
      <c r="A2" s="24">
        <v>45412</v>
      </c>
      <c r="B2" s="23">
        <v>124.63999938964839</v>
      </c>
      <c r="C2" s="23">
        <v>501.98001098632813</v>
      </c>
      <c r="D2" s="26">
        <f>+B2/B3-1</f>
        <v>-2.3962393357253142E-2</v>
      </c>
      <c r="E2" s="26">
        <f t="shared" ref="E2:E65" si="0">+C2/C3-1</f>
        <v>-1.5841247325688368E-2</v>
      </c>
    </row>
    <row r="3" spans="1:5" x14ac:dyDescent="0.25">
      <c r="A3" s="24">
        <v>45411</v>
      </c>
      <c r="B3" s="23">
        <v>127.6999969482422</v>
      </c>
      <c r="C3" s="23">
        <v>510.05999755859381</v>
      </c>
      <c r="D3" s="26">
        <f t="shared" ref="D3:D66" si="1">+B3/B4-1</f>
        <v>2.1109862795347434E-2</v>
      </c>
      <c r="E3" s="26">
        <f t="shared" si="0"/>
        <v>3.5414704253415863E-3</v>
      </c>
    </row>
    <row r="4" spans="1:5" x14ac:dyDescent="0.25">
      <c r="A4" s="24">
        <v>45408</v>
      </c>
      <c r="B4" s="23">
        <v>125.05999755859381</v>
      </c>
      <c r="C4" s="23">
        <v>508.260009765625</v>
      </c>
      <c r="D4" s="26">
        <f t="shared" si="1"/>
        <v>1.2008157240164241E-3</v>
      </c>
      <c r="E4" s="26">
        <f t="shared" si="0"/>
        <v>9.4739113463397917E-3</v>
      </c>
    </row>
    <row r="5" spans="1:5" x14ac:dyDescent="0.25">
      <c r="A5" s="24">
        <v>45407</v>
      </c>
      <c r="B5" s="23">
        <v>124.9100036621094</v>
      </c>
      <c r="C5" s="23">
        <v>503.489990234375</v>
      </c>
      <c r="D5" s="26">
        <f t="shared" si="1"/>
        <v>3.9184749030362509E-2</v>
      </c>
      <c r="E5" s="26">
        <f t="shared" si="0"/>
        <v>-3.7989224863423932E-3</v>
      </c>
    </row>
    <row r="6" spans="1:5" x14ac:dyDescent="0.25">
      <c r="A6" s="24">
        <v>45406</v>
      </c>
      <c r="B6" s="23">
        <v>120.1999969482422</v>
      </c>
      <c r="C6" s="23">
        <v>505.41000366210938</v>
      </c>
      <c r="D6" s="26">
        <f t="shared" si="1"/>
        <v>-3.5646216941583875E-3</v>
      </c>
      <c r="E6" s="26">
        <f t="shared" si="0"/>
        <v>-4.7461729906428385E-4</v>
      </c>
    </row>
    <row r="7" spans="1:5" x14ac:dyDescent="0.25">
      <c r="A7" s="24">
        <v>45405</v>
      </c>
      <c r="B7" s="23">
        <v>120.629997253418</v>
      </c>
      <c r="C7" s="23">
        <v>505.64999389648438</v>
      </c>
      <c r="D7" s="26">
        <f t="shared" si="1"/>
        <v>4.4053975225532893E-2</v>
      </c>
      <c r="E7" s="26">
        <f t="shared" si="0"/>
        <v>1.1866630635747333E-2</v>
      </c>
    </row>
    <row r="8" spans="1:5" x14ac:dyDescent="0.25">
      <c r="A8" s="24">
        <v>45404</v>
      </c>
      <c r="B8" s="23">
        <v>115.5400009155273</v>
      </c>
      <c r="C8" s="23">
        <v>499.72000122070313</v>
      </c>
      <c r="D8" s="26">
        <f t="shared" si="1"/>
        <v>5.8326643416506396E-3</v>
      </c>
      <c r="E8" s="26">
        <f t="shared" si="0"/>
        <v>9.2091395202942294E-3</v>
      </c>
    </row>
    <row r="9" spans="1:5" x14ac:dyDescent="0.25">
      <c r="A9" s="24">
        <v>45401</v>
      </c>
      <c r="B9" s="23">
        <v>114.870002746582</v>
      </c>
      <c r="C9" s="23">
        <v>495.16000366210938</v>
      </c>
      <c r="D9" s="26">
        <f t="shared" si="1"/>
        <v>-2.9568302093336385E-2</v>
      </c>
      <c r="E9" s="26">
        <f t="shared" si="0"/>
        <v>-8.7283501110165806E-3</v>
      </c>
    </row>
    <row r="10" spans="1:5" x14ac:dyDescent="0.25">
      <c r="A10" s="24">
        <v>45400</v>
      </c>
      <c r="B10" s="23">
        <v>118.370002746582</v>
      </c>
      <c r="C10" s="23">
        <v>499.51998901367188</v>
      </c>
      <c r="D10" s="26">
        <f t="shared" si="1"/>
        <v>-1.0449757325688758E-2</v>
      </c>
      <c r="E10" s="26">
        <f t="shared" si="0"/>
        <v>-2.0577341013200412E-3</v>
      </c>
    </row>
    <row r="11" spans="1:5" x14ac:dyDescent="0.25">
      <c r="A11" s="24">
        <v>45399</v>
      </c>
      <c r="B11" s="23">
        <v>119.620002746582</v>
      </c>
      <c r="C11" s="23">
        <v>500.54998779296881</v>
      </c>
      <c r="D11" s="26">
        <f t="shared" si="1"/>
        <v>-1.205813563258662E-2</v>
      </c>
      <c r="E11" s="26">
        <f t="shared" si="0"/>
        <v>-5.9182392182243193E-3</v>
      </c>
    </row>
    <row r="12" spans="1:5" x14ac:dyDescent="0.25">
      <c r="A12" s="24">
        <v>45398</v>
      </c>
      <c r="B12" s="23">
        <v>121.0800018310547</v>
      </c>
      <c r="C12" s="23">
        <v>503.52999877929688</v>
      </c>
      <c r="D12" s="26">
        <f t="shared" si="1"/>
        <v>2.7756594009218372E-2</v>
      </c>
      <c r="E12" s="26">
        <f t="shared" si="0"/>
        <v>-1.8237950351297494E-3</v>
      </c>
    </row>
    <row r="13" spans="1:5" x14ac:dyDescent="0.25">
      <c r="A13" s="24">
        <v>45397</v>
      </c>
      <c r="B13" s="23">
        <v>117.80999755859381</v>
      </c>
      <c r="C13" s="23">
        <v>504.45001220703119</v>
      </c>
      <c r="D13" s="26">
        <f t="shared" si="1"/>
        <v>4.2455351100856298E-4</v>
      </c>
      <c r="E13" s="26">
        <f t="shared" si="0"/>
        <v>-1.2528127278102819E-2</v>
      </c>
    </row>
    <row r="14" spans="1:5" x14ac:dyDescent="0.25">
      <c r="A14" s="24">
        <v>45394</v>
      </c>
      <c r="B14" s="23">
        <v>117.7600021362305</v>
      </c>
      <c r="C14" s="23">
        <v>510.85000610351563</v>
      </c>
      <c r="D14" s="26">
        <f t="shared" si="1"/>
        <v>-5.0628819194975305E-2</v>
      </c>
      <c r="E14" s="26">
        <f t="shared" si="0"/>
        <v>-1.3803077020240084E-2</v>
      </c>
    </row>
    <row r="15" spans="1:5" x14ac:dyDescent="0.25">
      <c r="A15" s="24">
        <v>45393</v>
      </c>
      <c r="B15" s="23">
        <v>124.0400009155273</v>
      </c>
      <c r="C15" s="23">
        <v>518</v>
      </c>
      <c r="D15" s="26">
        <f t="shared" si="1"/>
        <v>5.4308029020762039E-3</v>
      </c>
      <c r="E15" s="26">
        <f t="shared" si="0"/>
        <v>7.5468857847633686E-3</v>
      </c>
    </row>
    <row r="16" spans="1:5" x14ac:dyDescent="0.25">
      <c r="A16" s="24">
        <v>45392</v>
      </c>
      <c r="B16" s="23">
        <v>123.370002746582</v>
      </c>
      <c r="C16" s="23">
        <v>514.1199951171875</v>
      </c>
      <c r="D16" s="26">
        <f t="shared" si="1"/>
        <v>-2.909565995186103E-3</v>
      </c>
      <c r="E16" s="26">
        <f t="shared" si="0"/>
        <v>-1.0013117410638928E-2</v>
      </c>
    </row>
    <row r="17" spans="1:5" x14ac:dyDescent="0.25">
      <c r="A17" s="24">
        <v>45391</v>
      </c>
      <c r="B17" s="23">
        <v>123.73000335693359</v>
      </c>
      <c r="C17" s="23">
        <v>519.32000732421875</v>
      </c>
      <c r="D17" s="26">
        <f t="shared" si="1"/>
        <v>-2.6897350593025671E-2</v>
      </c>
      <c r="E17" s="26">
        <f t="shared" si="0"/>
        <v>1.1567640634317922E-3</v>
      </c>
    </row>
    <row r="18" spans="1:5" x14ac:dyDescent="0.25">
      <c r="A18" s="24">
        <v>45390</v>
      </c>
      <c r="B18" s="23">
        <v>127.15000152587891</v>
      </c>
      <c r="C18" s="23">
        <v>518.719970703125</v>
      </c>
      <c r="D18" s="26">
        <f t="shared" si="1"/>
        <v>-4.1968050358602071E-2</v>
      </c>
      <c r="E18" s="26">
        <f t="shared" si="0"/>
        <v>5.5933883347880631E-4</v>
      </c>
    </row>
    <row r="19" spans="1:5" x14ac:dyDescent="0.25">
      <c r="A19" s="24">
        <v>45387</v>
      </c>
      <c r="B19" s="23">
        <v>132.7200012207031</v>
      </c>
      <c r="C19" s="23">
        <v>518.42999267578125</v>
      </c>
      <c r="D19" s="26">
        <f t="shared" si="1"/>
        <v>4.3724421189604179E-2</v>
      </c>
      <c r="E19" s="26">
        <f t="shared" si="0"/>
        <v>1.0446888874904303E-2</v>
      </c>
    </row>
    <row r="20" spans="1:5" x14ac:dyDescent="0.25">
      <c r="A20" s="24">
        <v>45386</v>
      </c>
      <c r="B20" s="23">
        <v>127.1600036621094</v>
      </c>
      <c r="C20" s="23">
        <v>513.07000732421875</v>
      </c>
      <c r="D20" s="26">
        <f t="shared" si="1"/>
        <v>-1.1043693799375309E-2</v>
      </c>
      <c r="E20" s="26">
        <f t="shared" si="0"/>
        <v>-1.2206091812080655E-2</v>
      </c>
    </row>
    <row r="21" spans="1:5" x14ac:dyDescent="0.25">
      <c r="A21" s="24">
        <v>45385</v>
      </c>
      <c r="B21" s="23">
        <v>128.58000183105469</v>
      </c>
      <c r="C21" s="23">
        <v>519.40997314453125</v>
      </c>
      <c r="D21" s="26">
        <f t="shared" si="1"/>
        <v>8.5612961673695365E-2</v>
      </c>
      <c r="E21" s="26">
        <f t="shared" si="0"/>
        <v>1.0985010013910834E-3</v>
      </c>
    </row>
    <row r="22" spans="1:5" x14ac:dyDescent="0.25">
      <c r="A22" s="24">
        <v>45384</v>
      </c>
      <c r="B22" s="23">
        <v>118.44000244140619</v>
      </c>
      <c r="C22" s="23">
        <v>518.84002685546875</v>
      </c>
      <c r="D22" s="26">
        <f t="shared" si="1"/>
        <v>-1.0030064814143036E-2</v>
      </c>
      <c r="E22" s="26">
        <f t="shared" si="0"/>
        <v>-6.3581018458179761E-3</v>
      </c>
    </row>
    <row r="23" spans="1:5" x14ac:dyDescent="0.25">
      <c r="A23" s="24">
        <v>45383</v>
      </c>
      <c r="B23" s="23">
        <v>119.63999938964839</v>
      </c>
      <c r="C23" s="23">
        <v>522.15997314453125</v>
      </c>
      <c r="D23" s="26">
        <f t="shared" si="1"/>
        <v>4.8461999384084908E-2</v>
      </c>
      <c r="E23" s="26">
        <f t="shared" si="0"/>
        <v>-1.7397942282005863E-3</v>
      </c>
    </row>
    <row r="24" spans="1:5" x14ac:dyDescent="0.25">
      <c r="A24" s="24">
        <v>45379</v>
      </c>
      <c r="B24" s="23">
        <v>114.11000061035161</v>
      </c>
      <c r="C24" s="23">
        <v>523.07000732421875</v>
      </c>
      <c r="D24" s="26">
        <f t="shared" si="1"/>
        <v>2.1758598661672846E-2</v>
      </c>
      <c r="E24" s="26">
        <f t="shared" si="0"/>
        <v>-1.9109579907738983E-4</v>
      </c>
    </row>
    <row r="25" spans="1:5" x14ac:dyDescent="0.25">
      <c r="A25" s="24">
        <v>45378</v>
      </c>
      <c r="B25" s="23">
        <v>111.6800003051758</v>
      </c>
      <c r="C25" s="23">
        <v>523.16998291015625</v>
      </c>
      <c r="D25" s="26">
        <f t="shared" si="1"/>
        <v>-2.5904938344311512E-2</v>
      </c>
      <c r="E25" s="26">
        <f t="shared" si="0"/>
        <v>8.4038190707187432E-3</v>
      </c>
    </row>
    <row r="26" spans="1:5" x14ac:dyDescent="0.25">
      <c r="A26" s="24">
        <v>45377</v>
      </c>
      <c r="B26" s="23">
        <v>114.65000152587891</v>
      </c>
      <c r="C26" s="23">
        <v>518.80999755859375</v>
      </c>
      <c r="D26" s="26">
        <f t="shared" si="1"/>
        <v>1.4601783414857517E-2</v>
      </c>
      <c r="E26" s="26">
        <f t="shared" si="0"/>
        <v>-1.8470129799368351E-3</v>
      </c>
    </row>
    <row r="27" spans="1:5" x14ac:dyDescent="0.25">
      <c r="A27" s="24">
        <v>45376</v>
      </c>
      <c r="B27" s="23">
        <v>113</v>
      </c>
      <c r="C27" s="23">
        <v>519.77001953125</v>
      </c>
      <c r="D27" s="26">
        <f t="shared" si="1"/>
        <v>6.7712237232304684E-3</v>
      </c>
      <c r="E27" s="26">
        <f t="shared" si="0"/>
        <v>-2.7628065092766274E-3</v>
      </c>
    </row>
    <row r="28" spans="1:5" x14ac:dyDescent="0.25">
      <c r="A28" s="24">
        <v>45373</v>
      </c>
      <c r="B28" s="23">
        <v>112.2399978637695</v>
      </c>
      <c r="C28" s="23">
        <v>521.21002197265625</v>
      </c>
      <c r="D28" s="26">
        <f t="shared" si="1"/>
        <v>-1.5783962094941706E-2</v>
      </c>
      <c r="E28" s="26">
        <f t="shared" si="0"/>
        <v>-1.895806609024997E-3</v>
      </c>
    </row>
    <row r="29" spans="1:5" x14ac:dyDescent="0.25">
      <c r="A29" s="24">
        <v>45372</v>
      </c>
      <c r="B29" s="23">
        <v>114.0400009155273</v>
      </c>
      <c r="C29" s="23">
        <v>522.20001220703125</v>
      </c>
      <c r="D29" s="26">
        <f t="shared" si="1"/>
        <v>2.6739904824556238E-2</v>
      </c>
      <c r="E29" s="26">
        <f t="shared" si="0"/>
        <v>3.3047029719224241E-3</v>
      </c>
    </row>
    <row r="30" spans="1:5" x14ac:dyDescent="0.25">
      <c r="A30" s="24">
        <v>45371</v>
      </c>
      <c r="B30" s="23">
        <v>111.0699996948242</v>
      </c>
      <c r="C30" s="23">
        <v>520.47998046875</v>
      </c>
      <c r="D30" s="26">
        <f t="shared" si="1"/>
        <v>3.3017142509246256E-2</v>
      </c>
      <c r="E30" s="26">
        <f t="shared" si="0"/>
        <v>9.2493034706753186E-3</v>
      </c>
    </row>
    <row r="31" spans="1:5" x14ac:dyDescent="0.25">
      <c r="A31" s="24">
        <v>45370</v>
      </c>
      <c r="B31" s="23">
        <v>107.51999664306641</v>
      </c>
      <c r="C31" s="23">
        <v>515.71002197265625</v>
      </c>
      <c r="D31" s="26">
        <f t="shared" si="1"/>
        <v>8.3466136413117287E-3</v>
      </c>
      <c r="E31" s="26">
        <f t="shared" si="0"/>
        <v>5.5571436698069743E-3</v>
      </c>
    </row>
    <row r="32" spans="1:5" x14ac:dyDescent="0.25">
      <c r="A32" s="24">
        <v>45369</v>
      </c>
      <c r="B32" s="23">
        <v>106.629997253418</v>
      </c>
      <c r="C32" s="23">
        <v>512.8599853515625</v>
      </c>
      <c r="D32" s="26">
        <f t="shared" si="1"/>
        <v>-3.4579695942242861E-3</v>
      </c>
      <c r="E32" s="26">
        <f t="shared" si="0"/>
        <v>5.9431552852911018E-3</v>
      </c>
    </row>
    <row r="33" spans="1:5" x14ac:dyDescent="0.25">
      <c r="A33" s="24">
        <v>45366</v>
      </c>
      <c r="B33" s="23">
        <v>107</v>
      </c>
      <c r="C33" s="23">
        <v>509.82998657226563</v>
      </c>
      <c r="D33" s="26">
        <f t="shared" si="1"/>
        <v>5.166773767266708E-3</v>
      </c>
      <c r="E33" s="26">
        <f t="shared" si="0"/>
        <v>-9.942762430127261E-3</v>
      </c>
    </row>
    <row r="34" spans="1:5" x14ac:dyDescent="0.25">
      <c r="A34" s="24">
        <v>45365</v>
      </c>
      <c r="B34" s="23">
        <v>106.4499969482422</v>
      </c>
      <c r="C34" s="23">
        <v>514.95001220703125</v>
      </c>
      <c r="D34" s="26">
        <f t="shared" si="1"/>
        <v>-3.2272755015980037E-2</v>
      </c>
      <c r="E34" s="26">
        <f t="shared" si="0"/>
        <v>-1.9767787933546721E-3</v>
      </c>
    </row>
    <row r="35" spans="1:5" x14ac:dyDescent="0.25">
      <c r="A35" s="24">
        <v>45364</v>
      </c>
      <c r="B35" s="23">
        <v>110</v>
      </c>
      <c r="C35" s="23">
        <v>515.969970703125</v>
      </c>
      <c r="D35" s="26">
        <f t="shared" si="1"/>
        <v>-3.1263786493600176E-2</v>
      </c>
      <c r="E35" s="26">
        <f t="shared" si="0"/>
        <v>-1.5675114126452172E-3</v>
      </c>
    </row>
    <row r="36" spans="1:5" x14ac:dyDescent="0.25">
      <c r="A36" s="24">
        <v>45363</v>
      </c>
      <c r="B36" s="23">
        <v>113.5500030517578</v>
      </c>
      <c r="C36" s="23">
        <v>516.780029296875</v>
      </c>
      <c r="D36" s="26">
        <f t="shared" si="1"/>
        <v>-1.9937834856073811E-2</v>
      </c>
      <c r="E36" s="26">
        <f t="shared" si="0"/>
        <v>1.0757374688447952E-2</v>
      </c>
    </row>
    <row r="37" spans="1:5" x14ac:dyDescent="0.25">
      <c r="A37" s="24">
        <v>45362</v>
      </c>
      <c r="B37" s="23">
        <v>115.86000061035161</v>
      </c>
      <c r="C37" s="23">
        <v>511.27999877929688</v>
      </c>
      <c r="D37" s="26">
        <f t="shared" si="1"/>
        <v>-3.3548334593410667E-3</v>
      </c>
      <c r="E37" s="26">
        <f t="shared" si="0"/>
        <v>-8.5984999678856422E-4</v>
      </c>
    </row>
    <row r="38" spans="1:5" x14ac:dyDescent="0.25">
      <c r="A38" s="24">
        <v>45359</v>
      </c>
      <c r="B38" s="23">
        <v>116.25</v>
      </c>
      <c r="C38" s="23">
        <v>511.72000122070313</v>
      </c>
      <c r="D38" s="26">
        <f t="shared" si="1"/>
        <v>-3.526970954356845E-2</v>
      </c>
      <c r="E38" s="26">
        <f t="shared" si="0"/>
        <v>-6.0022073241476903E-3</v>
      </c>
    </row>
    <row r="39" spans="1:5" x14ac:dyDescent="0.25">
      <c r="A39" s="24">
        <v>45358</v>
      </c>
      <c r="B39" s="23">
        <v>120.5</v>
      </c>
      <c r="C39" s="23">
        <v>514.80999755859375</v>
      </c>
      <c r="D39" s="26">
        <f t="shared" si="1"/>
        <v>1.6877637130801704E-2</v>
      </c>
      <c r="E39" s="26">
        <f t="shared" si="0"/>
        <v>9.9264297373100607E-3</v>
      </c>
    </row>
    <row r="40" spans="1:5" x14ac:dyDescent="0.25">
      <c r="A40" s="24">
        <v>45357</v>
      </c>
      <c r="B40" s="23">
        <v>118.5</v>
      </c>
      <c r="C40" s="23">
        <v>509.75</v>
      </c>
      <c r="D40" s="26">
        <f t="shared" si="1"/>
        <v>6.3694267515923553E-3</v>
      </c>
      <c r="E40" s="26">
        <f t="shared" si="0"/>
        <v>5.0672490266423509E-3</v>
      </c>
    </row>
    <row r="41" spans="1:5" x14ac:dyDescent="0.25">
      <c r="A41" s="24">
        <v>45356</v>
      </c>
      <c r="B41" s="23">
        <v>117.75</v>
      </c>
      <c r="C41" s="23">
        <v>507.17999267578119</v>
      </c>
      <c r="D41" s="26">
        <f t="shared" si="1"/>
        <v>-3.3092452124264704E-2</v>
      </c>
      <c r="E41" s="26">
        <f t="shared" si="0"/>
        <v>-9.9941347631978816E-3</v>
      </c>
    </row>
    <row r="42" spans="1:5" x14ac:dyDescent="0.25">
      <c r="A42" s="24">
        <v>45355</v>
      </c>
      <c r="B42" s="23">
        <v>121.7799987792969</v>
      </c>
      <c r="C42" s="23">
        <v>512.29998779296875</v>
      </c>
      <c r="D42" s="26">
        <f t="shared" si="1"/>
        <v>-2.25539581121178E-2</v>
      </c>
      <c r="E42" s="26">
        <f t="shared" si="0"/>
        <v>-1.0724145835053767E-3</v>
      </c>
    </row>
    <row r="43" spans="1:5" x14ac:dyDescent="0.25">
      <c r="A43" s="24">
        <v>45352</v>
      </c>
      <c r="B43" s="23">
        <v>124.5899963378906</v>
      </c>
      <c r="C43" s="23">
        <v>512.8499755859375</v>
      </c>
      <c r="D43" s="26">
        <f t="shared" si="1"/>
        <v>0.3161841487204764</v>
      </c>
      <c r="E43" s="26">
        <f t="shared" si="0"/>
        <v>9.3882639342919294E-3</v>
      </c>
    </row>
    <row r="44" spans="1:5" x14ac:dyDescent="0.25">
      <c r="A44" s="24">
        <v>45351</v>
      </c>
      <c r="B44" s="23">
        <v>94.660003662109375</v>
      </c>
      <c r="C44" s="23">
        <v>508.07998657226563</v>
      </c>
      <c r="D44" s="26">
        <f t="shared" si="1"/>
        <v>1.5120682703585686E-2</v>
      </c>
      <c r="E44" s="26">
        <f t="shared" si="0"/>
        <v>3.5949448337488921E-3</v>
      </c>
    </row>
    <row r="45" spans="1:5" x14ac:dyDescent="0.25">
      <c r="A45" s="24">
        <v>45350</v>
      </c>
      <c r="B45" s="23">
        <v>93.25</v>
      </c>
      <c r="C45" s="23">
        <v>506.260009765625</v>
      </c>
      <c r="D45" s="26">
        <f t="shared" si="1"/>
        <v>1.8457869009058658E-2</v>
      </c>
      <c r="E45" s="26">
        <f t="shared" si="0"/>
        <v>-1.3216478011485178E-3</v>
      </c>
    </row>
    <row r="46" spans="1:5" x14ac:dyDescent="0.25">
      <c r="A46" s="24">
        <v>45349</v>
      </c>
      <c r="B46" s="23">
        <v>91.55999755859375</v>
      </c>
      <c r="C46" s="23">
        <v>506.92999267578119</v>
      </c>
      <c r="D46" s="26">
        <f t="shared" si="1"/>
        <v>-1.3043000196800048E-2</v>
      </c>
      <c r="E46" s="26">
        <f t="shared" si="0"/>
        <v>1.8577490850575362E-3</v>
      </c>
    </row>
    <row r="47" spans="1:5" x14ac:dyDescent="0.25">
      <c r="A47" s="24">
        <v>45348</v>
      </c>
      <c r="B47" s="23">
        <v>92.769996643066406</v>
      </c>
      <c r="C47" s="23">
        <v>505.989990234375</v>
      </c>
      <c r="D47" s="26">
        <f t="shared" si="1"/>
        <v>2.6784706251417045E-2</v>
      </c>
      <c r="E47" s="26">
        <f t="shared" si="0"/>
        <v>-3.6625299729965421E-3</v>
      </c>
    </row>
    <row r="48" spans="1:5" x14ac:dyDescent="0.25">
      <c r="A48" s="24">
        <v>45345</v>
      </c>
      <c r="B48" s="23">
        <v>90.349998474121094</v>
      </c>
      <c r="C48" s="23">
        <v>507.85000610351563</v>
      </c>
      <c r="D48" s="26">
        <f t="shared" si="1"/>
        <v>2.9160468525988748E-2</v>
      </c>
      <c r="E48" s="26">
        <f t="shared" si="0"/>
        <v>6.8966719904550722E-4</v>
      </c>
    </row>
    <row r="49" spans="1:5" x14ac:dyDescent="0.25">
      <c r="A49" s="24">
        <v>45344</v>
      </c>
      <c r="B49" s="23">
        <v>87.790000915527344</v>
      </c>
      <c r="C49" s="23">
        <v>507.5</v>
      </c>
      <c r="D49" s="26">
        <f t="shared" si="1"/>
        <v>7.8633758125975506E-2</v>
      </c>
      <c r="E49" s="26">
        <f t="shared" si="0"/>
        <v>2.0695498324175388E-2</v>
      </c>
    </row>
    <row r="50" spans="1:5" x14ac:dyDescent="0.25">
      <c r="A50" s="24">
        <v>45343</v>
      </c>
      <c r="B50" s="23">
        <v>81.389999389648438</v>
      </c>
      <c r="C50" s="23">
        <v>497.20999145507813</v>
      </c>
      <c r="D50" s="26">
        <f t="shared" si="1"/>
        <v>-1.2975984801165241E-2</v>
      </c>
      <c r="E50" s="26">
        <f t="shared" si="0"/>
        <v>9.0583316009151815E-4</v>
      </c>
    </row>
    <row r="51" spans="1:5" x14ac:dyDescent="0.25">
      <c r="A51" s="24">
        <v>45342</v>
      </c>
      <c r="B51" s="23">
        <v>82.459999084472656</v>
      </c>
      <c r="C51" s="23">
        <v>496.760009765625</v>
      </c>
      <c r="D51" s="26">
        <f t="shared" si="1"/>
        <v>-2.0781380109558545E-2</v>
      </c>
      <c r="E51" s="26">
        <f t="shared" si="0"/>
        <v>-5.5053951797489065E-3</v>
      </c>
    </row>
    <row r="52" spans="1:5" x14ac:dyDescent="0.25">
      <c r="A52" s="24">
        <v>45338</v>
      </c>
      <c r="B52" s="23">
        <v>84.209999084472656</v>
      </c>
      <c r="C52" s="23">
        <v>499.510009765625</v>
      </c>
      <c r="D52" s="26">
        <f t="shared" si="1"/>
        <v>1.8012546443200605E-2</v>
      </c>
      <c r="E52" s="26">
        <f t="shared" si="0"/>
        <v>-4.979980381600746E-3</v>
      </c>
    </row>
    <row r="53" spans="1:5" x14ac:dyDescent="0.25">
      <c r="A53" s="24">
        <v>45337</v>
      </c>
      <c r="B53" s="23">
        <v>82.720001220703125</v>
      </c>
      <c r="C53" s="23">
        <v>502.010009765625</v>
      </c>
      <c r="D53" s="26">
        <f t="shared" si="1"/>
        <v>-3.8586699901174359E-2</v>
      </c>
      <c r="E53" s="26">
        <f t="shared" si="0"/>
        <v>6.8997380325150903E-3</v>
      </c>
    </row>
    <row r="54" spans="1:5" x14ac:dyDescent="0.25">
      <c r="A54" s="24">
        <v>45336</v>
      </c>
      <c r="B54" s="23">
        <v>86.040000915527344</v>
      </c>
      <c r="C54" s="23">
        <v>498.57000732421881</v>
      </c>
      <c r="D54" s="26">
        <f t="shared" si="1"/>
        <v>2.4529619864842145E-2</v>
      </c>
      <c r="E54" s="26">
        <f t="shared" si="0"/>
        <v>9.0876393984367088E-3</v>
      </c>
    </row>
    <row r="55" spans="1:5" x14ac:dyDescent="0.25">
      <c r="A55" s="24">
        <v>45335</v>
      </c>
      <c r="B55" s="23">
        <v>83.980003356933594</v>
      </c>
      <c r="C55" s="23">
        <v>494.07998657226563</v>
      </c>
      <c r="D55" s="26">
        <f t="shared" si="1"/>
        <v>-3.0477941652485185E-2</v>
      </c>
      <c r="E55" s="26">
        <f t="shared" si="0"/>
        <v>-1.377305334094614E-2</v>
      </c>
    </row>
    <row r="56" spans="1:5" x14ac:dyDescent="0.25">
      <c r="A56" s="24">
        <v>45334</v>
      </c>
      <c r="B56" s="23">
        <v>86.620002746582031</v>
      </c>
      <c r="C56" s="23">
        <v>500.98001098632813</v>
      </c>
      <c r="D56" s="26">
        <f t="shared" si="1"/>
        <v>4.8724572298075586E-3</v>
      </c>
      <c r="E56" s="26">
        <f t="shared" si="0"/>
        <v>-4.3894895320195637E-4</v>
      </c>
    </row>
    <row r="57" spans="1:5" x14ac:dyDescent="0.25">
      <c r="A57" s="24">
        <v>45331</v>
      </c>
      <c r="B57" s="23">
        <v>86.199996948242188</v>
      </c>
      <c r="C57" s="23">
        <v>501.20001220703119</v>
      </c>
      <c r="D57" s="26">
        <f t="shared" si="1"/>
        <v>1.6509361392709865E-2</v>
      </c>
      <c r="E57" s="26">
        <f t="shared" si="0"/>
        <v>5.7794285609298335E-3</v>
      </c>
    </row>
    <row r="58" spans="1:5" x14ac:dyDescent="0.25">
      <c r="A58" s="24">
        <v>45330</v>
      </c>
      <c r="B58" s="23">
        <v>84.800003051757813</v>
      </c>
      <c r="C58" s="23">
        <v>498.32000732421881</v>
      </c>
      <c r="D58" s="26">
        <f t="shared" si="1"/>
        <v>1.2658290124544003E-2</v>
      </c>
      <c r="E58" s="26">
        <f t="shared" si="0"/>
        <v>4.4168082314266499E-4</v>
      </c>
    </row>
    <row r="59" spans="1:5" x14ac:dyDescent="0.25">
      <c r="A59" s="24">
        <v>45329</v>
      </c>
      <c r="B59" s="23">
        <v>83.739997863769531</v>
      </c>
      <c r="C59" s="23">
        <v>498.10000610351563</v>
      </c>
      <c r="D59" s="26">
        <f t="shared" si="1"/>
        <v>1.282048324481444E-2</v>
      </c>
      <c r="E59" s="26">
        <f t="shared" si="0"/>
        <v>8.3404085703004949E-3</v>
      </c>
    </row>
    <row r="60" spans="1:5" x14ac:dyDescent="0.25">
      <c r="A60" s="24">
        <v>45328</v>
      </c>
      <c r="B60" s="23">
        <v>82.680000305175781</v>
      </c>
      <c r="C60" s="23">
        <v>493.98001098632813</v>
      </c>
      <c r="D60" s="26">
        <f t="shared" si="1"/>
        <v>-3.5351753723747215E-2</v>
      </c>
      <c r="E60" s="26">
        <f t="shared" si="0"/>
        <v>2.9033057127196837E-3</v>
      </c>
    </row>
    <row r="61" spans="1:5" x14ac:dyDescent="0.25">
      <c r="A61" s="24">
        <v>45327</v>
      </c>
      <c r="B61" s="23">
        <v>85.709999084472656</v>
      </c>
      <c r="C61" s="23">
        <v>492.54998779296881</v>
      </c>
      <c r="D61" s="26">
        <f t="shared" si="1"/>
        <v>-7.0667355480555916E-3</v>
      </c>
      <c r="E61" s="26">
        <f t="shared" si="0"/>
        <v>-3.64118193248264E-3</v>
      </c>
    </row>
    <row r="62" spans="1:5" x14ac:dyDescent="0.25">
      <c r="A62" s="24">
        <v>45324</v>
      </c>
      <c r="B62" s="23">
        <v>86.319999694824219</v>
      </c>
      <c r="C62" s="23">
        <v>494.35000610351563</v>
      </c>
      <c r="D62" s="26">
        <f t="shared" si="1"/>
        <v>6.2951844627172626E-3</v>
      </c>
      <c r="E62" s="26">
        <f t="shared" si="0"/>
        <v>1.0527378920638597E-2</v>
      </c>
    </row>
    <row r="63" spans="1:5" x14ac:dyDescent="0.25">
      <c r="A63" s="24">
        <v>45323</v>
      </c>
      <c r="B63" s="23">
        <v>85.779998779296875</v>
      </c>
      <c r="C63" s="23">
        <v>489.20001220703119</v>
      </c>
      <c r="D63" s="26">
        <f t="shared" si="1"/>
        <v>3.4990367060603544E-2</v>
      </c>
      <c r="E63" s="26">
        <f t="shared" si="0"/>
        <v>1.3088152875065706E-2</v>
      </c>
    </row>
    <row r="64" spans="1:5" x14ac:dyDescent="0.25">
      <c r="A64" s="24">
        <v>45322</v>
      </c>
      <c r="B64" s="23">
        <v>82.879997253417969</v>
      </c>
      <c r="C64" s="23">
        <v>482.8800048828125</v>
      </c>
      <c r="D64" s="26">
        <f t="shared" si="1"/>
        <v>-2.2641576995792834E-2</v>
      </c>
      <c r="E64" s="26">
        <f t="shared" si="0"/>
        <v>-1.6317320635176435E-2</v>
      </c>
    </row>
    <row r="65" spans="1:5" x14ac:dyDescent="0.25">
      <c r="A65" s="24">
        <v>45321</v>
      </c>
      <c r="B65" s="23">
        <v>84.800003051757813</v>
      </c>
      <c r="C65" s="23">
        <v>490.8900146484375</v>
      </c>
      <c r="D65" s="26">
        <f t="shared" si="1"/>
        <v>1.6664660455828262E-2</v>
      </c>
      <c r="E65" s="26">
        <f t="shared" si="0"/>
        <v>-7.7345324105237978E-4</v>
      </c>
    </row>
    <row r="66" spans="1:5" x14ac:dyDescent="0.25">
      <c r="A66" s="24">
        <v>45320</v>
      </c>
      <c r="B66" s="23">
        <v>83.410003662109375</v>
      </c>
      <c r="C66" s="23">
        <v>491.26998901367188</v>
      </c>
      <c r="D66" s="26">
        <f t="shared" si="1"/>
        <v>-9.6176388845103933E-3</v>
      </c>
      <c r="E66" s="26">
        <f t="shared" ref="E66:E129" si="2">+C66/C67-1</f>
        <v>7.9193806498858432E-3</v>
      </c>
    </row>
    <row r="67" spans="1:5" x14ac:dyDescent="0.25">
      <c r="A67" s="24">
        <v>45317</v>
      </c>
      <c r="B67" s="23">
        <v>84.220001220703125</v>
      </c>
      <c r="C67" s="23">
        <v>487.41000366210938</v>
      </c>
      <c r="D67" s="26">
        <f t="shared" ref="D67:D130" si="3">+B67/B68-1</f>
        <v>1.421002278620076E-2</v>
      </c>
      <c r="E67" s="26">
        <f t="shared" si="2"/>
        <v>-1.2704037021049608E-3</v>
      </c>
    </row>
    <row r="68" spans="1:5" x14ac:dyDescent="0.25">
      <c r="A68" s="24">
        <v>45316</v>
      </c>
      <c r="B68" s="23">
        <v>83.040000915527344</v>
      </c>
      <c r="C68" s="23">
        <v>488.02999877929688</v>
      </c>
      <c r="D68" s="26">
        <f t="shared" si="3"/>
        <v>-8.0038009350497097E-3</v>
      </c>
      <c r="E68" s="26">
        <f t="shared" si="2"/>
        <v>5.4388925424670997E-3</v>
      </c>
    </row>
    <row r="69" spans="1:5" x14ac:dyDescent="0.25">
      <c r="A69" s="24">
        <v>45315</v>
      </c>
      <c r="B69" s="23">
        <v>83.709999084472656</v>
      </c>
      <c r="C69" s="23">
        <v>485.3900146484375</v>
      </c>
      <c r="D69" s="26">
        <f t="shared" si="3"/>
        <v>1.552831219893247E-2</v>
      </c>
      <c r="E69" s="26">
        <f t="shared" si="2"/>
        <v>1.0931594952936496E-3</v>
      </c>
    </row>
    <row r="70" spans="1:5" x14ac:dyDescent="0.25">
      <c r="A70" s="24">
        <v>45314</v>
      </c>
      <c r="B70" s="23">
        <v>82.430000305175781</v>
      </c>
      <c r="C70" s="23">
        <v>484.8599853515625</v>
      </c>
      <c r="D70" s="26">
        <f t="shared" si="3"/>
        <v>1.5898458531316217E-2</v>
      </c>
      <c r="E70" s="26">
        <f t="shared" si="2"/>
        <v>2.9164817642564067E-3</v>
      </c>
    </row>
    <row r="71" spans="1:5" x14ac:dyDescent="0.25">
      <c r="A71" s="24">
        <v>45313</v>
      </c>
      <c r="B71" s="23">
        <v>81.139999389648438</v>
      </c>
      <c r="C71" s="23">
        <v>483.45001220703119</v>
      </c>
      <c r="D71" s="26">
        <f t="shared" si="3"/>
        <v>-2.4642420863032255E-2</v>
      </c>
      <c r="E71" s="26">
        <f t="shared" si="2"/>
        <v>2.114336891851476E-3</v>
      </c>
    </row>
    <row r="72" spans="1:5" x14ac:dyDescent="0.25">
      <c r="A72" s="24">
        <v>45310</v>
      </c>
      <c r="B72" s="23">
        <v>83.19000244140625</v>
      </c>
      <c r="C72" s="23">
        <v>482.42999267578119</v>
      </c>
      <c r="D72" s="26">
        <f t="shared" si="3"/>
        <v>6.0961593623885424E-2</v>
      </c>
      <c r="E72" s="26">
        <f t="shared" si="2"/>
        <v>1.2466164165346738E-2</v>
      </c>
    </row>
    <row r="73" spans="1:5" x14ac:dyDescent="0.25">
      <c r="A73" s="24">
        <v>45309</v>
      </c>
      <c r="B73" s="23">
        <v>78.410003662109375</v>
      </c>
      <c r="C73" s="23">
        <v>476.489990234375</v>
      </c>
      <c r="D73" s="26">
        <f t="shared" si="3"/>
        <v>9.657480873464408E-3</v>
      </c>
      <c r="E73" s="26">
        <f t="shared" si="2"/>
        <v>8.8928023321790395E-3</v>
      </c>
    </row>
    <row r="74" spans="1:5" x14ac:dyDescent="0.25">
      <c r="A74" s="24">
        <v>45308</v>
      </c>
      <c r="B74" s="23">
        <v>77.660003662109375</v>
      </c>
      <c r="C74" s="23">
        <v>472.29000854492188</v>
      </c>
      <c r="D74" s="26">
        <f t="shared" si="3"/>
        <v>-2.3390254772089558E-2</v>
      </c>
      <c r="E74" s="26">
        <f t="shared" si="2"/>
        <v>-5.5586805878178325E-3</v>
      </c>
    </row>
    <row r="75" spans="1:5" x14ac:dyDescent="0.25">
      <c r="A75" s="24">
        <v>45307</v>
      </c>
      <c r="B75" s="23">
        <v>79.519996643066406</v>
      </c>
      <c r="C75" s="23">
        <v>474.92999267578119</v>
      </c>
      <c r="D75" s="26">
        <f t="shared" si="3"/>
        <v>2.6478261371463141E-3</v>
      </c>
      <c r="E75" s="26">
        <f t="shared" si="2"/>
        <v>-3.6712260361014826E-3</v>
      </c>
    </row>
    <row r="76" spans="1:5" x14ac:dyDescent="0.25">
      <c r="A76" s="24">
        <v>45303</v>
      </c>
      <c r="B76" s="23">
        <v>79.30999755859375</v>
      </c>
      <c r="C76" s="23">
        <v>476.67999267578119</v>
      </c>
      <c r="D76" s="26">
        <f t="shared" si="3"/>
        <v>-5.0182101426824444E-3</v>
      </c>
      <c r="E76" s="26">
        <f t="shared" si="2"/>
        <v>6.9273972507066794E-4</v>
      </c>
    </row>
    <row r="77" spans="1:5" x14ac:dyDescent="0.25">
      <c r="A77" s="24">
        <v>45302</v>
      </c>
      <c r="B77" s="23">
        <v>79.709999084472656</v>
      </c>
      <c r="C77" s="23">
        <v>476.35000610351563</v>
      </c>
      <c r="D77" s="26">
        <f t="shared" si="3"/>
        <v>1.8658135264826292E-2</v>
      </c>
      <c r="E77" s="26">
        <f t="shared" si="2"/>
        <v>-4.4064012118927298E-4</v>
      </c>
    </row>
    <row r="78" spans="1:5" x14ac:dyDescent="0.25">
      <c r="A78" s="24">
        <v>45301</v>
      </c>
      <c r="B78" s="23">
        <v>78.25</v>
      </c>
      <c r="C78" s="23">
        <v>476.55999755859381</v>
      </c>
      <c r="D78" s="26">
        <f t="shared" si="3"/>
        <v>1.4784066666125861E-2</v>
      </c>
      <c r="E78" s="26">
        <f t="shared" si="2"/>
        <v>5.6554246817062115E-3</v>
      </c>
    </row>
    <row r="79" spans="1:5" x14ac:dyDescent="0.25">
      <c r="A79" s="24">
        <v>45300</v>
      </c>
      <c r="B79" s="23">
        <v>77.110000610351563</v>
      </c>
      <c r="C79" s="23">
        <v>473.8800048828125</v>
      </c>
      <c r="D79" s="26">
        <f t="shared" si="3"/>
        <v>-2.8351814298077427E-2</v>
      </c>
      <c r="E79" s="26">
        <f t="shared" si="2"/>
        <v>-1.5170695563498926E-3</v>
      </c>
    </row>
    <row r="80" spans="1:5" x14ac:dyDescent="0.25">
      <c r="A80" s="24">
        <v>45299</v>
      </c>
      <c r="B80" s="23">
        <v>79.360000610351563</v>
      </c>
      <c r="C80" s="23">
        <v>474.60000610351563</v>
      </c>
      <c r="D80" s="26">
        <f t="shared" si="3"/>
        <v>4.6413560686082267E-2</v>
      </c>
      <c r="E80" s="26">
        <f t="shared" si="2"/>
        <v>1.4275928543528549E-2</v>
      </c>
    </row>
    <row r="81" spans="1:5" x14ac:dyDescent="0.25">
      <c r="A81" s="24">
        <v>45296</v>
      </c>
      <c r="B81" s="23">
        <v>75.839996337890625</v>
      </c>
      <c r="C81" s="23">
        <v>467.92001342773438</v>
      </c>
      <c r="D81" s="26">
        <f t="shared" si="3"/>
        <v>-1.7112660355871334E-3</v>
      </c>
      <c r="E81" s="26">
        <f t="shared" si="2"/>
        <v>1.36965984015891E-3</v>
      </c>
    </row>
    <row r="82" spans="1:5" x14ac:dyDescent="0.25">
      <c r="A82" s="24">
        <v>45295</v>
      </c>
      <c r="B82" s="23">
        <v>75.970001220703125</v>
      </c>
      <c r="C82" s="23">
        <v>467.27999877929688</v>
      </c>
      <c r="D82" s="26">
        <f t="shared" si="3"/>
        <v>-8.2245073886105802E-3</v>
      </c>
      <c r="E82" s="26">
        <f t="shared" si="2"/>
        <v>-3.2210792425203527E-3</v>
      </c>
    </row>
    <row r="83" spans="1:5" x14ac:dyDescent="0.25">
      <c r="A83" s="24">
        <v>45294</v>
      </c>
      <c r="B83" s="23">
        <v>76.599998474121094</v>
      </c>
      <c r="C83" s="23">
        <v>468.79000854492188</v>
      </c>
      <c r="D83" s="26">
        <f t="shared" si="3"/>
        <v>2.4201063463524797E-2</v>
      </c>
      <c r="E83" s="26">
        <f t="shared" si="2"/>
        <v>-8.1666886732423283E-3</v>
      </c>
    </row>
    <row r="84" spans="1:5" x14ac:dyDescent="0.25">
      <c r="A84" s="24">
        <v>45293</v>
      </c>
      <c r="B84" s="23">
        <v>74.790000915527344</v>
      </c>
      <c r="C84" s="23">
        <v>472.64999389648438</v>
      </c>
      <c r="D84" s="26">
        <f t="shared" si="3"/>
        <v>-2.2352929208792838E-2</v>
      </c>
      <c r="E84" s="26">
        <f t="shared" si="2"/>
        <v>-5.5963553802200749E-3</v>
      </c>
    </row>
    <row r="85" spans="1:5" x14ac:dyDescent="0.25">
      <c r="A85" s="24">
        <v>45289</v>
      </c>
      <c r="B85" s="23">
        <v>76.5</v>
      </c>
      <c r="C85" s="23">
        <v>475.30999755859381</v>
      </c>
      <c r="D85" s="26">
        <f t="shared" si="3"/>
        <v>-2.3474218108946454E-3</v>
      </c>
      <c r="E85" s="26">
        <f t="shared" si="2"/>
        <v>-2.8949734119544379E-3</v>
      </c>
    </row>
    <row r="86" spans="1:5" x14ac:dyDescent="0.25">
      <c r="A86" s="24">
        <v>45288</v>
      </c>
      <c r="B86" s="23">
        <v>76.680000305175781</v>
      </c>
      <c r="C86" s="23">
        <v>476.69000244140619</v>
      </c>
      <c r="D86" s="26">
        <f t="shared" si="3"/>
        <v>-7.5071423119039693E-3</v>
      </c>
      <c r="E86" s="26">
        <f t="shared" si="2"/>
        <v>3.7773115378980648E-4</v>
      </c>
    </row>
    <row r="87" spans="1:5" x14ac:dyDescent="0.25">
      <c r="A87" s="24">
        <v>45287</v>
      </c>
      <c r="B87" s="23">
        <v>77.260002136230469</v>
      </c>
      <c r="C87" s="23">
        <v>476.510009765625</v>
      </c>
      <c r="D87" s="26">
        <f t="shared" si="3"/>
        <v>3.3766511198762839E-3</v>
      </c>
      <c r="E87" s="26">
        <f t="shared" si="2"/>
        <v>1.8080855254416495E-3</v>
      </c>
    </row>
    <row r="88" spans="1:5" x14ac:dyDescent="0.25">
      <c r="A88" s="24">
        <v>45286</v>
      </c>
      <c r="B88" s="23">
        <v>77</v>
      </c>
      <c r="C88" s="23">
        <v>475.64999389648438</v>
      </c>
      <c r="D88" s="26">
        <f t="shared" si="3"/>
        <v>1.7038712602387429E-2</v>
      </c>
      <c r="E88" s="26">
        <f t="shared" si="2"/>
        <v>4.2225272369307287E-3</v>
      </c>
    </row>
    <row r="89" spans="1:5" x14ac:dyDescent="0.25">
      <c r="A89" s="24">
        <v>45282</v>
      </c>
      <c r="B89" s="23">
        <v>75.709999084472656</v>
      </c>
      <c r="C89" s="23">
        <v>473.64999389648438</v>
      </c>
      <c r="D89" s="26">
        <f t="shared" si="3"/>
        <v>5.1778995117977011E-3</v>
      </c>
      <c r="E89" s="26">
        <f t="shared" si="2"/>
        <v>2.0096925426713597E-3</v>
      </c>
    </row>
    <row r="90" spans="1:5" x14ac:dyDescent="0.25">
      <c r="A90" s="24">
        <v>45281</v>
      </c>
      <c r="B90" s="23">
        <v>75.319999694824219</v>
      </c>
      <c r="C90" s="23">
        <v>472.70001220703119</v>
      </c>
      <c r="D90" s="26">
        <f t="shared" si="3"/>
        <v>4.0044208771085943E-2</v>
      </c>
      <c r="E90" s="26">
        <f t="shared" si="2"/>
        <v>9.4819167744615296E-3</v>
      </c>
    </row>
    <row r="91" spans="1:5" x14ac:dyDescent="0.25">
      <c r="A91" s="24">
        <v>45280</v>
      </c>
      <c r="B91" s="23">
        <v>72.419998168945313</v>
      </c>
      <c r="C91" s="23">
        <v>468.260009765625</v>
      </c>
      <c r="D91" s="26">
        <f t="shared" si="3"/>
        <v>-1.5095887784294271E-2</v>
      </c>
      <c r="E91" s="26">
        <f t="shared" si="2"/>
        <v>-1.3857271129248727E-2</v>
      </c>
    </row>
    <row r="92" spans="1:5" x14ac:dyDescent="0.25">
      <c r="A92" s="24">
        <v>45279</v>
      </c>
      <c r="B92" s="23">
        <v>73.529998779296875</v>
      </c>
      <c r="C92" s="23">
        <v>474.83999633789063</v>
      </c>
      <c r="D92" s="26">
        <f t="shared" si="3"/>
        <v>2.1806736639695679E-3</v>
      </c>
      <c r="E92" s="26">
        <f t="shared" si="2"/>
        <v>6.0808846108111325E-3</v>
      </c>
    </row>
    <row r="93" spans="1:5" x14ac:dyDescent="0.25">
      <c r="A93" s="24">
        <v>45278</v>
      </c>
      <c r="B93" s="23">
        <v>73.370002746582031</v>
      </c>
      <c r="C93" s="23">
        <v>471.97000122070313</v>
      </c>
      <c r="D93" s="26">
        <f t="shared" si="3"/>
        <v>2.4434514561415765E-2</v>
      </c>
      <c r="E93" s="26">
        <f t="shared" si="2"/>
        <v>5.6250713228847005E-3</v>
      </c>
    </row>
    <row r="94" spans="1:5" x14ac:dyDescent="0.25">
      <c r="A94" s="24">
        <v>45275</v>
      </c>
      <c r="B94" s="23">
        <v>71.620002746582031</v>
      </c>
      <c r="C94" s="23">
        <v>469.32998657226563</v>
      </c>
      <c r="D94" s="26">
        <f t="shared" si="3"/>
        <v>-1.1183177622268614E-2</v>
      </c>
      <c r="E94" s="26">
        <f t="shared" si="2"/>
        <v>-5.6778948283112696E-3</v>
      </c>
    </row>
    <row r="95" spans="1:5" x14ac:dyDescent="0.25">
      <c r="A95" s="24">
        <v>45274</v>
      </c>
      <c r="B95" s="23">
        <v>72.430000305175781</v>
      </c>
      <c r="C95" s="23">
        <v>472.010009765625</v>
      </c>
      <c r="D95" s="26">
        <f t="shared" si="3"/>
        <v>3.6639436925154367E-2</v>
      </c>
      <c r="E95" s="26">
        <f t="shared" si="2"/>
        <v>3.2093725092985359E-3</v>
      </c>
    </row>
    <row r="96" spans="1:5" x14ac:dyDescent="0.25">
      <c r="A96" s="24">
        <v>45273</v>
      </c>
      <c r="B96" s="23">
        <v>69.870002746582031</v>
      </c>
      <c r="C96" s="23">
        <v>470.5</v>
      </c>
      <c r="D96" s="26">
        <f t="shared" si="3"/>
        <v>-1.7144609351333884E-3</v>
      </c>
      <c r="E96" s="26">
        <f t="shared" si="2"/>
        <v>1.3790118104538118E-2</v>
      </c>
    </row>
    <row r="97" spans="1:5" x14ac:dyDescent="0.25">
      <c r="A97" s="24">
        <v>45272</v>
      </c>
      <c r="B97" s="23">
        <v>69.989997863769531</v>
      </c>
      <c r="C97" s="23">
        <v>464.10000610351563</v>
      </c>
      <c r="D97" s="26">
        <f t="shared" si="3"/>
        <v>1.0831889415647167E-2</v>
      </c>
      <c r="E97" s="26">
        <f t="shared" si="2"/>
        <v>4.5672328702839327E-3</v>
      </c>
    </row>
    <row r="98" spans="1:5" x14ac:dyDescent="0.25">
      <c r="A98" s="24">
        <v>45271</v>
      </c>
      <c r="B98" s="23">
        <v>69.239997863769531</v>
      </c>
      <c r="C98" s="23">
        <v>461.989990234375</v>
      </c>
      <c r="D98" s="26">
        <f t="shared" si="3"/>
        <v>7.8602756843522137E-3</v>
      </c>
      <c r="E98" s="26">
        <f t="shared" si="2"/>
        <v>3.8895653625896642E-3</v>
      </c>
    </row>
    <row r="99" spans="1:5" x14ac:dyDescent="0.25">
      <c r="A99" s="24">
        <v>45268</v>
      </c>
      <c r="B99" s="23">
        <v>68.699996948242188</v>
      </c>
      <c r="C99" s="23">
        <v>460.20001220703119</v>
      </c>
      <c r="D99" s="26">
        <f t="shared" si="3"/>
        <v>1.6037413066720685E-3</v>
      </c>
      <c r="E99" s="26">
        <f t="shared" si="2"/>
        <v>4.299153642212783E-3</v>
      </c>
    </row>
    <row r="100" spans="1:5" x14ac:dyDescent="0.25">
      <c r="A100" s="24">
        <v>45267</v>
      </c>
      <c r="B100" s="23">
        <v>68.589996337890625</v>
      </c>
      <c r="C100" s="23">
        <v>458.23001098632813</v>
      </c>
      <c r="D100" s="26">
        <f t="shared" si="3"/>
        <v>1.4194870966435458E-2</v>
      </c>
      <c r="E100" s="26">
        <f t="shared" si="2"/>
        <v>7.6304009723535682E-3</v>
      </c>
    </row>
    <row r="101" spans="1:5" x14ac:dyDescent="0.25">
      <c r="A101" s="24">
        <v>45266</v>
      </c>
      <c r="B101" s="23">
        <v>67.629997253417969</v>
      </c>
      <c r="C101" s="23">
        <v>454.760009765625</v>
      </c>
      <c r="D101" s="26">
        <f t="shared" si="3"/>
        <v>-2.3957333528298208E-2</v>
      </c>
      <c r="E101" s="26">
        <f t="shared" si="2"/>
        <v>-4.0297772958712841E-3</v>
      </c>
    </row>
    <row r="102" spans="1:5" x14ac:dyDescent="0.25">
      <c r="A102" s="24">
        <v>45265</v>
      </c>
      <c r="B102" s="23">
        <v>69.290000915527344</v>
      </c>
      <c r="C102" s="23">
        <v>456.60000610351563</v>
      </c>
      <c r="D102" s="26">
        <f t="shared" si="3"/>
        <v>-4.3275792598007623E-4</v>
      </c>
      <c r="E102" s="26">
        <f t="shared" si="2"/>
        <v>-1.9706220282789122E-4</v>
      </c>
    </row>
    <row r="103" spans="1:5" x14ac:dyDescent="0.25">
      <c r="A103" s="24">
        <v>45264</v>
      </c>
      <c r="B103" s="23">
        <v>69.319999694824219</v>
      </c>
      <c r="C103" s="23">
        <v>456.69000244140619</v>
      </c>
      <c r="D103" s="26">
        <f t="shared" si="3"/>
        <v>-3.6285285684390045E-2</v>
      </c>
      <c r="E103" s="26">
        <f t="shared" si="2"/>
        <v>-5.249408908886033E-3</v>
      </c>
    </row>
    <row r="104" spans="1:5" x14ac:dyDescent="0.25">
      <c r="A104" s="24">
        <v>45261</v>
      </c>
      <c r="B104" s="23">
        <v>71.930000305175781</v>
      </c>
      <c r="C104" s="23">
        <v>459.10000610351563</v>
      </c>
      <c r="D104" s="26">
        <f t="shared" si="3"/>
        <v>-5.1930964792060053E-2</v>
      </c>
      <c r="E104" s="26">
        <f t="shared" si="2"/>
        <v>5.9158901032843048E-3</v>
      </c>
    </row>
    <row r="105" spans="1:5" x14ac:dyDescent="0.25">
      <c r="A105" s="24">
        <v>45260</v>
      </c>
      <c r="B105" s="23">
        <v>75.870002746582031</v>
      </c>
      <c r="C105" s="23">
        <v>456.39999389648438</v>
      </c>
      <c r="D105" s="26">
        <f t="shared" si="3"/>
        <v>1.0791436375360508E-2</v>
      </c>
      <c r="E105" s="26">
        <f t="shared" si="2"/>
        <v>3.9374598064263466E-3</v>
      </c>
    </row>
    <row r="106" spans="1:5" x14ac:dyDescent="0.25">
      <c r="A106" s="24">
        <v>45259</v>
      </c>
      <c r="B106" s="23">
        <v>75.05999755859375</v>
      </c>
      <c r="C106" s="23">
        <v>454.6099853515625</v>
      </c>
      <c r="D106" s="26">
        <f t="shared" si="3"/>
        <v>1.3913262140765159E-2</v>
      </c>
      <c r="E106" s="26">
        <f t="shared" si="2"/>
        <v>-7.0342103042375648E-4</v>
      </c>
    </row>
    <row r="107" spans="1:5" x14ac:dyDescent="0.25">
      <c r="A107" s="24">
        <v>45258</v>
      </c>
      <c r="B107" s="23">
        <v>74.029998779296875</v>
      </c>
      <c r="C107" s="23">
        <v>454.92999267578119</v>
      </c>
      <c r="D107" s="26">
        <f t="shared" si="3"/>
        <v>-5.7749168743335133E-3</v>
      </c>
      <c r="E107" s="26">
        <f t="shared" si="2"/>
        <v>9.9010226759266295E-4</v>
      </c>
    </row>
    <row r="108" spans="1:5" x14ac:dyDescent="0.25">
      <c r="A108" s="24">
        <v>45257</v>
      </c>
      <c r="B108" s="23">
        <v>74.459999084472656</v>
      </c>
      <c r="C108" s="23">
        <v>454.48001098632813</v>
      </c>
      <c r="D108" s="26">
        <f t="shared" si="3"/>
        <v>6.7189114235643999E-4</v>
      </c>
      <c r="E108" s="26">
        <f t="shared" si="2"/>
        <v>-1.8009594303207699E-3</v>
      </c>
    </row>
    <row r="109" spans="1:5" x14ac:dyDescent="0.25">
      <c r="A109" s="24">
        <v>45254</v>
      </c>
      <c r="B109" s="23">
        <v>74.410003662109375</v>
      </c>
      <c r="C109" s="23">
        <v>455.29998779296881</v>
      </c>
      <c r="D109" s="26">
        <f t="shared" si="3"/>
        <v>-3.615380851139216E-3</v>
      </c>
      <c r="E109" s="26">
        <f t="shared" si="2"/>
        <v>6.1535489881192618E-4</v>
      </c>
    </row>
    <row r="110" spans="1:5" x14ac:dyDescent="0.25">
      <c r="A110" s="24">
        <v>45252</v>
      </c>
      <c r="B110" s="23">
        <v>74.680000305175781</v>
      </c>
      <c r="C110" s="23">
        <v>455.01998901367188</v>
      </c>
      <c r="D110" s="26">
        <f t="shared" si="3"/>
        <v>1.4398227642594907E-2</v>
      </c>
      <c r="E110" s="26">
        <f t="shared" si="2"/>
        <v>3.8608335923762116E-3</v>
      </c>
    </row>
    <row r="111" spans="1:5" x14ac:dyDescent="0.25">
      <c r="A111" s="24">
        <v>45251</v>
      </c>
      <c r="B111" s="23">
        <v>73.620002746582031</v>
      </c>
      <c r="C111" s="23">
        <v>453.26998901367188</v>
      </c>
      <c r="D111" s="26">
        <f t="shared" si="3"/>
        <v>3.5441948482450858E-3</v>
      </c>
      <c r="E111" s="26">
        <f t="shared" si="2"/>
        <v>-2.1794142796411897E-3</v>
      </c>
    </row>
    <row r="112" spans="1:5" x14ac:dyDescent="0.25">
      <c r="A112" s="24">
        <v>45250</v>
      </c>
      <c r="B112" s="23">
        <v>73.360000610351563</v>
      </c>
      <c r="C112" s="23">
        <v>454.260009765625</v>
      </c>
      <c r="D112" s="26">
        <f t="shared" si="3"/>
        <v>-3.2608406079508434E-3</v>
      </c>
      <c r="E112" s="26">
        <f t="shared" si="2"/>
        <v>7.6976001129744898E-3</v>
      </c>
    </row>
    <row r="113" spans="1:5" x14ac:dyDescent="0.25">
      <c r="A113" s="24">
        <v>45247</v>
      </c>
      <c r="B113" s="23">
        <v>73.599998474121094</v>
      </c>
      <c r="C113" s="23">
        <v>450.79000854492188</v>
      </c>
      <c r="D113" s="26">
        <f t="shared" si="3"/>
        <v>1.4612593675427554E-2</v>
      </c>
      <c r="E113" s="26">
        <f t="shared" si="2"/>
        <v>1.2438032670611943E-3</v>
      </c>
    </row>
    <row r="114" spans="1:5" x14ac:dyDescent="0.25">
      <c r="A114" s="24">
        <v>45246</v>
      </c>
      <c r="B114" s="23">
        <v>72.540000915527344</v>
      </c>
      <c r="C114" s="23">
        <v>450.23001098632813</v>
      </c>
      <c r="D114" s="26">
        <f t="shared" si="3"/>
        <v>-5.4839801547886813E-3</v>
      </c>
      <c r="E114" s="26">
        <f t="shared" si="2"/>
        <v>1.2231327154985649E-3</v>
      </c>
    </row>
    <row r="115" spans="1:5" x14ac:dyDescent="0.25">
      <c r="A115" s="24">
        <v>45245</v>
      </c>
      <c r="B115" s="23">
        <v>72.94000244140625</v>
      </c>
      <c r="C115" s="23">
        <v>449.67999267578119</v>
      </c>
      <c r="D115" s="26">
        <f t="shared" si="3"/>
        <v>-1.2856908324393346E-2</v>
      </c>
      <c r="E115" s="26">
        <f t="shared" si="2"/>
        <v>2.1170451411640645E-3</v>
      </c>
    </row>
    <row r="116" spans="1:5" x14ac:dyDescent="0.25">
      <c r="A116" s="24">
        <v>45244</v>
      </c>
      <c r="B116" s="23">
        <v>73.889999389648438</v>
      </c>
      <c r="C116" s="23">
        <v>448.73001098632813</v>
      </c>
      <c r="D116" s="26">
        <f t="shared" si="3"/>
        <v>1.6267148169013534E-3</v>
      </c>
      <c r="E116" s="26">
        <f t="shared" si="2"/>
        <v>1.940073263262887E-2</v>
      </c>
    </row>
    <row r="117" spans="1:5" x14ac:dyDescent="0.25">
      <c r="A117" s="24">
        <v>45243</v>
      </c>
      <c r="B117" s="23">
        <v>73.769996643066406</v>
      </c>
      <c r="C117" s="23">
        <v>440.19000244140619</v>
      </c>
      <c r="D117" s="26">
        <f t="shared" si="3"/>
        <v>3.6734237151891946E-3</v>
      </c>
      <c r="E117" s="26">
        <f t="shared" si="2"/>
        <v>-9.5318518444653666E-4</v>
      </c>
    </row>
    <row r="118" spans="1:5" x14ac:dyDescent="0.25">
      <c r="A118" s="24">
        <v>45240</v>
      </c>
      <c r="B118" s="23">
        <v>73.5</v>
      </c>
      <c r="C118" s="23">
        <v>440.6099853515625</v>
      </c>
      <c r="D118" s="26">
        <f t="shared" si="3"/>
        <v>1.7441890552192252E-2</v>
      </c>
      <c r="E118" s="26">
        <f t="shared" si="2"/>
        <v>1.5604806082469169E-2</v>
      </c>
    </row>
    <row r="119" spans="1:5" x14ac:dyDescent="0.25">
      <c r="A119" s="24">
        <v>45239</v>
      </c>
      <c r="B119" s="23">
        <v>72.239997863769531</v>
      </c>
      <c r="C119" s="23">
        <v>433.83999633789063</v>
      </c>
      <c r="D119" s="26">
        <f t="shared" si="3"/>
        <v>-3.3113339134676067E-3</v>
      </c>
      <c r="E119" s="26">
        <f t="shared" si="2"/>
        <v>-7.7987505136863922E-3</v>
      </c>
    </row>
    <row r="120" spans="1:5" x14ac:dyDescent="0.25">
      <c r="A120" s="24">
        <v>45238</v>
      </c>
      <c r="B120" s="23">
        <v>72.480003356933594</v>
      </c>
      <c r="C120" s="23">
        <v>437.25</v>
      </c>
      <c r="D120" s="26">
        <f t="shared" si="3"/>
        <v>1.2149179432575874E-2</v>
      </c>
      <c r="E120" s="26">
        <f t="shared" si="2"/>
        <v>7.3239953672921132E-4</v>
      </c>
    </row>
    <row r="121" spans="1:5" x14ac:dyDescent="0.25">
      <c r="A121" s="24">
        <v>45237</v>
      </c>
      <c r="B121" s="23">
        <v>71.610000610351563</v>
      </c>
      <c r="C121" s="23">
        <v>436.92999267578119</v>
      </c>
      <c r="D121" s="26">
        <f t="shared" si="3"/>
        <v>-5.0020925975474695E-3</v>
      </c>
      <c r="E121" s="26">
        <f t="shared" si="2"/>
        <v>2.8460378421049093E-3</v>
      </c>
    </row>
    <row r="122" spans="1:5" x14ac:dyDescent="0.25">
      <c r="A122" s="24">
        <v>45236</v>
      </c>
      <c r="B122" s="23">
        <v>71.970001220703125</v>
      </c>
      <c r="C122" s="23">
        <v>435.69000244140619</v>
      </c>
      <c r="D122" s="26">
        <f t="shared" si="3"/>
        <v>3.5390577023021619E-2</v>
      </c>
      <c r="E122" s="26">
        <f t="shared" si="2"/>
        <v>2.3004899914504939E-3</v>
      </c>
    </row>
    <row r="123" spans="1:5" x14ac:dyDescent="0.25">
      <c r="A123" s="24">
        <v>45233</v>
      </c>
      <c r="B123" s="23">
        <v>69.510002136230469</v>
      </c>
      <c r="C123" s="23">
        <v>434.69000244140619</v>
      </c>
      <c r="D123" s="26">
        <f t="shared" si="3"/>
        <v>1.2527321066808206E-2</v>
      </c>
      <c r="E123" s="26">
        <f t="shared" si="2"/>
        <v>9.1233925775038305E-3</v>
      </c>
    </row>
    <row r="124" spans="1:5" x14ac:dyDescent="0.25">
      <c r="A124" s="24">
        <v>45232</v>
      </c>
      <c r="B124" s="23">
        <v>68.650001525878906</v>
      </c>
      <c r="C124" s="23">
        <v>430.760009765625</v>
      </c>
      <c r="D124" s="26">
        <f t="shared" si="3"/>
        <v>-2.9119912042530061E-4</v>
      </c>
      <c r="E124" s="26">
        <f t="shared" si="2"/>
        <v>1.9164354406221662E-2</v>
      </c>
    </row>
    <row r="125" spans="1:5" x14ac:dyDescent="0.25">
      <c r="A125" s="24">
        <v>45231</v>
      </c>
      <c r="B125" s="23">
        <v>68.669998168945313</v>
      </c>
      <c r="C125" s="23">
        <v>422.66000366210938</v>
      </c>
      <c r="D125" s="26">
        <f t="shared" si="3"/>
        <v>2.6303906897446661E-2</v>
      </c>
      <c r="E125" s="26">
        <f t="shared" si="2"/>
        <v>1.0664732962442525E-2</v>
      </c>
    </row>
    <row r="126" spans="1:5" x14ac:dyDescent="0.25">
      <c r="A126" s="24">
        <v>45230</v>
      </c>
      <c r="B126" s="23">
        <v>66.910003662109375</v>
      </c>
      <c r="C126" s="23">
        <v>418.20001220703119</v>
      </c>
      <c r="D126" s="26">
        <f t="shared" si="3"/>
        <v>7.22570156147051E-3</v>
      </c>
      <c r="E126" s="26">
        <f t="shared" si="2"/>
        <v>6.2802663493817246E-3</v>
      </c>
    </row>
    <row r="127" spans="1:5" x14ac:dyDescent="0.25">
      <c r="A127" s="24">
        <v>45229</v>
      </c>
      <c r="B127" s="23">
        <v>66.430000305175781</v>
      </c>
      <c r="C127" s="23">
        <v>415.58999633789063</v>
      </c>
      <c r="D127" s="26">
        <f t="shared" si="3"/>
        <v>7.1255492302420009E-3</v>
      </c>
      <c r="E127" s="26">
        <f t="shared" si="2"/>
        <v>1.1955789786880944E-2</v>
      </c>
    </row>
    <row r="128" spans="1:5" x14ac:dyDescent="0.25">
      <c r="A128" s="24">
        <v>45226</v>
      </c>
      <c r="B128" s="23">
        <v>65.959999084472656</v>
      </c>
      <c r="C128" s="23">
        <v>410.67999267578119</v>
      </c>
      <c r="D128" s="26">
        <f t="shared" si="3"/>
        <v>2.2477087276793428E-2</v>
      </c>
      <c r="E128" s="26">
        <f t="shared" si="2"/>
        <v>-4.53277220341608E-3</v>
      </c>
    </row>
    <row r="129" spans="1:5" x14ac:dyDescent="0.25">
      <c r="A129" s="24">
        <v>45225</v>
      </c>
      <c r="B129" s="23">
        <v>64.510002136230469</v>
      </c>
      <c r="C129" s="23">
        <v>412.54998779296881</v>
      </c>
      <c r="D129" s="26">
        <f t="shared" si="3"/>
        <v>-2.7585081439248427E-2</v>
      </c>
      <c r="E129" s="26">
        <f t="shared" si="2"/>
        <v>-1.1974614168780984E-2</v>
      </c>
    </row>
    <row r="130" spans="1:5" x14ac:dyDescent="0.25">
      <c r="A130" s="24">
        <v>45224</v>
      </c>
      <c r="B130" s="23">
        <v>66.339996337890625</v>
      </c>
      <c r="C130" s="23">
        <v>417.54998779296881</v>
      </c>
      <c r="D130" s="26">
        <f t="shared" si="3"/>
        <v>-9.111286604286839E-3</v>
      </c>
      <c r="E130" s="26">
        <f t="shared" ref="E130:E193" si="4">+C130/C131-1</f>
        <v>-1.4352187096675517E-2</v>
      </c>
    </row>
    <row r="131" spans="1:5" x14ac:dyDescent="0.25">
      <c r="A131" s="24">
        <v>45223</v>
      </c>
      <c r="B131" s="23">
        <v>66.949996948242188</v>
      </c>
      <c r="C131" s="23">
        <v>423.6300048828125</v>
      </c>
      <c r="D131" s="26">
        <f t="shared" ref="D131:D194" si="5">+B131/B132-1</f>
        <v>2.1513518660644326E-2</v>
      </c>
      <c r="E131" s="26">
        <f t="shared" si="4"/>
        <v>7.5393937405647815E-3</v>
      </c>
    </row>
    <row r="132" spans="1:5" x14ac:dyDescent="0.25">
      <c r="A132" s="24">
        <v>45222</v>
      </c>
      <c r="B132" s="23">
        <v>65.540000915527344</v>
      </c>
      <c r="C132" s="23">
        <v>420.45999145507813</v>
      </c>
      <c r="D132" s="26">
        <f t="shared" si="5"/>
        <v>-5.6137570326785236E-3</v>
      </c>
      <c r="E132" s="26">
        <f t="shared" si="4"/>
        <v>-1.7332106225138588E-3</v>
      </c>
    </row>
    <row r="133" spans="1:5" x14ac:dyDescent="0.25">
      <c r="A133" s="24">
        <v>45219</v>
      </c>
      <c r="B133" s="23">
        <v>65.910003662109375</v>
      </c>
      <c r="C133" s="23">
        <v>421.19000244140619</v>
      </c>
      <c r="D133" s="26">
        <f t="shared" si="5"/>
        <v>-1.6708863756289105E-2</v>
      </c>
      <c r="E133" s="26">
        <f t="shared" si="4"/>
        <v>-1.2288043346798561E-2</v>
      </c>
    </row>
    <row r="134" spans="1:5" x14ac:dyDescent="0.25">
      <c r="A134" s="24">
        <v>45218</v>
      </c>
      <c r="B134" s="23">
        <v>67.029998779296875</v>
      </c>
      <c r="C134" s="23">
        <v>426.42999267578119</v>
      </c>
      <c r="D134" s="26">
        <f t="shared" si="5"/>
        <v>2.0929793829553844E-3</v>
      </c>
      <c r="E134" s="26">
        <f t="shared" si="4"/>
        <v>-8.7864039756772039E-3</v>
      </c>
    </row>
    <row r="135" spans="1:5" x14ac:dyDescent="0.25">
      <c r="A135" s="24">
        <v>45217</v>
      </c>
      <c r="B135" s="23">
        <v>66.889999389648438</v>
      </c>
      <c r="C135" s="23">
        <v>430.20999145507813</v>
      </c>
      <c r="D135" s="26">
        <f t="shared" si="5"/>
        <v>-1.4874847032890326E-2</v>
      </c>
      <c r="E135" s="26">
        <f t="shared" si="4"/>
        <v>-1.3325071567788949E-2</v>
      </c>
    </row>
    <row r="136" spans="1:5" x14ac:dyDescent="0.25">
      <c r="A136" s="24">
        <v>45216</v>
      </c>
      <c r="B136" s="23">
        <v>67.900001525878906</v>
      </c>
      <c r="C136" s="23">
        <v>436.01998901367188</v>
      </c>
      <c r="D136" s="26">
        <f t="shared" si="5"/>
        <v>2.0661066297926745E-3</v>
      </c>
      <c r="E136" s="26">
        <f t="shared" si="4"/>
        <v>-4.591214305493807E-5</v>
      </c>
    </row>
    <row r="137" spans="1:5" x14ac:dyDescent="0.25">
      <c r="A137" s="24">
        <v>45215</v>
      </c>
      <c r="B137" s="23">
        <v>67.760002136230469</v>
      </c>
      <c r="C137" s="23">
        <v>436.04000854492188</v>
      </c>
      <c r="D137" s="26">
        <f t="shared" si="5"/>
        <v>-4.1152083411124529E-3</v>
      </c>
      <c r="E137" s="26">
        <f t="shared" si="4"/>
        <v>1.0521456651035654E-2</v>
      </c>
    </row>
    <row r="138" spans="1:5" x14ac:dyDescent="0.25">
      <c r="A138" s="24">
        <v>45212</v>
      </c>
      <c r="B138" s="23">
        <v>68.040000915527344</v>
      </c>
      <c r="C138" s="23">
        <v>431.5</v>
      </c>
      <c r="D138" s="26">
        <f t="shared" si="5"/>
        <v>-1.462711211574319E-2</v>
      </c>
      <c r="E138" s="26">
        <f t="shared" si="4"/>
        <v>-4.9808689846166931E-3</v>
      </c>
    </row>
    <row r="139" spans="1:5" x14ac:dyDescent="0.25">
      <c r="A139" s="24">
        <v>45211</v>
      </c>
      <c r="B139" s="23">
        <v>69.050003051757813</v>
      </c>
      <c r="C139" s="23">
        <v>433.66000366210938</v>
      </c>
      <c r="D139" s="26">
        <f t="shared" si="5"/>
        <v>-1.8339399392859002E-2</v>
      </c>
      <c r="E139" s="26">
        <f t="shared" si="4"/>
        <v>-6.0964512684673622E-3</v>
      </c>
    </row>
    <row r="140" spans="1:5" x14ac:dyDescent="0.25">
      <c r="A140" s="24">
        <v>45210</v>
      </c>
      <c r="B140" s="23">
        <v>70.339996337890625</v>
      </c>
      <c r="C140" s="23">
        <v>436.32000732421881</v>
      </c>
      <c r="D140" s="26">
        <f t="shared" si="5"/>
        <v>3.4715988002614884E-2</v>
      </c>
      <c r="E140" s="26">
        <f t="shared" si="4"/>
        <v>4.0962828377009153E-3</v>
      </c>
    </row>
    <row r="141" spans="1:5" x14ac:dyDescent="0.25">
      <c r="A141" s="24">
        <v>45209</v>
      </c>
      <c r="B141" s="23">
        <v>67.980003356933594</v>
      </c>
      <c r="C141" s="23">
        <v>434.54000854492188</v>
      </c>
      <c r="D141" s="26">
        <f t="shared" si="5"/>
        <v>1.1908351415952145E-2</v>
      </c>
      <c r="E141" s="26">
        <f t="shared" si="4"/>
        <v>5.2048392410766198E-3</v>
      </c>
    </row>
    <row r="142" spans="1:5" x14ac:dyDescent="0.25">
      <c r="A142" s="24">
        <v>45208</v>
      </c>
      <c r="B142" s="23">
        <v>67.180000305175781</v>
      </c>
      <c r="C142" s="23">
        <v>432.29000854492188</v>
      </c>
      <c r="D142" s="26">
        <f t="shared" si="5"/>
        <v>1.1594588173554632E-2</v>
      </c>
      <c r="E142" s="26">
        <f t="shared" si="4"/>
        <v>6.4021975725048197E-3</v>
      </c>
    </row>
    <row r="143" spans="1:5" x14ac:dyDescent="0.25">
      <c r="A143" s="24">
        <v>45205</v>
      </c>
      <c r="B143" s="23">
        <v>66.410003662109375</v>
      </c>
      <c r="C143" s="23">
        <v>429.54000854492188</v>
      </c>
      <c r="D143" s="26">
        <f t="shared" si="5"/>
        <v>3.3237832389849675E-3</v>
      </c>
      <c r="E143" s="26">
        <f t="shared" si="4"/>
        <v>1.1872811648814707E-2</v>
      </c>
    </row>
    <row r="144" spans="1:5" x14ac:dyDescent="0.25">
      <c r="A144" s="24">
        <v>45204</v>
      </c>
      <c r="B144" s="23">
        <v>66.19000244140625</v>
      </c>
      <c r="C144" s="23">
        <v>424.5</v>
      </c>
      <c r="D144" s="26">
        <f t="shared" si="5"/>
        <v>-1.5029680843792859E-2</v>
      </c>
      <c r="E144" s="26">
        <f t="shared" si="4"/>
        <v>-3.7678062621759878E-4</v>
      </c>
    </row>
    <row r="145" spans="1:5" x14ac:dyDescent="0.25">
      <c r="A145" s="24">
        <v>45203</v>
      </c>
      <c r="B145" s="23">
        <v>67.199996948242188</v>
      </c>
      <c r="C145" s="23">
        <v>424.66000366210938</v>
      </c>
      <c r="D145" s="26">
        <f t="shared" si="5"/>
        <v>-5.9489763233466775E-4</v>
      </c>
      <c r="E145" s="26">
        <f t="shared" si="4"/>
        <v>7.2819738392422284E-3</v>
      </c>
    </row>
    <row r="146" spans="1:5" x14ac:dyDescent="0.25">
      <c r="A146" s="24">
        <v>45202</v>
      </c>
      <c r="B146" s="23">
        <v>67.239997863769531</v>
      </c>
      <c r="C146" s="23">
        <v>421.58999633789063</v>
      </c>
      <c r="D146" s="26">
        <f t="shared" si="5"/>
        <v>-6.7946692054408064E-3</v>
      </c>
      <c r="E146" s="26">
        <f t="shared" si="4"/>
        <v>-1.3386069255070132E-2</v>
      </c>
    </row>
    <row r="147" spans="1:5" x14ac:dyDescent="0.25">
      <c r="A147" s="24">
        <v>45201</v>
      </c>
      <c r="B147" s="23">
        <v>67.699996948242188</v>
      </c>
      <c r="C147" s="23">
        <v>427.30999755859381</v>
      </c>
      <c r="D147" s="26">
        <f t="shared" si="5"/>
        <v>-1.7416611771568613E-2</v>
      </c>
      <c r="E147" s="26">
        <f t="shared" si="4"/>
        <v>-3.9771082475192898E-4</v>
      </c>
    </row>
    <row r="148" spans="1:5" x14ac:dyDescent="0.25">
      <c r="A148" s="24">
        <v>45198</v>
      </c>
      <c r="B148" s="23">
        <v>68.900001525878906</v>
      </c>
      <c r="C148" s="23">
        <v>427.48001098632813</v>
      </c>
      <c r="D148" s="26">
        <f t="shared" si="5"/>
        <v>5.8394383339985811E-3</v>
      </c>
      <c r="E148" s="26">
        <f t="shared" si="4"/>
        <v>-2.4269066881511536E-3</v>
      </c>
    </row>
    <row r="149" spans="1:5" x14ac:dyDescent="0.25">
      <c r="A149" s="24">
        <v>45197</v>
      </c>
      <c r="B149" s="23">
        <v>68.5</v>
      </c>
      <c r="C149" s="23">
        <v>428.51998901367188</v>
      </c>
      <c r="D149" s="26">
        <f t="shared" si="5"/>
        <v>8.0942321774752912E-3</v>
      </c>
      <c r="E149" s="26">
        <f t="shared" si="4"/>
        <v>5.7974446461042106E-3</v>
      </c>
    </row>
    <row r="150" spans="1:5" x14ac:dyDescent="0.25">
      <c r="A150" s="24">
        <v>45196</v>
      </c>
      <c r="B150" s="23">
        <v>67.949996948242188</v>
      </c>
      <c r="C150" s="23">
        <v>426.04998779296881</v>
      </c>
      <c r="D150" s="26">
        <f t="shared" si="5"/>
        <v>-1.4217370558462172E-2</v>
      </c>
      <c r="E150" s="26">
        <f t="shared" si="4"/>
        <v>3.9913334321273197E-4</v>
      </c>
    </row>
    <row r="151" spans="1:5" x14ac:dyDescent="0.25">
      <c r="A151" s="24">
        <v>45195</v>
      </c>
      <c r="B151" s="23">
        <v>68.930000305175781</v>
      </c>
      <c r="C151" s="23">
        <v>425.8800048828125</v>
      </c>
      <c r="D151" s="26">
        <f t="shared" si="5"/>
        <v>-1.5707532390337398E-2</v>
      </c>
      <c r="E151" s="26">
        <f t="shared" si="4"/>
        <v>-1.4691266090073651E-2</v>
      </c>
    </row>
    <row r="152" spans="1:5" x14ac:dyDescent="0.25">
      <c r="A152" s="24">
        <v>45194</v>
      </c>
      <c r="B152" s="23">
        <v>70.029998779296875</v>
      </c>
      <c r="C152" s="23">
        <v>432.23001098632813</v>
      </c>
      <c r="D152" s="26">
        <f t="shared" si="5"/>
        <v>-2.855713288999473E-4</v>
      </c>
      <c r="E152" s="26">
        <f t="shared" si="4"/>
        <v>4.2051891225491911E-3</v>
      </c>
    </row>
    <row r="153" spans="1:5" x14ac:dyDescent="0.25">
      <c r="A153" s="24">
        <v>45191</v>
      </c>
      <c r="B153" s="23">
        <v>70.050003051757813</v>
      </c>
      <c r="C153" s="23">
        <v>430.42001342773438</v>
      </c>
      <c r="D153" s="26">
        <f t="shared" si="5"/>
        <v>2.3524262900632475E-2</v>
      </c>
      <c r="E153" s="26">
        <f t="shared" si="4"/>
        <v>-2.2485481530990503E-3</v>
      </c>
    </row>
    <row r="154" spans="1:5" x14ac:dyDescent="0.25">
      <c r="A154" s="24">
        <v>45190</v>
      </c>
      <c r="B154" s="23">
        <v>68.44000244140625</v>
      </c>
      <c r="C154" s="23">
        <v>431.3900146484375</v>
      </c>
      <c r="D154" s="26">
        <f t="shared" si="5"/>
        <v>-7.2526832360495508E-3</v>
      </c>
      <c r="E154" s="26">
        <f t="shared" si="4"/>
        <v>-1.6528359834683037E-2</v>
      </c>
    </row>
    <row r="155" spans="1:5" x14ac:dyDescent="0.25">
      <c r="A155" s="24">
        <v>45189</v>
      </c>
      <c r="B155" s="23">
        <v>68.94000244140625</v>
      </c>
      <c r="C155" s="23">
        <v>438.6400146484375</v>
      </c>
      <c r="D155" s="26">
        <f t="shared" si="5"/>
        <v>-1.373389218192278E-2</v>
      </c>
      <c r="E155" s="26">
        <f t="shared" si="4"/>
        <v>-9.193324942280201E-3</v>
      </c>
    </row>
    <row r="156" spans="1:5" x14ac:dyDescent="0.25">
      <c r="A156" s="24">
        <v>45188</v>
      </c>
      <c r="B156" s="23">
        <v>69.900001525878906</v>
      </c>
      <c r="C156" s="23">
        <v>442.70999145507813</v>
      </c>
      <c r="D156" s="26">
        <f t="shared" si="5"/>
        <v>1.0845986745485758E-2</v>
      </c>
      <c r="E156" s="26">
        <f t="shared" si="4"/>
        <v>-2.0738304839804655E-3</v>
      </c>
    </row>
    <row r="157" spans="1:5" x14ac:dyDescent="0.25">
      <c r="A157" s="24">
        <v>45187</v>
      </c>
      <c r="B157" s="23">
        <v>69.150001525878906</v>
      </c>
      <c r="C157" s="23">
        <v>443.6300048828125</v>
      </c>
      <c r="D157" s="26">
        <f t="shared" si="5"/>
        <v>-2.0204847423672678E-3</v>
      </c>
      <c r="E157" s="26">
        <f t="shared" si="4"/>
        <v>5.8643969706673182E-4</v>
      </c>
    </row>
    <row r="158" spans="1:5" x14ac:dyDescent="0.25">
      <c r="A158" s="24">
        <v>45184</v>
      </c>
      <c r="B158" s="23">
        <v>69.290000915527344</v>
      </c>
      <c r="C158" s="23">
        <v>443.3699951171875</v>
      </c>
      <c r="D158" s="26">
        <f t="shared" si="5"/>
        <v>-2.6278845564165598E-2</v>
      </c>
      <c r="E158" s="26">
        <f t="shared" si="4"/>
        <v>-1.5520895420845227E-2</v>
      </c>
    </row>
    <row r="159" spans="1:5" x14ac:dyDescent="0.25">
      <c r="A159" s="24">
        <v>45183</v>
      </c>
      <c r="B159" s="23">
        <v>71.160003662109375</v>
      </c>
      <c r="C159" s="23">
        <v>450.3599853515625</v>
      </c>
      <c r="D159" s="26">
        <f t="shared" si="5"/>
        <v>1.0078165289188146E-2</v>
      </c>
      <c r="E159" s="26">
        <f t="shared" si="4"/>
        <v>8.6223724031593285E-3</v>
      </c>
    </row>
    <row r="160" spans="1:5" x14ac:dyDescent="0.25">
      <c r="A160" s="24">
        <v>45182</v>
      </c>
      <c r="B160" s="23">
        <v>70.449996948242188</v>
      </c>
      <c r="C160" s="23">
        <v>446.510009765625</v>
      </c>
      <c r="D160" s="26">
        <f t="shared" si="5"/>
        <v>-3.9588066648091891E-3</v>
      </c>
      <c r="E160" s="26">
        <f t="shared" si="4"/>
        <v>1.1659892433386609E-3</v>
      </c>
    </row>
    <row r="161" spans="1:5" x14ac:dyDescent="0.25">
      <c r="A161" s="24">
        <v>45181</v>
      </c>
      <c r="B161" s="23">
        <v>70.730003356933594</v>
      </c>
      <c r="C161" s="23">
        <v>445.989990234375</v>
      </c>
      <c r="D161" s="26">
        <f t="shared" si="5"/>
        <v>-1.9817076394172406E-2</v>
      </c>
      <c r="E161" s="26">
        <f t="shared" si="4"/>
        <v>-5.485610225650972E-3</v>
      </c>
    </row>
    <row r="162" spans="1:5" x14ac:dyDescent="0.25">
      <c r="A162" s="24">
        <v>45180</v>
      </c>
      <c r="B162" s="23">
        <v>72.160003662109375</v>
      </c>
      <c r="C162" s="23">
        <v>448.45001220703119</v>
      </c>
      <c r="D162" s="26">
        <f t="shared" si="5"/>
        <v>2.3546151235593893E-2</v>
      </c>
      <c r="E162" s="26">
        <f t="shared" si="4"/>
        <v>6.5766368863628966E-3</v>
      </c>
    </row>
    <row r="163" spans="1:5" x14ac:dyDescent="0.25">
      <c r="A163" s="24">
        <v>45177</v>
      </c>
      <c r="B163" s="23">
        <v>70.5</v>
      </c>
      <c r="C163" s="23">
        <v>445.51998901367188</v>
      </c>
      <c r="D163" s="26">
        <f t="shared" si="5"/>
        <v>2.2035322834086601E-2</v>
      </c>
      <c r="E163" s="26">
        <f t="shared" si="4"/>
        <v>1.5060872225780564E-3</v>
      </c>
    </row>
    <row r="164" spans="1:5" x14ac:dyDescent="0.25">
      <c r="A164" s="24">
        <v>45176</v>
      </c>
      <c r="B164" s="23">
        <v>68.980003356933594</v>
      </c>
      <c r="C164" s="23">
        <v>444.85000610351563</v>
      </c>
      <c r="D164" s="26">
        <f t="shared" si="5"/>
        <v>-2.1143718432798719E-2</v>
      </c>
      <c r="E164" s="26">
        <f t="shared" si="4"/>
        <v>-3.0702234625065161E-3</v>
      </c>
    </row>
    <row r="165" spans="1:5" x14ac:dyDescent="0.25">
      <c r="A165" s="24">
        <v>45175</v>
      </c>
      <c r="B165" s="23">
        <v>70.470001220703125</v>
      </c>
      <c r="C165" s="23">
        <v>446.22000122070313</v>
      </c>
      <c r="D165" s="26">
        <f t="shared" si="5"/>
        <v>3.4801803225923189E-2</v>
      </c>
      <c r="E165" s="26">
        <f t="shared" si="4"/>
        <v>-6.7224402976598929E-3</v>
      </c>
    </row>
    <row r="166" spans="1:5" x14ac:dyDescent="0.25">
      <c r="A166" s="24">
        <v>45174</v>
      </c>
      <c r="B166" s="23">
        <v>68.099998474121094</v>
      </c>
      <c r="C166" s="23">
        <v>449.239990234375</v>
      </c>
      <c r="D166" s="26">
        <f t="shared" si="5"/>
        <v>-1.3198997516167266E-3</v>
      </c>
      <c r="E166" s="26">
        <f t="shared" si="4"/>
        <v>-4.3219313293282324E-3</v>
      </c>
    </row>
    <row r="167" spans="1:5" x14ac:dyDescent="0.25">
      <c r="A167" s="24">
        <v>45170</v>
      </c>
      <c r="B167" s="23">
        <v>68.19000244140625</v>
      </c>
      <c r="C167" s="23">
        <v>451.19000244140619</v>
      </c>
      <c r="D167" s="26">
        <f t="shared" si="5"/>
        <v>0.21248222628547464</v>
      </c>
      <c r="E167" s="26">
        <f t="shared" si="4"/>
        <v>1.8652077861802674E-3</v>
      </c>
    </row>
    <row r="168" spans="1:5" x14ac:dyDescent="0.25">
      <c r="A168" s="24">
        <v>45169</v>
      </c>
      <c r="B168" s="23">
        <v>56.240001678466797</v>
      </c>
      <c r="C168" s="23">
        <v>450.35000610351563</v>
      </c>
      <c r="D168" s="26">
        <f t="shared" si="5"/>
        <v>9.876154880959831E-3</v>
      </c>
      <c r="E168" s="26">
        <f t="shared" si="4"/>
        <v>-1.4633902747576144E-3</v>
      </c>
    </row>
    <row r="169" spans="1:5" x14ac:dyDescent="0.25">
      <c r="A169" s="24">
        <v>45168</v>
      </c>
      <c r="B169" s="23">
        <v>55.689998626708977</v>
      </c>
      <c r="C169" s="23">
        <v>451.010009765625</v>
      </c>
      <c r="D169" s="26">
        <f t="shared" si="5"/>
        <v>-1.4336307491876532E-2</v>
      </c>
      <c r="E169" s="26">
        <f t="shared" si="4"/>
        <v>4.1188130920652988E-3</v>
      </c>
    </row>
    <row r="170" spans="1:5" x14ac:dyDescent="0.25">
      <c r="A170" s="24">
        <v>45167</v>
      </c>
      <c r="B170" s="23">
        <v>56.5</v>
      </c>
      <c r="C170" s="23">
        <v>449.16000366210938</v>
      </c>
      <c r="D170" s="26">
        <f t="shared" si="5"/>
        <v>-1.2065022613704568E-2</v>
      </c>
      <c r="E170" s="26">
        <f t="shared" si="4"/>
        <v>1.4454769525983568E-2</v>
      </c>
    </row>
    <row r="171" spans="1:5" x14ac:dyDescent="0.25">
      <c r="A171" s="24">
        <v>45166</v>
      </c>
      <c r="B171" s="23">
        <v>57.189998626708977</v>
      </c>
      <c r="C171" s="23">
        <v>442.760009765625</v>
      </c>
      <c r="D171" s="26">
        <f t="shared" si="5"/>
        <v>1.7434612314502385E-2</v>
      </c>
      <c r="E171" s="26">
        <f t="shared" si="4"/>
        <v>6.3413608591063042E-3</v>
      </c>
    </row>
    <row r="172" spans="1:5" x14ac:dyDescent="0.25">
      <c r="A172" s="24">
        <v>45163</v>
      </c>
      <c r="B172" s="23">
        <v>56.209999084472663</v>
      </c>
      <c r="C172" s="23">
        <v>439.97000122070313</v>
      </c>
      <c r="D172" s="26">
        <f t="shared" si="5"/>
        <v>-8.8167873050962742E-3</v>
      </c>
      <c r="E172" s="26">
        <f t="shared" si="4"/>
        <v>7.0497985053379342E-3</v>
      </c>
    </row>
    <row r="173" spans="1:5" x14ac:dyDescent="0.25">
      <c r="A173" s="24">
        <v>45162</v>
      </c>
      <c r="B173" s="23">
        <v>56.709999084472663</v>
      </c>
      <c r="C173" s="23">
        <v>436.8900146484375</v>
      </c>
      <c r="D173" s="26">
        <f t="shared" si="5"/>
        <v>-2.1116090571098312E-3</v>
      </c>
      <c r="E173" s="26">
        <f t="shared" si="4"/>
        <v>-1.3859070825400499E-2</v>
      </c>
    </row>
    <row r="174" spans="1:5" x14ac:dyDescent="0.25">
      <c r="A174" s="24">
        <v>45161</v>
      </c>
      <c r="B174" s="23">
        <v>56.830001831054688</v>
      </c>
      <c r="C174" s="23">
        <v>443.02999877929688</v>
      </c>
      <c r="D174" s="26">
        <f t="shared" si="5"/>
        <v>1.8458828101740377E-2</v>
      </c>
      <c r="E174" s="26">
        <f t="shared" si="4"/>
        <v>1.1137749516813678E-2</v>
      </c>
    </row>
    <row r="175" spans="1:5" x14ac:dyDescent="0.25">
      <c r="A175" s="24">
        <v>45160</v>
      </c>
      <c r="B175" s="23">
        <v>55.799999237060547</v>
      </c>
      <c r="C175" s="23">
        <v>438.14999389648438</v>
      </c>
      <c r="D175" s="26">
        <f t="shared" si="5"/>
        <v>-4.4603033613370702E-3</v>
      </c>
      <c r="E175" s="26">
        <f t="shared" si="4"/>
        <v>-2.7086139466597769E-3</v>
      </c>
    </row>
    <row r="176" spans="1:5" x14ac:dyDescent="0.25">
      <c r="A176" s="24">
        <v>45159</v>
      </c>
      <c r="B176" s="23">
        <v>56.049999237060547</v>
      </c>
      <c r="C176" s="23">
        <v>439.33999633789063</v>
      </c>
      <c r="D176" s="26">
        <f t="shared" si="5"/>
        <v>2.038956718846463E-2</v>
      </c>
      <c r="E176" s="26">
        <f t="shared" si="4"/>
        <v>6.5062917248353003E-3</v>
      </c>
    </row>
    <row r="177" spans="1:5" x14ac:dyDescent="0.25">
      <c r="A177" s="24">
        <v>45156</v>
      </c>
      <c r="B177" s="23">
        <v>54.930000305175781</v>
      </c>
      <c r="C177" s="23">
        <v>436.5</v>
      </c>
      <c r="D177" s="26">
        <f t="shared" si="5"/>
        <v>1.2759696326181125E-3</v>
      </c>
      <c r="E177" s="26">
        <f t="shared" si="4"/>
        <v>4.8131162979969666E-4</v>
      </c>
    </row>
    <row r="178" spans="1:5" x14ac:dyDescent="0.25">
      <c r="A178" s="24">
        <v>45155</v>
      </c>
      <c r="B178" s="23">
        <v>54.860000610351563</v>
      </c>
      <c r="C178" s="23">
        <v>436.29000854492188</v>
      </c>
      <c r="D178" s="26">
        <f t="shared" si="5"/>
        <v>-6.519387946275268E-3</v>
      </c>
      <c r="E178" s="26">
        <f t="shared" si="4"/>
        <v>-7.6198844324816273E-3</v>
      </c>
    </row>
    <row r="179" spans="1:5" x14ac:dyDescent="0.25">
      <c r="A179" s="24">
        <v>45154</v>
      </c>
      <c r="B179" s="23">
        <v>55.220001220703118</v>
      </c>
      <c r="C179" s="23">
        <v>439.6400146484375</v>
      </c>
      <c r="D179" s="26">
        <f t="shared" si="5"/>
        <v>-9.1512349851482488E-3</v>
      </c>
      <c r="E179" s="26">
        <f t="shared" si="4"/>
        <v>-7.3381649901947954E-3</v>
      </c>
    </row>
    <row r="180" spans="1:5" x14ac:dyDescent="0.25">
      <c r="A180" s="24">
        <v>45153</v>
      </c>
      <c r="B180" s="23">
        <v>55.729999542236328</v>
      </c>
      <c r="C180" s="23">
        <v>442.8900146484375</v>
      </c>
      <c r="D180" s="26">
        <f t="shared" si="5"/>
        <v>-1.8146561130290229E-2</v>
      </c>
      <c r="E180" s="26">
        <f t="shared" si="4"/>
        <v>-1.1648860489082202E-2</v>
      </c>
    </row>
    <row r="181" spans="1:5" x14ac:dyDescent="0.25">
      <c r="A181" s="24">
        <v>45152</v>
      </c>
      <c r="B181" s="23">
        <v>56.759998321533203</v>
      </c>
      <c r="C181" s="23">
        <v>448.1099853515625</v>
      </c>
      <c r="D181" s="26">
        <f t="shared" si="5"/>
        <v>-1.4074917459521163E-3</v>
      </c>
      <c r="E181" s="26">
        <f t="shared" si="4"/>
        <v>5.5200078284967091E-3</v>
      </c>
    </row>
    <row r="182" spans="1:5" x14ac:dyDescent="0.25">
      <c r="A182" s="24">
        <v>45149</v>
      </c>
      <c r="B182" s="23">
        <v>56.840000152587891</v>
      </c>
      <c r="C182" s="23">
        <v>445.64999389648438</v>
      </c>
      <c r="D182" s="26">
        <f t="shared" si="5"/>
        <v>1.5000002724783856E-2</v>
      </c>
      <c r="E182" s="26">
        <f t="shared" si="4"/>
        <v>-5.8309919824539591E-4</v>
      </c>
    </row>
    <row r="183" spans="1:5" x14ac:dyDescent="0.25">
      <c r="A183" s="24">
        <v>45148</v>
      </c>
      <c r="B183" s="23">
        <v>56</v>
      </c>
      <c r="C183" s="23">
        <v>445.91000366210938</v>
      </c>
      <c r="D183" s="26">
        <f t="shared" si="5"/>
        <v>-1.0076006680204586E-2</v>
      </c>
      <c r="E183" s="26">
        <f t="shared" si="4"/>
        <v>3.5895381292072592E-4</v>
      </c>
    </row>
    <row r="184" spans="1:5" x14ac:dyDescent="0.25">
      <c r="A184" s="24">
        <v>45147</v>
      </c>
      <c r="B184" s="23">
        <v>56.569999694824219</v>
      </c>
      <c r="C184" s="23">
        <v>445.75</v>
      </c>
      <c r="D184" s="26">
        <f t="shared" si="5"/>
        <v>-1.7540849324630292E-2</v>
      </c>
      <c r="E184" s="26">
        <f t="shared" si="4"/>
        <v>-6.6852367688022829E-3</v>
      </c>
    </row>
    <row r="185" spans="1:5" x14ac:dyDescent="0.25">
      <c r="A185" s="24">
        <v>45146</v>
      </c>
      <c r="B185" s="23">
        <v>57.580001831054688</v>
      </c>
      <c r="C185" s="23">
        <v>448.75</v>
      </c>
      <c r="D185" s="26">
        <f t="shared" si="5"/>
        <v>5.5158551458008409E-2</v>
      </c>
      <c r="E185" s="26">
        <f t="shared" si="4"/>
        <v>-4.348675405997704E-3</v>
      </c>
    </row>
    <row r="186" spans="1:5" x14ac:dyDescent="0.25">
      <c r="A186" s="24">
        <v>45145</v>
      </c>
      <c r="B186" s="23">
        <v>54.569999694824219</v>
      </c>
      <c r="C186" s="23">
        <v>450.70999145507813</v>
      </c>
      <c r="D186" s="26">
        <f t="shared" si="5"/>
        <v>2.4981179083909399E-2</v>
      </c>
      <c r="E186" s="26">
        <f t="shared" si="4"/>
        <v>8.7285287209197815E-3</v>
      </c>
    </row>
    <row r="187" spans="1:5" x14ac:dyDescent="0.25">
      <c r="A187" s="24">
        <v>45142</v>
      </c>
      <c r="B187" s="23">
        <v>53.240001678466797</v>
      </c>
      <c r="C187" s="23">
        <v>446.80999755859381</v>
      </c>
      <c r="D187" s="26">
        <f t="shared" si="5"/>
        <v>-5.0457232579982358E-3</v>
      </c>
      <c r="E187" s="26">
        <f t="shared" si="4"/>
        <v>-4.5227671238295963E-3</v>
      </c>
    </row>
    <row r="188" spans="1:5" x14ac:dyDescent="0.25">
      <c r="A188" s="24">
        <v>45141</v>
      </c>
      <c r="B188" s="23">
        <v>53.509998321533203</v>
      </c>
      <c r="C188" s="23">
        <v>448.83999633789063</v>
      </c>
      <c r="D188" s="26">
        <f t="shared" si="5"/>
        <v>1.0575968848440587E-2</v>
      </c>
      <c r="E188" s="26">
        <f t="shared" si="4"/>
        <v>-2.8658577098359395E-3</v>
      </c>
    </row>
    <row r="189" spans="1:5" x14ac:dyDescent="0.25">
      <c r="A189" s="24">
        <v>45140</v>
      </c>
      <c r="B189" s="23">
        <v>52.950000762939453</v>
      </c>
      <c r="C189" s="23">
        <v>450.1300048828125</v>
      </c>
      <c r="D189" s="26">
        <f t="shared" si="5"/>
        <v>-7.869555505919279E-3</v>
      </c>
      <c r="E189" s="26">
        <f t="shared" si="4"/>
        <v>-1.3910808689727716E-2</v>
      </c>
    </row>
    <row r="190" spans="1:5" x14ac:dyDescent="0.25">
      <c r="A190" s="24">
        <v>45139</v>
      </c>
      <c r="B190" s="23">
        <v>53.369998931884773</v>
      </c>
      <c r="C190" s="23">
        <v>456.48001098632813</v>
      </c>
      <c r="D190" s="26">
        <f t="shared" si="5"/>
        <v>8.5034160716115359E-3</v>
      </c>
      <c r="E190" s="26">
        <f t="shared" si="4"/>
        <v>-2.861568697747563E-3</v>
      </c>
    </row>
    <row r="191" spans="1:5" x14ac:dyDescent="0.25">
      <c r="A191" s="24">
        <v>45138</v>
      </c>
      <c r="B191" s="23">
        <v>52.919998168945313</v>
      </c>
      <c r="C191" s="23">
        <v>457.79000854492188</v>
      </c>
      <c r="D191" s="26">
        <f t="shared" si="5"/>
        <v>5.892369416410137E-3</v>
      </c>
      <c r="E191" s="26">
        <f t="shared" si="4"/>
        <v>1.9040424836307412E-3</v>
      </c>
    </row>
    <row r="192" spans="1:5" x14ac:dyDescent="0.25">
      <c r="A192" s="24">
        <v>45135</v>
      </c>
      <c r="B192" s="23">
        <v>52.610000610351563</v>
      </c>
      <c r="C192" s="23">
        <v>456.92001342773438</v>
      </c>
      <c r="D192" s="26">
        <f t="shared" si="5"/>
        <v>-2.0480329414846454E-2</v>
      </c>
      <c r="E192" s="26">
        <f t="shared" si="4"/>
        <v>9.7903230766822613E-3</v>
      </c>
    </row>
    <row r="193" spans="1:5" x14ac:dyDescent="0.25">
      <c r="A193" s="24">
        <v>45134</v>
      </c>
      <c r="B193" s="23">
        <v>53.709999084472663</v>
      </c>
      <c r="C193" s="23">
        <v>452.489990234375</v>
      </c>
      <c r="D193" s="26">
        <f t="shared" si="5"/>
        <v>-3.8946419066014926E-3</v>
      </c>
      <c r="E193" s="26">
        <f t="shared" si="4"/>
        <v>-6.629974021435614E-3</v>
      </c>
    </row>
    <row r="194" spans="1:5" x14ac:dyDescent="0.25">
      <c r="A194" s="24">
        <v>45133</v>
      </c>
      <c r="B194" s="23">
        <v>53.919998168945313</v>
      </c>
      <c r="C194" s="23">
        <v>455.510009765625</v>
      </c>
      <c r="D194" s="26">
        <f t="shared" si="5"/>
        <v>-8.2766373327177734E-3</v>
      </c>
      <c r="E194" s="26">
        <f t="shared" ref="E194:E257" si="6">+C194/C195-1</f>
        <v>1.5371360408300561E-4</v>
      </c>
    </row>
    <row r="195" spans="1:5" x14ac:dyDescent="0.25">
      <c r="A195" s="24">
        <v>45132</v>
      </c>
      <c r="B195" s="23">
        <v>54.369998931884773</v>
      </c>
      <c r="C195" s="23">
        <v>455.44000244140619</v>
      </c>
      <c r="D195" s="26">
        <f t="shared" ref="D195:D258" si="7">+B195/B196-1</f>
        <v>1.1911397638210586E-2</v>
      </c>
      <c r="E195" s="26">
        <f t="shared" si="6"/>
        <v>2.7300532828031798E-3</v>
      </c>
    </row>
    <row r="196" spans="1:5" x14ac:dyDescent="0.25">
      <c r="A196" s="24">
        <v>45131</v>
      </c>
      <c r="B196" s="23">
        <v>53.729999542236328</v>
      </c>
      <c r="C196" s="23">
        <v>454.20001220703119</v>
      </c>
      <c r="D196" s="26">
        <f t="shared" si="7"/>
        <v>3.1739761872016103E-3</v>
      </c>
      <c r="E196" s="26">
        <f t="shared" si="6"/>
        <v>4.4672908221712326E-3</v>
      </c>
    </row>
    <row r="197" spans="1:5" x14ac:dyDescent="0.25">
      <c r="A197" s="24">
        <v>45128</v>
      </c>
      <c r="B197" s="23">
        <v>53.560001373291023</v>
      </c>
      <c r="C197" s="23">
        <v>452.17999267578119</v>
      </c>
      <c r="D197" s="26">
        <f t="shared" si="7"/>
        <v>-7.4621458896817483E-4</v>
      </c>
      <c r="E197" s="26">
        <f t="shared" si="6"/>
        <v>0</v>
      </c>
    </row>
    <row r="198" spans="1:5" x14ac:dyDescent="0.25">
      <c r="A198" s="24">
        <v>45127</v>
      </c>
      <c r="B198" s="23">
        <v>53.599998474121087</v>
      </c>
      <c r="C198" s="23">
        <v>452.17999267578119</v>
      </c>
      <c r="D198" s="26">
        <f t="shared" si="7"/>
        <v>-1.2891358614636972E-2</v>
      </c>
      <c r="E198" s="26">
        <f t="shared" si="6"/>
        <v>-6.6344891262358763E-3</v>
      </c>
    </row>
    <row r="199" spans="1:5" x14ac:dyDescent="0.25">
      <c r="A199" s="24">
        <v>45126</v>
      </c>
      <c r="B199" s="23">
        <v>54.299999237060547</v>
      </c>
      <c r="C199" s="23">
        <v>455.20001220703119</v>
      </c>
      <c r="D199" s="26">
        <f t="shared" si="7"/>
        <v>8.7311423001794619E-3</v>
      </c>
      <c r="E199" s="26">
        <f t="shared" si="6"/>
        <v>2.2237604531052391E-3</v>
      </c>
    </row>
    <row r="200" spans="1:5" x14ac:dyDescent="0.25">
      <c r="A200" s="24">
        <v>45125</v>
      </c>
      <c r="B200" s="23">
        <v>53.830001831054688</v>
      </c>
      <c r="C200" s="23">
        <v>454.19000244140619</v>
      </c>
      <c r="D200" s="26">
        <f t="shared" si="7"/>
        <v>-1.5904916266001434E-2</v>
      </c>
      <c r="E200" s="26">
        <f t="shared" si="6"/>
        <v>7.4305876380249547E-3</v>
      </c>
    </row>
    <row r="201" spans="1:5" x14ac:dyDescent="0.25">
      <c r="A201" s="24">
        <v>45124</v>
      </c>
      <c r="B201" s="23">
        <v>54.700000762939453</v>
      </c>
      <c r="C201" s="23">
        <v>450.83999633789063</v>
      </c>
      <c r="D201" s="26">
        <f t="shared" si="7"/>
        <v>-1.2991653370521217E-2</v>
      </c>
      <c r="E201" s="26">
        <f t="shared" si="6"/>
        <v>3.4722167976146689E-3</v>
      </c>
    </row>
    <row r="202" spans="1:5" x14ac:dyDescent="0.25">
      <c r="A202" s="24">
        <v>45121</v>
      </c>
      <c r="B202" s="23">
        <v>55.419998168945313</v>
      </c>
      <c r="C202" s="23">
        <v>449.27999877929688</v>
      </c>
      <c r="D202" s="26">
        <f t="shared" si="7"/>
        <v>-3.9540119179809485E-3</v>
      </c>
      <c r="E202" s="26">
        <f t="shared" si="6"/>
        <v>-6.228285007952028E-4</v>
      </c>
    </row>
    <row r="203" spans="1:5" x14ac:dyDescent="0.25">
      <c r="A203" s="24">
        <v>45120</v>
      </c>
      <c r="B203" s="23">
        <v>55.639999389648438</v>
      </c>
      <c r="C203" s="23">
        <v>449.55999755859381</v>
      </c>
      <c r="D203" s="26">
        <f t="shared" si="7"/>
        <v>2.7136815034006334E-2</v>
      </c>
      <c r="E203" s="26">
        <f t="shared" si="6"/>
        <v>7.9368831714252686E-3</v>
      </c>
    </row>
    <row r="204" spans="1:5" x14ac:dyDescent="0.25">
      <c r="A204" s="24">
        <v>45119</v>
      </c>
      <c r="B204" s="23">
        <v>54.169998168945313</v>
      </c>
      <c r="C204" s="23">
        <v>446.01998901367188</v>
      </c>
      <c r="D204" s="26">
        <f t="shared" si="7"/>
        <v>-2.8166549376477668E-2</v>
      </c>
      <c r="E204" s="26">
        <f t="shared" si="6"/>
        <v>8.045919692956538E-3</v>
      </c>
    </row>
    <row r="205" spans="1:5" x14ac:dyDescent="0.25">
      <c r="A205" s="24">
        <v>45118</v>
      </c>
      <c r="B205" s="23">
        <v>55.740001678466797</v>
      </c>
      <c r="C205" s="23">
        <v>442.45999145507813</v>
      </c>
      <c r="D205" s="26">
        <f t="shared" si="7"/>
        <v>1.5855709194783074E-2</v>
      </c>
      <c r="E205" s="26">
        <f t="shared" si="6"/>
        <v>6.3685297039677291E-3</v>
      </c>
    </row>
    <row r="206" spans="1:5" x14ac:dyDescent="0.25">
      <c r="A206" s="24">
        <v>45117</v>
      </c>
      <c r="B206" s="23">
        <v>54.869998931884773</v>
      </c>
      <c r="C206" s="23">
        <v>439.66000366210938</v>
      </c>
      <c r="D206" s="26">
        <f t="shared" si="7"/>
        <v>2.5032695369799685E-2</v>
      </c>
      <c r="E206" s="26">
        <f t="shared" si="6"/>
        <v>2.5311045491684947E-3</v>
      </c>
    </row>
    <row r="207" spans="1:5" x14ac:dyDescent="0.25">
      <c r="A207" s="24">
        <v>45114</v>
      </c>
      <c r="B207" s="23">
        <v>53.529998779296882</v>
      </c>
      <c r="C207" s="23">
        <v>438.54998779296881</v>
      </c>
      <c r="D207" s="26">
        <f t="shared" si="7"/>
        <v>-5.0185959403820091E-3</v>
      </c>
      <c r="E207" s="26">
        <f t="shared" si="6"/>
        <v>-2.5247142334867689E-3</v>
      </c>
    </row>
    <row r="208" spans="1:5" x14ac:dyDescent="0.25">
      <c r="A208" s="24">
        <v>45113</v>
      </c>
      <c r="B208" s="23">
        <v>53.799999237060547</v>
      </c>
      <c r="C208" s="23">
        <v>439.66000366210938</v>
      </c>
      <c r="D208" s="26">
        <f t="shared" si="7"/>
        <v>-7.5631775380263777E-3</v>
      </c>
      <c r="E208" s="26">
        <f t="shared" si="6"/>
        <v>-7.8306618429523356E-3</v>
      </c>
    </row>
    <row r="209" spans="1:5" x14ac:dyDescent="0.25">
      <c r="A209" s="24">
        <v>45112</v>
      </c>
      <c r="B209" s="23">
        <v>54.209999084472663</v>
      </c>
      <c r="C209" s="23">
        <v>443.1300048828125</v>
      </c>
      <c r="D209" s="26">
        <f t="shared" si="7"/>
        <v>-7.3246936716400146E-3</v>
      </c>
      <c r="E209" s="26">
        <f t="shared" si="6"/>
        <v>-1.4871981103706799E-3</v>
      </c>
    </row>
    <row r="210" spans="1:5" x14ac:dyDescent="0.25">
      <c r="A210" s="24">
        <v>45110</v>
      </c>
      <c r="B210" s="23">
        <v>54.610000610351563</v>
      </c>
      <c r="C210" s="23">
        <v>443.79000854492188</v>
      </c>
      <c r="D210" s="26">
        <f t="shared" si="7"/>
        <v>9.2404360443556488E-3</v>
      </c>
      <c r="E210" s="26">
        <f t="shared" si="6"/>
        <v>1.1505363811348257E-3</v>
      </c>
    </row>
    <row r="211" spans="1:5" x14ac:dyDescent="0.25">
      <c r="A211" s="24">
        <v>45107</v>
      </c>
      <c r="B211" s="23">
        <v>54.110000610351563</v>
      </c>
      <c r="C211" s="23">
        <v>443.27999877929688</v>
      </c>
      <c r="D211" s="26">
        <f t="shared" si="7"/>
        <v>1.9020756407793771E-2</v>
      </c>
      <c r="E211" s="26">
        <f t="shared" si="6"/>
        <v>1.1800720368392525E-2</v>
      </c>
    </row>
    <row r="212" spans="1:5" x14ac:dyDescent="0.25">
      <c r="A212" s="24">
        <v>45106</v>
      </c>
      <c r="B212" s="23">
        <v>53.099998474121087</v>
      </c>
      <c r="C212" s="23">
        <v>438.1099853515625</v>
      </c>
      <c r="D212" s="26">
        <f t="shared" si="7"/>
        <v>2.5690515831509275E-2</v>
      </c>
      <c r="E212" s="26">
        <f t="shared" si="6"/>
        <v>3.9413612717758006E-3</v>
      </c>
    </row>
    <row r="213" spans="1:5" x14ac:dyDescent="0.25">
      <c r="A213" s="24">
        <v>45105</v>
      </c>
      <c r="B213" s="23">
        <v>51.770000457763672</v>
      </c>
      <c r="C213" s="23">
        <v>436.3900146484375</v>
      </c>
      <c r="D213" s="26">
        <f t="shared" si="7"/>
        <v>7.3944555872436091E-3</v>
      </c>
      <c r="E213" s="26">
        <f t="shared" si="6"/>
        <v>5.0439327310503046E-4</v>
      </c>
    </row>
    <row r="214" spans="1:5" x14ac:dyDescent="0.25">
      <c r="A214" s="24">
        <v>45104</v>
      </c>
      <c r="B214" s="23">
        <v>51.389999389648438</v>
      </c>
      <c r="C214" s="23">
        <v>436.17001342773438</v>
      </c>
      <c r="D214" s="26">
        <f t="shared" si="7"/>
        <v>1.3639847085049617E-3</v>
      </c>
      <c r="E214" s="26">
        <f t="shared" si="6"/>
        <v>1.096331114306115E-2</v>
      </c>
    </row>
    <row r="215" spans="1:5" x14ac:dyDescent="0.25">
      <c r="A215" s="24">
        <v>45103</v>
      </c>
      <c r="B215" s="23">
        <v>51.319999694824219</v>
      </c>
      <c r="C215" s="23">
        <v>431.44000244140619</v>
      </c>
      <c r="D215" s="26">
        <f t="shared" si="7"/>
        <v>8.8460934222152066E-3</v>
      </c>
      <c r="E215" s="26">
        <f t="shared" si="6"/>
        <v>-4.0857529802736936E-3</v>
      </c>
    </row>
    <row r="216" spans="1:5" x14ac:dyDescent="0.25">
      <c r="A216" s="24">
        <v>45100</v>
      </c>
      <c r="B216" s="23">
        <v>50.869998931884773</v>
      </c>
      <c r="C216" s="23">
        <v>433.20999145507813</v>
      </c>
      <c r="D216" s="26">
        <f t="shared" si="7"/>
        <v>-7.9953170275354202E-3</v>
      </c>
      <c r="E216" s="26">
        <f t="shared" si="6"/>
        <v>-7.5600060404542591E-3</v>
      </c>
    </row>
    <row r="217" spans="1:5" x14ac:dyDescent="0.25">
      <c r="A217" s="24">
        <v>45099</v>
      </c>
      <c r="B217" s="23">
        <v>51.279998779296882</v>
      </c>
      <c r="C217" s="23">
        <v>436.510009765625</v>
      </c>
      <c r="D217" s="26">
        <f t="shared" si="7"/>
        <v>2.4370702607626749E-2</v>
      </c>
      <c r="E217" s="26">
        <f t="shared" si="6"/>
        <v>3.6097101103740314E-3</v>
      </c>
    </row>
    <row r="218" spans="1:5" x14ac:dyDescent="0.25">
      <c r="A218" s="24">
        <v>45098</v>
      </c>
      <c r="B218" s="23">
        <v>50.060001373291023</v>
      </c>
      <c r="C218" s="23">
        <v>434.94000244140619</v>
      </c>
      <c r="D218" s="26">
        <f t="shared" si="7"/>
        <v>1.4798287353331885E-2</v>
      </c>
      <c r="E218" s="26">
        <f t="shared" si="6"/>
        <v>-5.1237254035003676E-3</v>
      </c>
    </row>
    <row r="219" spans="1:5" x14ac:dyDescent="0.25">
      <c r="A219" s="24">
        <v>45097</v>
      </c>
      <c r="B219" s="23">
        <v>49.330001831054688</v>
      </c>
      <c r="C219" s="23">
        <v>437.17999267578119</v>
      </c>
      <c r="D219" s="26">
        <f t="shared" si="7"/>
        <v>-6.8451046995045006E-3</v>
      </c>
      <c r="E219" s="26">
        <f t="shared" si="6"/>
        <v>-5.1881828235323946E-3</v>
      </c>
    </row>
    <row r="220" spans="1:5" x14ac:dyDescent="0.25">
      <c r="A220" s="24">
        <v>45093</v>
      </c>
      <c r="B220" s="23">
        <v>49.669998168945313</v>
      </c>
      <c r="C220" s="23">
        <v>439.45999145507813</v>
      </c>
      <c r="D220" s="26">
        <f t="shared" si="7"/>
        <v>-1.0557820437035126E-2</v>
      </c>
      <c r="E220" s="26">
        <f t="shared" si="6"/>
        <v>-7.0944749325265732E-3</v>
      </c>
    </row>
    <row r="221" spans="1:5" x14ac:dyDescent="0.25">
      <c r="A221" s="24">
        <v>45092</v>
      </c>
      <c r="B221" s="23">
        <v>50.200000762939453</v>
      </c>
      <c r="C221" s="23">
        <v>442.60000610351563</v>
      </c>
      <c r="D221" s="26">
        <f t="shared" si="7"/>
        <v>1.6605906785889024E-2</v>
      </c>
      <c r="E221" s="26">
        <f t="shared" si="6"/>
        <v>1.2397670338390787E-2</v>
      </c>
    </row>
    <row r="222" spans="1:5" x14ac:dyDescent="0.25">
      <c r="A222" s="24">
        <v>45091</v>
      </c>
      <c r="B222" s="23">
        <v>49.380001068115227</v>
      </c>
      <c r="C222" s="23">
        <v>437.17999267578119</v>
      </c>
      <c r="D222" s="26">
        <f t="shared" si="7"/>
        <v>1.1885283609066155E-2</v>
      </c>
      <c r="E222" s="26">
        <f t="shared" si="6"/>
        <v>1.1908327057914558E-3</v>
      </c>
    </row>
    <row r="223" spans="1:5" x14ac:dyDescent="0.25">
      <c r="A223" s="24">
        <v>45090</v>
      </c>
      <c r="B223" s="23">
        <v>48.799999237060547</v>
      </c>
      <c r="C223" s="23">
        <v>436.66000366210938</v>
      </c>
      <c r="D223" s="26">
        <f t="shared" si="7"/>
        <v>1.5186177384455712E-2</v>
      </c>
      <c r="E223" s="26">
        <f t="shared" si="6"/>
        <v>6.5929367211174927E-3</v>
      </c>
    </row>
    <row r="224" spans="1:5" x14ac:dyDescent="0.25">
      <c r="A224" s="24">
        <v>45089</v>
      </c>
      <c r="B224" s="23">
        <v>48.069999694824219</v>
      </c>
      <c r="C224" s="23">
        <v>433.79998779296881</v>
      </c>
      <c r="D224" s="26">
        <f t="shared" si="7"/>
        <v>9.6618163952015834E-3</v>
      </c>
      <c r="E224" s="26">
        <f t="shared" si="6"/>
        <v>9.0718631120136894E-3</v>
      </c>
    </row>
    <row r="225" spans="1:5" x14ac:dyDescent="0.25">
      <c r="A225" s="24">
        <v>45086</v>
      </c>
      <c r="B225" s="23">
        <v>47.610000610351563</v>
      </c>
      <c r="C225" s="23">
        <v>429.89999389648438</v>
      </c>
      <c r="D225" s="26">
        <f t="shared" si="7"/>
        <v>-5.8467066791694222E-3</v>
      </c>
      <c r="E225" s="26">
        <f t="shared" si="6"/>
        <v>1.7943024372815142E-3</v>
      </c>
    </row>
    <row r="226" spans="1:5" x14ac:dyDescent="0.25">
      <c r="A226" s="24">
        <v>45085</v>
      </c>
      <c r="B226" s="23">
        <v>47.889999389648438</v>
      </c>
      <c r="C226" s="23">
        <v>429.1300048828125</v>
      </c>
      <c r="D226" s="26">
        <f t="shared" si="7"/>
        <v>4.8258401798717543E-3</v>
      </c>
      <c r="E226" s="26">
        <f t="shared" si="6"/>
        <v>6.0485691329943414E-3</v>
      </c>
    </row>
    <row r="227" spans="1:5" x14ac:dyDescent="0.25">
      <c r="A227" s="24">
        <v>45084</v>
      </c>
      <c r="B227" s="23">
        <v>47.659999847412109</v>
      </c>
      <c r="C227" s="23">
        <v>426.54998779296881</v>
      </c>
      <c r="D227" s="26">
        <f t="shared" si="7"/>
        <v>1.7289250793432798E-2</v>
      </c>
      <c r="E227" s="26">
        <f t="shared" si="6"/>
        <v>-3.4577272400273529E-3</v>
      </c>
    </row>
    <row r="228" spans="1:5" x14ac:dyDescent="0.25">
      <c r="A228" s="24">
        <v>45083</v>
      </c>
      <c r="B228" s="23">
        <v>46.849998474121087</v>
      </c>
      <c r="C228" s="23">
        <v>428.02999877929688</v>
      </c>
      <c r="D228" s="26">
        <f t="shared" si="7"/>
        <v>3.0123107864424403E-2</v>
      </c>
      <c r="E228" s="26">
        <f t="shared" si="6"/>
        <v>2.1774588210983215E-3</v>
      </c>
    </row>
    <row r="229" spans="1:5" x14ac:dyDescent="0.25">
      <c r="A229" s="24">
        <v>45082</v>
      </c>
      <c r="B229" s="23">
        <v>45.479999542236328</v>
      </c>
      <c r="C229" s="23">
        <v>427.10000610351563</v>
      </c>
      <c r="D229" s="26">
        <f t="shared" si="7"/>
        <v>-3.7867588284174691E-2</v>
      </c>
      <c r="E229" s="26">
        <f t="shared" si="6"/>
        <v>-1.9162630830240612E-3</v>
      </c>
    </row>
    <row r="230" spans="1:5" x14ac:dyDescent="0.25">
      <c r="A230" s="24">
        <v>45079</v>
      </c>
      <c r="B230" s="23">
        <v>47.270000457763672</v>
      </c>
      <c r="C230" s="23">
        <v>427.92001342773438</v>
      </c>
      <c r="D230" s="26">
        <f t="shared" si="7"/>
        <v>3.9815253183963062E-2</v>
      </c>
      <c r="E230" s="26">
        <f t="shared" si="6"/>
        <v>1.4461158782416383E-2</v>
      </c>
    </row>
    <row r="231" spans="1:5" x14ac:dyDescent="0.25">
      <c r="A231" s="24">
        <v>45078</v>
      </c>
      <c r="B231" s="23">
        <v>45.459999084472663</v>
      </c>
      <c r="C231" s="23">
        <v>421.82000732421881</v>
      </c>
      <c r="D231" s="26">
        <f t="shared" si="7"/>
        <v>1.4505639171193296E-2</v>
      </c>
      <c r="E231" s="26">
        <f t="shared" si="6"/>
        <v>9.5010198940135293E-3</v>
      </c>
    </row>
    <row r="232" spans="1:5" x14ac:dyDescent="0.25">
      <c r="A232" s="24">
        <v>45077</v>
      </c>
      <c r="B232" s="23">
        <v>44.810001373291023</v>
      </c>
      <c r="C232" s="23">
        <v>417.85000610351563</v>
      </c>
      <c r="D232" s="26">
        <f t="shared" si="7"/>
        <v>-5.3043075606945433E-2</v>
      </c>
      <c r="E232" s="26">
        <f t="shared" si="6"/>
        <v>-5.5452106546716173E-3</v>
      </c>
    </row>
    <row r="233" spans="1:5" x14ac:dyDescent="0.25">
      <c r="A233" s="24">
        <v>45076</v>
      </c>
      <c r="B233" s="23">
        <v>47.319999694824219</v>
      </c>
      <c r="C233" s="23">
        <v>420.17999267578119</v>
      </c>
      <c r="D233" s="26">
        <f t="shared" si="7"/>
        <v>-2.4530997070365879E-2</v>
      </c>
      <c r="E233" s="26">
        <f t="shared" si="6"/>
        <v>3.8094297008361977E-4</v>
      </c>
    </row>
    <row r="234" spans="1:5" x14ac:dyDescent="0.25">
      <c r="A234" s="24">
        <v>45072</v>
      </c>
      <c r="B234" s="23">
        <v>48.509998321533203</v>
      </c>
      <c r="C234" s="23">
        <v>420.01998901367188</v>
      </c>
      <c r="D234" s="26">
        <f t="shared" si="7"/>
        <v>8.9433542866628191E-3</v>
      </c>
      <c r="E234" s="26">
        <f t="shared" si="6"/>
        <v>1.2950669712364915E-2</v>
      </c>
    </row>
    <row r="235" spans="1:5" x14ac:dyDescent="0.25">
      <c r="A235" s="24">
        <v>45071</v>
      </c>
      <c r="B235" s="23">
        <v>48.080001831054688</v>
      </c>
      <c r="C235" s="23">
        <v>414.64999389648438</v>
      </c>
      <c r="D235" s="26">
        <f t="shared" si="7"/>
        <v>4.7266434128836021E-2</v>
      </c>
      <c r="E235" s="26">
        <f t="shared" si="6"/>
        <v>8.659898295524604E-3</v>
      </c>
    </row>
    <row r="236" spans="1:5" x14ac:dyDescent="0.25">
      <c r="A236" s="24">
        <v>45070</v>
      </c>
      <c r="B236" s="23">
        <v>45.909999847412109</v>
      </c>
      <c r="C236" s="23">
        <v>411.08999633789063</v>
      </c>
      <c r="D236" s="26">
        <f t="shared" si="7"/>
        <v>-9.4929588175638457E-3</v>
      </c>
      <c r="E236" s="26">
        <f t="shared" si="6"/>
        <v>-7.244801918740551E-3</v>
      </c>
    </row>
    <row r="237" spans="1:5" x14ac:dyDescent="0.25">
      <c r="A237" s="24">
        <v>45069</v>
      </c>
      <c r="B237" s="23">
        <v>46.349998474121087</v>
      </c>
      <c r="C237" s="23">
        <v>414.08999633789063</v>
      </c>
      <c r="D237" s="26">
        <f t="shared" si="7"/>
        <v>-2.5031603249666246E-2</v>
      </c>
      <c r="E237" s="26">
        <f t="shared" si="6"/>
        <v>-1.1222837486886017E-2</v>
      </c>
    </row>
    <row r="238" spans="1:5" x14ac:dyDescent="0.25">
      <c r="A238" s="24">
        <v>45068</v>
      </c>
      <c r="B238" s="23">
        <v>47.540000915527337</v>
      </c>
      <c r="C238" s="23">
        <v>418.79000854492188</v>
      </c>
      <c r="D238" s="26">
        <f t="shared" si="7"/>
        <v>-4.3978865858149696E-3</v>
      </c>
      <c r="E238" s="26">
        <f t="shared" si="6"/>
        <v>4.0612830184283411E-4</v>
      </c>
    </row>
    <row r="239" spans="1:5" x14ac:dyDescent="0.25">
      <c r="A239" s="24">
        <v>45065</v>
      </c>
      <c r="B239" s="23">
        <v>47.75</v>
      </c>
      <c r="C239" s="23">
        <v>418.6199951171875</v>
      </c>
      <c r="D239" s="26">
        <f t="shared" si="7"/>
        <v>1.337014181655527E-2</v>
      </c>
      <c r="E239" s="26">
        <f t="shared" si="6"/>
        <v>-1.4550863563069782E-3</v>
      </c>
    </row>
    <row r="240" spans="1:5" x14ac:dyDescent="0.25">
      <c r="A240" s="24">
        <v>45064</v>
      </c>
      <c r="B240" s="23">
        <v>47.119998931884773</v>
      </c>
      <c r="C240" s="23">
        <v>419.23001098632813</v>
      </c>
      <c r="D240" s="26">
        <f t="shared" si="7"/>
        <v>2.7699029444472112E-2</v>
      </c>
      <c r="E240" s="26">
        <f t="shared" si="6"/>
        <v>9.6332150715658926E-3</v>
      </c>
    </row>
    <row r="241" spans="1:5" x14ac:dyDescent="0.25">
      <c r="A241" s="24">
        <v>45063</v>
      </c>
      <c r="B241" s="23">
        <v>45.849998474121087</v>
      </c>
      <c r="C241" s="23">
        <v>415.23001098632813</v>
      </c>
      <c r="D241" s="26">
        <f t="shared" si="7"/>
        <v>1.0356928050759606E-2</v>
      </c>
      <c r="E241" s="26">
        <f t="shared" si="6"/>
        <v>1.213896645052559E-2</v>
      </c>
    </row>
    <row r="242" spans="1:5" x14ac:dyDescent="0.25">
      <c r="A242" s="24">
        <v>45062</v>
      </c>
      <c r="B242" s="23">
        <v>45.380001068115227</v>
      </c>
      <c r="C242" s="23">
        <v>410.25</v>
      </c>
      <c r="D242" s="26">
        <f t="shared" si="7"/>
        <v>1.001559670338148E-2</v>
      </c>
      <c r="E242" s="26">
        <f t="shared" si="6"/>
        <v>-6.682670396272572E-3</v>
      </c>
    </row>
    <row r="243" spans="1:5" x14ac:dyDescent="0.25">
      <c r="A243" s="24">
        <v>45061</v>
      </c>
      <c r="B243" s="23">
        <v>44.930000305175781</v>
      </c>
      <c r="C243" s="23">
        <v>413.010009765625</v>
      </c>
      <c r="D243" s="26">
        <f t="shared" si="7"/>
        <v>3.7980784186222305E-3</v>
      </c>
      <c r="E243" s="26">
        <f t="shared" si="6"/>
        <v>3.4500678839837207E-3</v>
      </c>
    </row>
    <row r="244" spans="1:5" x14ac:dyDescent="0.25">
      <c r="A244" s="24">
        <v>45058</v>
      </c>
      <c r="B244" s="23">
        <v>44.759998321533203</v>
      </c>
      <c r="C244" s="23">
        <v>411.58999633789063</v>
      </c>
      <c r="D244" s="26">
        <f t="shared" si="7"/>
        <v>1.3422272386960366E-3</v>
      </c>
      <c r="E244" s="26">
        <f t="shared" si="6"/>
        <v>-1.3102868961831771E-3</v>
      </c>
    </row>
    <row r="245" spans="1:5" x14ac:dyDescent="0.25">
      <c r="A245" s="24">
        <v>45057</v>
      </c>
      <c r="B245" s="23">
        <v>44.700000762939453</v>
      </c>
      <c r="C245" s="23">
        <v>412.1300048828125</v>
      </c>
      <c r="D245" s="26">
        <f t="shared" si="7"/>
        <v>-2.4656360963737467E-2</v>
      </c>
      <c r="E245" s="26">
        <f t="shared" si="6"/>
        <v>-1.7439777402415979E-3</v>
      </c>
    </row>
    <row r="246" spans="1:5" x14ac:dyDescent="0.25">
      <c r="A246" s="24">
        <v>45056</v>
      </c>
      <c r="B246" s="23">
        <v>45.830001831054688</v>
      </c>
      <c r="C246" s="23">
        <v>412.85000610351563</v>
      </c>
      <c r="D246" s="26">
        <f t="shared" si="7"/>
        <v>-3.262238205197332E-3</v>
      </c>
      <c r="E246" s="26">
        <f t="shared" si="6"/>
        <v>4.6723613801762376E-3</v>
      </c>
    </row>
    <row r="247" spans="1:5" x14ac:dyDescent="0.25">
      <c r="A247" s="24">
        <v>45055</v>
      </c>
      <c r="B247" s="23">
        <v>45.979999542236328</v>
      </c>
      <c r="C247" s="23">
        <v>410.92999267578119</v>
      </c>
      <c r="D247" s="26">
        <f t="shared" si="7"/>
        <v>-8.6920719533789548E-4</v>
      </c>
      <c r="E247" s="26">
        <f t="shared" si="6"/>
        <v>-4.3853215133479173E-3</v>
      </c>
    </row>
    <row r="248" spans="1:5" x14ac:dyDescent="0.25">
      <c r="A248" s="24">
        <v>45054</v>
      </c>
      <c r="B248" s="23">
        <v>46.020000457763672</v>
      </c>
      <c r="C248" s="23">
        <v>412.739990234375</v>
      </c>
      <c r="D248" s="26">
        <f t="shared" si="7"/>
        <v>1.3879732905634601E-2</v>
      </c>
      <c r="E248" s="26">
        <f t="shared" si="6"/>
        <v>2.6654714940987922E-4</v>
      </c>
    </row>
    <row r="249" spans="1:5" x14ac:dyDescent="0.25">
      <c r="A249" s="24">
        <v>45051</v>
      </c>
      <c r="B249" s="23">
        <v>45.389999389648438</v>
      </c>
      <c r="C249" s="23">
        <v>412.6300048828125</v>
      </c>
      <c r="D249" s="26">
        <f t="shared" si="7"/>
        <v>2.7387937440346732E-2</v>
      </c>
      <c r="E249" s="26">
        <f t="shared" si="6"/>
        <v>1.8512575986983304E-2</v>
      </c>
    </row>
    <row r="250" spans="1:5" x14ac:dyDescent="0.25">
      <c r="A250" s="24">
        <v>45050</v>
      </c>
      <c r="B250" s="23">
        <v>44.180000305175781</v>
      </c>
      <c r="C250" s="23">
        <v>405.1300048828125</v>
      </c>
      <c r="D250" s="26">
        <f t="shared" si="7"/>
        <v>-2.1700609954552252E-2</v>
      </c>
      <c r="E250" s="26">
        <f t="shared" si="6"/>
        <v>-7.082947425800068E-3</v>
      </c>
    </row>
    <row r="251" spans="1:5" x14ac:dyDescent="0.25">
      <c r="A251" s="24">
        <v>45049</v>
      </c>
      <c r="B251" s="23">
        <v>45.159999847412109</v>
      </c>
      <c r="C251" s="23">
        <v>408.01998901367188</v>
      </c>
      <c r="D251" s="26">
        <f t="shared" si="7"/>
        <v>8.9365849168603351E-3</v>
      </c>
      <c r="E251" s="26">
        <f t="shared" si="6"/>
        <v>-6.8640038685510163E-3</v>
      </c>
    </row>
    <row r="252" spans="1:5" x14ac:dyDescent="0.25">
      <c r="A252" s="24">
        <v>45048</v>
      </c>
      <c r="B252" s="23">
        <v>44.759998321533203</v>
      </c>
      <c r="C252" s="23">
        <v>410.83999633789063</v>
      </c>
      <c r="D252" s="26">
        <f t="shared" si="7"/>
        <v>2.1451360868448566E-2</v>
      </c>
      <c r="E252" s="26">
        <f t="shared" si="6"/>
        <v>-1.1239232071373118E-2</v>
      </c>
    </row>
    <row r="253" spans="1:5" x14ac:dyDescent="0.25">
      <c r="A253" s="24">
        <v>45047</v>
      </c>
      <c r="B253" s="23">
        <v>43.819999694824219</v>
      </c>
      <c r="C253" s="23">
        <v>415.510009765625</v>
      </c>
      <c r="D253" s="26">
        <f t="shared" si="7"/>
        <v>7.5879053488474568E-3</v>
      </c>
      <c r="E253" s="26">
        <f t="shared" si="6"/>
        <v>-1.0097442299227266E-3</v>
      </c>
    </row>
    <row r="254" spans="1:5" x14ac:dyDescent="0.25">
      <c r="A254" s="24">
        <v>45044</v>
      </c>
      <c r="B254" s="23">
        <v>43.490001678466797</v>
      </c>
      <c r="C254" s="23">
        <v>415.92999267578119</v>
      </c>
      <c r="D254" s="26">
        <f t="shared" si="7"/>
        <v>1.6121552656682692E-2</v>
      </c>
      <c r="E254" s="26">
        <f t="shared" si="6"/>
        <v>8.5351688426931194E-3</v>
      </c>
    </row>
    <row r="255" spans="1:5" x14ac:dyDescent="0.25">
      <c r="A255" s="24">
        <v>45043</v>
      </c>
      <c r="B255" s="23">
        <v>42.799999237060547</v>
      </c>
      <c r="C255" s="23">
        <v>412.41000366210938</v>
      </c>
      <c r="D255" s="26">
        <f t="shared" si="7"/>
        <v>2.7117857397876532E-2</v>
      </c>
      <c r="E255" s="26">
        <f t="shared" si="6"/>
        <v>1.990804877378749E-2</v>
      </c>
    </row>
    <row r="256" spans="1:5" x14ac:dyDescent="0.25">
      <c r="A256" s="24">
        <v>45042</v>
      </c>
      <c r="B256" s="23">
        <v>41.669998168945313</v>
      </c>
      <c r="C256" s="23">
        <v>404.3599853515625</v>
      </c>
      <c r="D256" s="26">
        <f t="shared" si="7"/>
        <v>-9.5902460813623858E-4</v>
      </c>
      <c r="E256" s="26">
        <f t="shared" si="6"/>
        <v>-4.2356217434444954E-3</v>
      </c>
    </row>
    <row r="257" spans="1:5" x14ac:dyDescent="0.25">
      <c r="A257" s="24">
        <v>45041</v>
      </c>
      <c r="B257" s="23">
        <v>41.709999084472663</v>
      </c>
      <c r="C257" s="23">
        <v>406.07998657226563</v>
      </c>
      <c r="D257" s="26">
        <f t="shared" si="7"/>
        <v>-2.272730116605659E-2</v>
      </c>
      <c r="E257" s="26">
        <f t="shared" si="6"/>
        <v>-1.5873829418699414E-2</v>
      </c>
    </row>
    <row r="258" spans="1:5" x14ac:dyDescent="0.25">
      <c r="A258" s="24">
        <v>45040</v>
      </c>
      <c r="B258" s="23">
        <v>42.680000305175781</v>
      </c>
      <c r="C258" s="23">
        <v>412.6300048828125</v>
      </c>
      <c r="D258" s="26">
        <f t="shared" si="7"/>
        <v>-9.9744908162336943E-3</v>
      </c>
      <c r="E258" s="26">
        <f t="shared" ref="E258:E321" si="8">+C258/C259-1</f>
        <v>1.0431651214153348E-3</v>
      </c>
    </row>
    <row r="259" spans="1:5" x14ac:dyDescent="0.25">
      <c r="A259" s="24">
        <v>45037</v>
      </c>
      <c r="B259" s="23">
        <v>43.110000610351563</v>
      </c>
      <c r="C259" s="23">
        <v>412.20001220703119</v>
      </c>
      <c r="D259" s="26">
        <f t="shared" ref="D259:D322" si="9">+B259/B260-1</f>
        <v>4.4268977053154579E-3</v>
      </c>
      <c r="E259" s="26">
        <f t="shared" si="8"/>
        <v>7.7694309125231342E-4</v>
      </c>
    </row>
    <row r="260" spans="1:5" x14ac:dyDescent="0.25">
      <c r="A260" s="24">
        <v>45036</v>
      </c>
      <c r="B260" s="23">
        <v>42.919998168945313</v>
      </c>
      <c r="C260" s="23">
        <v>411.8800048828125</v>
      </c>
      <c r="D260" s="26">
        <f t="shared" si="9"/>
        <v>-2.0762117820962822E-2</v>
      </c>
      <c r="E260" s="26">
        <f t="shared" si="8"/>
        <v>-5.4571151921736227E-3</v>
      </c>
    </row>
    <row r="261" spans="1:5" x14ac:dyDescent="0.25">
      <c r="A261" s="24">
        <v>45035</v>
      </c>
      <c r="B261" s="23">
        <v>43.830001831054688</v>
      </c>
      <c r="C261" s="23">
        <v>414.1400146484375</v>
      </c>
      <c r="D261" s="26">
        <f t="shared" si="9"/>
        <v>-3.6703256460336564E-2</v>
      </c>
      <c r="E261" s="26">
        <f t="shared" si="8"/>
        <v>-1.6894041207171639E-4</v>
      </c>
    </row>
    <row r="262" spans="1:5" x14ac:dyDescent="0.25">
      <c r="A262" s="24">
        <v>45034</v>
      </c>
      <c r="B262" s="23">
        <v>45.5</v>
      </c>
      <c r="C262" s="23">
        <v>414.20999145507813</v>
      </c>
      <c r="D262" s="26">
        <f t="shared" si="9"/>
        <v>3.5738667969898552E-2</v>
      </c>
      <c r="E262" s="26">
        <f t="shared" si="8"/>
        <v>6.5224189998436266E-4</v>
      </c>
    </row>
    <row r="263" spans="1:5" x14ac:dyDescent="0.25">
      <c r="A263" s="24">
        <v>45033</v>
      </c>
      <c r="B263" s="23">
        <v>43.930000305175781</v>
      </c>
      <c r="C263" s="23">
        <v>413.94000244140619</v>
      </c>
      <c r="D263" s="26">
        <f t="shared" si="9"/>
        <v>1.501851996793091E-2</v>
      </c>
      <c r="E263" s="26">
        <f t="shared" si="8"/>
        <v>3.5882534475812911E-3</v>
      </c>
    </row>
    <row r="264" spans="1:5" x14ac:dyDescent="0.25">
      <c r="A264" s="24">
        <v>45030</v>
      </c>
      <c r="B264" s="23">
        <v>43.279998779296882</v>
      </c>
      <c r="C264" s="23">
        <v>412.45999145507813</v>
      </c>
      <c r="D264" s="26">
        <f t="shared" si="9"/>
        <v>1.4771330149559336E-2</v>
      </c>
      <c r="E264" s="26">
        <f t="shared" si="8"/>
        <v>-2.4427643181926806E-3</v>
      </c>
    </row>
    <row r="265" spans="1:5" x14ac:dyDescent="0.25">
      <c r="A265" s="24">
        <v>45029</v>
      </c>
      <c r="B265" s="23">
        <v>42.650001525878913</v>
      </c>
      <c r="C265" s="23">
        <v>413.47000122070313</v>
      </c>
      <c r="D265" s="26">
        <f t="shared" si="9"/>
        <v>1.862915246936292E-2</v>
      </c>
      <c r="E265" s="26">
        <f t="shared" si="8"/>
        <v>1.3282719249790187E-2</v>
      </c>
    </row>
    <row r="266" spans="1:5" x14ac:dyDescent="0.25">
      <c r="A266" s="24">
        <v>45028</v>
      </c>
      <c r="B266" s="23">
        <v>41.869998931884773</v>
      </c>
      <c r="C266" s="23">
        <v>408.04998779296881</v>
      </c>
      <c r="D266" s="26">
        <f t="shared" si="9"/>
        <v>6.4903958573856446E-3</v>
      </c>
      <c r="E266" s="26">
        <f t="shared" si="8"/>
        <v>-4.0759870710698198E-3</v>
      </c>
    </row>
    <row r="267" spans="1:5" x14ac:dyDescent="0.25">
      <c r="A267" s="24">
        <v>45027</v>
      </c>
      <c r="B267" s="23">
        <v>41.599998474121087</v>
      </c>
      <c r="C267" s="23">
        <v>409.72000122070313</v>
      </c>
      <c r="D267" s="26">
        <f t="shared" si="9"/>
        <v>4.1032625559518365E-3</v>
      </c>
      <c r="E267" s="26">
        <f t="shared" si="8"/>
        <v>2.685868828276039E-4</v>
      </c>
    </row>
    <row r="268" spans="1:5" x14ac:dyDescent="0.25">
      <c r="A268" s="24">
        <v>45026</v>
      </c>
      <c r="B268" s="23">
        <v>41.430000305175781</v>
      </c>
      <c r="C268" s="23">
        <v>409.6099853515625</v>
      </c>
      <c r="D268" s="26">
        <f t="shared" si="9"/>
        <v>2.9828505508174397E-2</v>
      </c>
      <c r="E268" s="26">
        <f t="shared" si="8"/>
        <v>1.0263762742259708E-3</v>
      </c>
    </row>
    <row r="269" spans="1:5" x14ac:dyDescent="0.25">
      <c r="A269" s="24">
        <v>45022</v>
      </c>
      <c r="B269" s="23">
        <v>40.229999542236328</v>
      </c>
      <c r="C269" s="23">
        <v>409.19000244140619</v>
      </c>
      <c r="D269" s="26">
        <f t="shared" si="9"/>
        <v>-1.3970581016738426E-2</v>
      </c>
      <c r="E269" s="26">
        <f t="shared" si="8"/>
        <v>3.9008741758623788E-3</v>
      </c>
    </row>
    <row r="270" spans="1:5" x14ac:dyDescent="0.25">
      <c r="A270" s="24">
        <v>45021</v>
      </c>
      <c r="B270" s="23">
        <v>40.799999237060547</v>
      </c>
      <c r="C270" s="23">
        <v>407.60000610351563</v>
      </c>
      <c r="D270" s="26">
        <f t="shared" si="9"/>
        <v>-1.7127403145004161E-3</v>
      </c>
      <c r="E270" s="26">
        <f t="shared" si="8"/>
        <v>-2.6182672793729767E-3</v>
      </c>
    </row>
    <row r="271" spans="1:5" x14ac:dyDescent="0.25">
      <c r="A271" s="24">
        <v>45020</v>
      </c>
      <c r="B271" s="23">
        <v>40.869998931884773</v>
      </c>
      <c r="C271" s="23">
        <v>408.67001342773438</v>
      </c>
      <c r="D271" s="26">
        <f t="shared" si="9"/>
        <v>-2.4408661420252109E-3</v>
      </c>
      <c r="E271" s="26">
        <f t="shared" si="8"/>
        <v>-5.5481170740254715E-3</v>
      </c>
    </row>
    <row r="272" spans="1:5" x14ac:dyDescent="0.25">
      <c r="A272" s="24">
        <v>45019</v>
      </c>
      <c r="B272" s="23">
        <v>40.970001220703118</v>
      </c>
      <c r="C272" s="23">
        <v>410.95001220703119</v>
      </c>
      <c r="D272" s="26">
        <f t="shared" si="9"/>
        <v>1.8900824509691105E-2</v>
      </c>
      <c r="E272" s="26">
        <f t="shared" si="8"/>
        <v>3.8105412999223098E-3</v>
      </c>
    </row>
    <row r="273" spans="1:5" x14ac:dyDescent="0.25">
      <c r="A273" s="24">
        <v>45016</v>
      </c>
      <c r="B273" s="23">
        <v>40.209999084472663</v>
      </c>
      <c r="C273" s="23">
        <v>409.3900146484375</v>
      </c>
      <c r="D273" s="26">
        <f t="shared" si="9"/>
        <v>8.7806941485646384E-3</v>
      </c>
      <c r="E273" s="26">
        <f t="shared" si="8"/>
        <v>1.4094630342711634E-2</v>
      </c>
    </row>
    <row r="274" spans="1:5" x14ac:dyDescent="0.25">
      <c r="A274" s="24">
        <v>45015</v>
      </c>
      <c r="B274" s="23">
        <v>39.860000610351563</v>
      </c>
      <c r="C274" s="23">
        <v>403.70001220703119</v>
      </c>
      <c r="D274" s="26">
        <f t="shared" si="9"/>
        <v>1.891619884129514E-2</v>
      </c>
      <c r="E274" s="26">
        <f t="shared" si="8"/>
        <v>5.8552536882470196E-3</v>
      </c>
    </row>
    <row r="275" spans="1:5" x14ac:dyDescent="0.25">
      <c r="A275" s="24">
        <v>45014</v>
      </c>
      <c r="B275" s="23">
        <v>39.119998931884773</v>
      </c>
      <c r="C275" s="23">
        <v>401.35000610351563</v>
      </c>
      <c r="D275" s="26">
        <f t="shared" si="9"/>
        <v>2.1143240134636532E-2</v>
      </c>
      <c r="E275" s="26">
        <f t="shared" si="8"/>
        <v>1.4534883496678752E-2</v>
      </c>
    </row>
    <row r="276" spans="1:5" x14ac:dyDescent="0.25">
      <c r="A276" s="24">
        <v>45013</v>
      </c>
      <c r="B276" s="23">
        <v>38.310001373291023</v>
      </c>
      <c r="C276" s="23">
        <v>395.60000610351563</v>
      </c>
      <c r="D276" s="26">
        <f t="shared" si="9"/>
        <v>8.4232608761796168E-3</v>
      </c>
      <c r="E276" s="26">
        <f t="shared" si="8"/>
        <v>-2.2446572493123318E-3</v>
      </c>
    </row>
    <row r="277" spans="1:5" x14ac:dyDescent="0.25">
      <c r="A277" s="24">
        <v>45012</v>
      </c>
      <c r="B277" s="23">
        <v>37.990001678466797</v>
      </c>
      <c r="C277" s="23">
        <v>396.489990234375</v>
      </c>
      <c r="D277" s="26">
        <f t="shared" si="9"/>
        <v>1.631890296739158E-2</v>
      </c>
      <c r="E277" s="26">
        <f t="shared" si="8"/>
        <v>1.8698426642451693E-3</v>
      </c>
    </row>
    <row r="278" spans="1:5" x14ac:dyDescent="0.25">
      <c r="A278" s="24">
        <v>45009</v>
      </c>
      <c r="B278" s="23">
        <v>37.380001068115227</v>
      </c>
      <c r="C278" s="23">
        <v>395.75</v>
      </c>
      <c r="D278" s="26">
        <f t="shared" si="9"/>
        <v>-1.1634019837636456E-2</v>
      </c>
      <c r="E278" s="26">
        <f t="shared" si="8"/>
        <v>6.5620125751015834E-3</v>
      </c>
    </row>
    <row r="279" spans="1:5" x14ac:dyDescent="0.25">
      <c r="A279" s="24">
        <v>45008</v>
      </c>
      <c r="B279" s="23">
        <v>37.819999694824219</v>
      </c>
      <c r="C279" s="23">
        <v>393.17001342773438</v>
      </c>
      <c r="D279" s="26">
        <f t="shared" si="9"/>
        <v>-6.827786862615981E-3</v>
      </c>
      <c r="E279" s="26">
        <f t="shared" si="8"/>
        <v>2.7033947508923184E-3</v>
      </c>
    </row>
    <row r="280" spans="1:5" x14ac:dyDescent="0.25">
      <c r="A280" s="24">
        <v>45007</v>
      </c>
      <c r="B280" s="23">
        <v>38.080001831054688</v>
      </c>
      <c r="C280" s="23">
        <v>392.1099853515625</v>
      </c>
      <c r="D280" s="26">
        <f t="shared" si="9"/>
        <v>-2.7330770194655907E-2</v>
      </c>
      <c r="E280" s="26">
        <f t="shared" si="8"/>
        <v>-1.7046497325513887E-2</v>
      </c>
    </row>
    <row r="281" spans="1:5" x14ac:dyDescent="0.25">
      <c r="A281" s="24">
        <v>45006</v>
      </c>
      <c r="B281" s="23">
        <v>39.150001525878913</v>
      </c>
      <c r="C281" s="23">
        <v>398.91000366210938</v>
      </c>
      <c r="D281" s="26">
        <f t="shared" si="9"/>
        <v>1.5564262015381525E-2</v>
      </c>
      <c r="E281" s="26">
        <f t="shared" si="8"/>
        <v>1.3130526631691453E-2</v>
      </c>
    </row>
    <row r="282" spans="1:5" x14ac:dyDescent="0.25">
      <c r="A282" s="24">
        <v>45005</v>
      </c>
      <c r="B282" s="23">
        <v>38.549999237060547</v>
      </c>
      <c r="C282" s="23">
        <v>393.739990234375</v>
      </c>
      <c r="D282" s="26">
        <f t="shared" si="9"/>
        <v>3.5733422158450434E-2</v>
      </c>
      <c r="E282" s="26">
        <f t="shared" si="8"/>
        <v>9.6156314108122309E-3</v>
      </c>
    </row>
    <row r="283" spans="1:5" x14ac:dyDescent="0.25">
      <c r="A283" s="24">
        <v>45002</v>
      </c>
      <c r="B283" s="23">
        <v>37.220001220703118</v>
      </c>
      <c r="C283" s="23">
        <v>389.989990234375</v>
      </c>
      <c r="D283" s="26">
        <f t="shared" si="9"/>
        <v>-2.1813351721411189E-2</v>
      </c>
      <c r="E283" s="26">
        <f t="shared" si="8"/>
        <v>-1.5450241961852518E-2</v>
      </c>
    </row>
    <row r="284" spans="1:5" x14ac:dyDescent="0.25">
      <c r="A284" s="24">
        <v>45001</v>
      </c>
      <c r="B284" s="23">
        <v>38.049999237060547</v>
      </c>
      <c r="C284" s="23">
        <v>396.1099853515625</v>
      </c>
      <c r="D284" s="26">
        <f t="shared" si="9"/>
        <v>1.4396186075469553E-2</v>
      </c>
      <c r="E284" s="26">
        <f t="shared" si="8"/>
        <v>1.7545177234081111E-2</v>
      </c>
    </row>
    <row r="285" spans="1:5" x14ac:dyDescent="0.25">
      <c r="A285" s="24">
        <v>45000</v>
      </c>
      <c r="B285" s="23">
        <v>37.509998321533203</v>
      </c>
      <c r="C285" s="23">
        <v>389.27999877929688</v>
      </c>
      <c r="D285" s="26">
        <f t="shared" si="9"/>
        <v>-1.0652707414136042E-3</v>
      </c>
      <c r="E285" s="26">
        <f t="shared" si="8"/>
        <v>-6.2543388004978606E-3</v>
      </c>
    </row>
    <row r="286" spans="1:5" x14ac:dyDescent="0.25">
      <c r="A286" s="24">
        <v>44999</v>
      </c>
      <c r="B286" s="23">
        <v>37.549999237060547</v>
      </c>
      <c r="C286" s="23">
        <v>391.73001098632813</v>
      </c>
      <c r="D286" s="26">
        <f t="shared" si="9"/>
        <v>2.679790949998373E-2</v>
      </c>
      <c r="E286" s="26">
        <f t="shared" si="8"/>
        <v>1.6530065073970368E-2</v>
      </c>
    </row>
    <row r="287" spans="1:5" x14ac:dyDescent="0.25">
      <c r="A287" s="24">
        <v>44998</v>
      </c>
      <c r="B287" s="23">
        <v>36.569999694824219</v>
      </c>
      <c r="C287" s="23">
        <v>385.3599853515625</v>
      </c>
      <c r="D287" s="26">
        <f t="shared" si="9"/>
        <v>-4.0850087388974998E-3</v>
      </c>
      <c r="E287" s="26">
        <f t="shared" si="8"/>
        <v>-1.425250201672501E-3</v>
      </c>
    </row>
    <row r="288" spans="1:5" x14ac:dyDescent="0.25">
      <c r="A288" s="24">
        <v>44995</v>
      </c>
      <c r="B288" s="23">
        <v>36.720001220703118</v>
      </c>
      <c r="C288" s="23">
        <v>385.91000366210938</v>
      </c>
      <c r="D288" s="26">
        <f t="shared" si="9"/>
        <v>-2.8571376670784687E-2</v>
      </c>
      <c r="E288" s="26">
        <f t="shared" si="8"/>
        <v>-1.442944614289654E-2</v>
      </c>
    </row>
    <row r="289" spans="1:5" x14ac:dyDescent="0.25">
      <c r="A289" s="24">
        <v>44994</v>
      </c>
      <c r="B289" s="23">
        <v>37.799999237060547</v>
      </c>
      <c r="C289" s="23">
        <v>391.55999755859381</v>
      </c>
      <c r="D289" s="26">
        <f t="shared" si="9"/>
        <v>-2.501937604462634E-2</v>
      </c>
      <c r="E289" s="26">
        <f t="shared" si="8"/>
        <v>-1.84498536583797E-2</v>
      </c>
    </row>
    <row r="290" spans="1:5" x14ac:dyDescent="0.25">
      <c r="A290" s="24">
        <v>44993</v>
      </c>
      <c r="B290" s="23">
        <v>38.770000457763672</v>
      </c>
      <c r="C290" s="23">
        <v>398.92001342773438</v>
      </c>
      <c r="D290" s="26">
        <f t="shared" si="9"/>
        <v>2.0263169941149295E-2</v>
      </c>
      <c r="E290" s="26">
        <f t="shared" si="8"/>
        <v>1.6321199989792756E-3</v>
      </c>
    </row>
    <row r="291" spans="1:5" x14ac:dyDescent="0.25">
      <c r="A291" s="24">
        <v>44992</v>
      </c>
      <c r="B291" s="23">
        <v>38</v>
      </c>
      <c r="C291" s="23">
        <v>398.26998901367188</v>
      </c>
      <c r="D291" s="26">
        <f t="shared" si="9"/>
        <v>-2.7386734148502345E-2</v>
      </c>
      <c r="E291" s="26">
        <f t="shared" si="8"/>
        <v>-1.5328731891906533E-2</v>
      </c>
    </row>
    <row r="292" spans="1:5" x14ac:dyDescent="0.25">
      <c r="A292" s="24">
        <v>44991</v>
      </c>
      <c r="B292" s="23">
        <v>39.069999694824219</v>
      </c>
      <c r="C292" s="23">
        <v>404.47000122070313</v>
      </c>
      <c r="D292" s="26">
        <f t="shared" si="9"/>
        <v>-1.8095029005695484E-2</v>
      </c>
      <c r="E292" s="26">
        <f t="shared" si="8"/>
        <v>6.9274048740863847E-4</v>
      </c>
    </row>
    <row r="293" spans="1:5" x14ac:dyDescent="0.25">
      <c r="A293" s="24">
        <v>44988</v>
      </c>
      <c r="B293" s="23">
        <v>39.790000915527337</v>
      </c>
      <c r="C293" s="23">
        <v>404.19000244140619</v>
      </c>
      <c r="D293" s="26">
        <f t="shared" si="9"/>
        <v>-9.4597279248009869E-3</v>
      </c>
      <c r="E293" s="26">
        <f t="shared" si="8"/>
        <v>1.6037819365946504E-2</v>
      </c>
    </row>
    <row r="294" spans="1:5" x14ac:dyDescent="0.25">
      <c r="A294" s="24">
        <v>44987</v>
      </c>
      <c r="B294" s="23">
        <v>40.169998168945313</v>
      </c>
      <c r="C294" s="23">
        <v>397.80999755859381</v>
      </c>
      <c r="D294" s="26">
        <f t="shared" si="9"/>
        <v>-6.6765694098055439E-3</v>
      </c>
      <c r="E294" s="26">
        <f t="shared" si="8"/>
        <v>7.7772898621089048E-3</v>
      </c>
    </row>
    <row r="295" spans="1:5" x14ac:dyDescent="0.25">
      <c r="A295" s="24">
        <v>44986</v>
      </c>
      <c r="B295" s="23">
        <v>40.439998626708977</v>
      </c>
      <c r="C295" s="23">
        <v>394.739990234375</v>
      </c>
      <c r="D295" s="26">
        <f t="shared" si="9"/>
        <v>-4.9212786895465044E-3</v>
      </c>
      <c r="E295" s="26">
        <f t="shared" si="8"/>
        <v>-3.835914535380569E-3</v>
      </c>
    </row>
    <row r="296" spans="1:5" x14ac:dyDescent="0.25">
      <c r="A296" s="24">
        <v>44985</v>
      </c>
      <c r="B296" s="23">
        <v>40.639999389648438</v>
      </c>
      <c r="C296" s="23">
        <v>396.260009765625</v>
      </c>
      <c r="D296" s="26">
        <f t="shared" si="9"/>
        <v>-8.7805026915015461E-3</v>
      </c>
      <c r="E296" s="26">
        <f t="shared" si="8"/>
        <v>-3.6959776232566854E-3</v>
      </c>
    </row>
    <row r="297" spans="1:5" x14ac:dyDescent="0.25">
      <c r="A297" s="24">
        <v>44984</v>
      </c>
      <c r="B297" s="23">
        <v>41</v>
      </c>
      <c r="C297" s="23">
        <v>397.73001098632813</v>
      </c>
      <c r="D297" s="26">
        <f t="shared" si="9"/>
        <v>-1.4659951968369112E-2</v>
      </c>
      <c r="E297" s="26">
        <f t="shared" si="8"/>
        <v>3.4058380515806785E-3</v>
      </c>
    </row>
    <row r="298" spans="1:5" x14ac:dyDescent="0.25">
      <c r="A298" s="24">
        <v>44981</v>
      </c>
      <c r="B298" s="23">
        <v>41.610000610351563</v>
      </c>
      <c r="C298" s="23">
        <v>396.3800048828125</v>
      </c>
      <c r="D298" s="26">
        <f t="shared" si="9"/>
        <v>-9.9928189660619671E-3</v>
      </c>
      <c r="E298" s="26">
        <f t="shared" si="8"/>
        <v>-1.0682370938393859E-2</v>
      </c>
    </row>
    <row r="299" spans="1:5" x14ac:dyDescent="0.25">
      <c r="A299" s="24">
        <v>44980</v>
      </c>
      <c r="B299" s="23">
        <v>42.029998779296882</v>
      </c>
      <c r="C299" s="23">
        <v>400.66000366210938</v>
      </c>
      <c r="D299" s="26">
        <f t="shared" si="9"/>
        <v>5.2618368519450343E-3</v>
      </c>
      <c r="E299" s="26">
        <f t="shared" si="8"/>
        <v>5.3194035021166819E-3</v>
      </c>
    </row>
    <row r="300" spans="1:5" x14ac:dyDescent="0.25">
      <c r="A300" s="24">
        <v>44979</v>
      </c>
      <c r="B300" s="23">
        <v>41.810001373291023</v>
      </c>
      <c r="C300" s="23">
        <v>398.54000854492188</v>
      </c>
      <c r="D300" s="26">
        <f t="shared" si="9"/>
        <v>-1.9097163409647067E-3</v>
      </c>
      <c r="E300" s="26">
        <f t="shared" si="8"/>
        <v>-1.3781046831931043E-3</v>
      </c>
    </row>
    <row r="301" spans="1:5" x14ac:dyDescent="0.25">
      <c r="A301" s="24">
        <v>44978</v>
      </c>
      <c r="B301" s="23">
        <v>41.889999389648438</v>
      </c>
      <c r="C301" s="23">
        <v>399.08999633789063</v>
      </c>
      <c r="D301" s="26">
        <f t="shared" si="9"/>
        <v>-1.3888892630549043E-2</v>
      </c>
      <c r="E301" s="26">
        <f t="shared" si="8"/>
        <v>-2.0060927249980098E-2</v>
      </c>
    </row>
    <row r="302" spans="1:5" x14ac:dyDescent="0.25">
      <c r="A302" s="24">
        <v>44974</v>
      </c>
      <c r="B302" s="23">
        <v>42.479999542236328</v>
      </c>
      <c r="C302" s="23">
        <v>407.260009765625</v>
      </c>
      <c r="D302" s="26">
        <f t="shared" si="9"/>
        <v>-5.618016657510716E-3</v>
      </c>
      <c r="E302" s="26">
        <f t="shared" si="8"/>
        <v>-2.4982585890112041E-3</v>
      </c>
    </row>
    <row r="303" spans="1:5" x14ac:dyDescent="0.25">
      <c r="A303" s="24">
        <v>44973</v>
      </c>
      <c r="B303" s="23">
        <v>42.720001220703118</v>
      </c>
      <c r="C303" s="23">
        <v>408.27999877929688</v>
      </c>
      <c r="D303" s="26">
        <f t="shared" si="9"/>
        <v>-1.8691125650338591E-3</v>
      </c>
      <c r="E303" s="26">
        <f t="shared" si="8"/>
        <v>-1.3768810222142602E-2</v>
      </c>
    </row>
    <row r="304" spans="1:5" x14ac:dyDescent="0.25">
      <c r="A304" s="24">
        <v>44972</v>
      </c>
      <c r="B304" s="23">
        <v>42.799999237060547</v>
      </c>
      <c r="C304" s="23">
        <v>413.98001098632813</v>
      </c>
      <c r="D304" s="26">
        <f t="shared" si="9"/>
        <v>-5.3450975775298781E-3</v>
      </c>
      <c r="E304" s="26">
        <f t="shared" si="8"/>
        <v>3.2473737163669636E-3</v>
      </c>
    </row>
    <row r="305" spans="1:5" x14ac:dyDescent="0.25">
      <c r="A305" s="24">
        <v>44971</v>
      </c>
      <c r="B305" s="23">
        <v>43.029998779296882</v>
      </c>
      <c r="C305" s="23">
        <v>412.6400146484375</v>
      </c>
      <c r="D305" s="26">
        <f t="shared" si="9"/>
        <v>-8.5254086076794744E-3</v>
      </c>
      <c r="E305" s="26">
        <f t="shared" si="8"/>
        <v>-4.6016987623753725E-4</v>
      </c>
    </row>
    <row r="306" spans="1:5" x14ac:dyDescent="0.25">
      <c r="A306" s="24">
        <v>44970</v>
      </c>
      <c r="B306" s="23">
        <v>43.400001525878913</v>
      </c>
      <c r="C306" s="23">
        <v>412.82998657226563</v>
      </c>
      <c r="D306" s="26">
        <f t="shared" si="9"/>
        <v>1.5917609685044853E-2</v>
      </c>
      <c r="E306" s="26">
        <f t="shared" si="8"/>
        <v>1.1738991096546858E-2</v>
      </c>
    </row>
    <row r="307" spans="1:5" x14ac:dyDescent="0.25">
      <c r="A307" s="24">
        <v>44967</v>
      </c>
      <c r="B307" s="23">
        <v>42.720001220703118</v>
      </c>
      <c r="C307" s="23">
        <v>408.04000854492188</v>
      </c>
      <c r="D307" s="26">
        <f t="shared" si="9"/>
        <v>1.6175078267532284E-2</v>
      </c>
      <c r="E307" s="26">
        <f t="shared" si="8"/>
        <v>2.3336663037101246E-3</v>
      </c>
    </row>
    <row r="308" spans="1:5" x14ac:dyDescent="0.25">
      <c r="A308" s="24">
        <v>44966</v>
      </c>
      <c r="B308" s="23">
        <v>42.040000915527337</v>
      </c>
      <c r="C308" s="23">
        <v>407.08999633789063</v>
      </c>
      <c r="D308" s="26">
        <f t="shared" si="9"/>
        <v>4.7801329400107839E-3</v>
      </c>
      <c r="E308" s="26">
        <f t="shared" si="8"/>
        <v>-8.6691771861834299E-3</v>
      </c>
    </row>
    <row r="309" spans="1:5" x14ac:dyDescent="0.25">
      <c r="A309" s="24">
        <v>44965</v>
      </c>
      <c r="B309" s="23">
        <v>41.840000152587891</v>
      </c>
      <c r="C309" s="23">
        <v>410.64999389648438</v>
      </c>
      <c r="D309" s="26">
        <f t="shared" si="9"/>
        <v>-3.5723153103809357E-3</v>
      </c>
      <c r="E309" s="26">
        <f t="shared" si="8"/>
        <v>-1.0934773280246612E-2</v>
      </c>
    </row>
    <row r="310" spans="1:5" x14ac:dyDescent="0.25">
      <c r="A310" s="24">
        <v>44964</v>
      </c>
      <c r="B310" s="23">
        <v>41.990001678466797</v>
      </c>
      <c r="C310" s="23">
        <v>415.19000244140619</v>
      </c>
      <c r="D310" s="26">
        <f t="shared" si="9"/>
        <v>2.5146548267004132E-2</v>
      </c>
      <c r="E310" s="26">
        <f t="shared" si="8"/>
        <v>1.3078632712971272E-2</v>
      </c>
    </row>
    <row r="311" spans="1:5" x14ac:dyDescent="0.25">
      <c r="A311" s="24">
        <v>44963</v>
      </c>
      <c r="B311" s="23">
        <v>40.959999084472663</v>
      </c>
      <c r="C311" s="23">
        <v>409.82998657226563</v>
      </c>
      <c r="D311" s="26">
        <f t="shared" si="9"/>
        <v>-3.0303090509739672E-2</v>
      </c>
      <c r="E311" s="26">
        <f t="shared" si="8"/>
        <v>-6.1113604800514532E-3</v>
      </c>
    </row>
    <row r="312" spans="1:5" x14ac:dyDescent="0.25">
      <c r="A312" s="24">
        <v>44960</v>
      </c>
      <c r="B312" s="23">
        <v>42.240001678466797</v>
      </c>
      <c r="C312" s="23">
        <v>412.35000610351563</v>
      </c>
      <c r="D312" s="26">
        <f t="shared" si="9"/>
        <v>-4.2431989214531951E-3</v>
      </c>
      <c r="E312" s="26">
        <f t="shared" si="8"/>
        <v>-1.0629091340170427E-2</v>
      </c>
    </row>
    <row r="313" spans="1:5" x14ac:dyDescent="0.25">
      <c r="A313" s="24">
        <v>44959</v>
      </c>
      <c r="B313" s="23">
        <v>42.419998168945313</v>
      </c>
      <c r="C313" s="23">
        <v>416.77999877929688</v>
      </c>
      <c r="D313" s="26">
        <f t="shared" si="9"/>
        <v>2.886244578998709E-2</v>
      </c>
      <c r="E313" s="26">
        <f t="shared" si="8"/>
        <v>1.4556989201620407E-2</v>
      </c>
    </row>
    <row r="314" spans="1:5" x14ac:dyDescent="0.25">
      <c r="A314" s="24">
        <v>44958</v>
      </c>
      <c r="B314" s="23">
        <v>41.229999542236328</v>
      </c>
      <c r="C314" s="23">
        <v>410.79998779296881</v>
      </c>
      <c r="D314" s="26">
        <f t="shared" si="9"/>
        <v>1.5017248310972509E-2</v>
      </c>
      <c r="E314" s="26">
        <f t="shared" si="8"/>
        <v>1.0627771821197785E-2</v>
      </c>
    </row>
    <row r="315" spans="1:5" x14ac:dyDescent="0.25">
      <c r="A315" s="24">
        <v>44957</v>
      </c>
      <c r="B315" s="23">
        <v>40.619998931884773</v>
      </c>
      <c r="C315" s="23">
        <v>406.48001098632813</v>
      </c>
      <c r="D315" s="26">
        <f t="shared" si="9"/>
        <v>1.5246204347458603E-2</v>
      </c>
      <c r="E315" s="26">
        <f t="shared" si="8"/>
        <v>1.4703349315466685E-2</v>
      </c>
    </row>
    <row r="316" spans="1:5" x14ac:dyDescent="0.25">
      <c r="A316" s="24">
        <v>44956</v>
      </c>
      <c r="B316" s="23">
        <v>40.009998321533203</v>
      </c>
      <c r="C316" s="23">
        <v>400.58999633789063</v>
      </c>
      <c r="D316" s="26">
        <f t="shared" si="9"/>
        <v>-7.4423974581305785E-3</v>
      </c>
      <c r="E316" s="26">
        <f t="shared" si="8"/>
        <v>-1.2546826143231771E-2</v>
      </c>
    </row>
    <row r="317" spans="1:5" x14ac:dyDescent="0.25">
      <c r="A317" s="24">
        <v>44953</v>
      </c>
      <c r="B317" s="23">
        <v>40.310001373291023</v>
      </c>
      <c r="C317" s="23">
        <v>405.67999267578119</v>
      </c>
      <c r="D317" s="26">
        <f t="shared" si="9"/>
        <v>-1.6589418817540502E-2</v>
      </c>
      <c r="E317" s="26">
        <f t="shared" si="8"/>
        <v>2.2976965430048235E-3</v>
      </c>
    </row>
    <row r="318" spans="1:5" x14ac:dyDescent="0.25">
      <c r="A318" s="24">
        <v>44952</v>
      </c>
      <c r="B318" s="23">
        <v>40.990001678466797</v>
      </c>
      <c r="C318" s="23">
        <v>404.75</v>
      </c>
      <c r="D318" s="26">
        <f t="shared" si="9"/>
        <v>1.1599240261436661E-2</v>
      </c>
      <c r="E318" s="26">
        <f t="shared" si="8"/>
        <v>1.0990368001509987E-2</v>
      </c>
    </row>
    <row r="319" spans="1:5" x14ac:dyDescent="0.25">
      <c r="A319" s="24">
        <v>44951</v>
      </c>
      <c r="B319" s="23">
        <v>40.520000457763672</v>
      </c>
      <c r="C319" s="23">
        <v>400.35000610351563</v>
      </c>
      <c r="D319" s="26">
        <f t="shared" si="9"/>
        <v>-1.7245551751927657E-3</v>
      </c>
      <c r="E319" s="26">
        <f t="shared" si="8"/>
        <v>3.747973311076791E-4</v>
      </c>
    </row>
    <row r="320" spans="1:5" x14ac:dyDescent="0.25">
      <c r="A320" s="24">
        <v>44950</v>
      </c>
      <c r="B320" s="23">
        <v>40.590000152587891</v>
      </c>
      <c r="C320" s="23">
        <v>400.20001220703119</v>
      </c>
      <c r="D320" s="26">
        <f t="shared" si="9"/>
        <v>-1.0964930626236602E-2</v>
      </c>
      <c r="E320" s="26">
        <f t="shared" si="8"/>
        <v>-1.0732912426444363E-3</v>
      </c>
    </row>
    <row r="321" spans="1:5" x14ac:dyDescent="0.25">
      <c r="A321" s="24">
        <v>44949</v>
      </c>
      <c r="B321" s="23">
        <v>41.040000915527337</v>
      </c>
      <c r="C321" s="23">
        <v>400.6300048828125</v>
      </c>
      <c r="D321" s="26">
        <f t="shared" si="9"/>
        <v>1.9374133793168768E-2</v>
      </c>
      <c r="E321" s="26">
        <f t="shared" si="8"/>
        <v>1.1998585281936869E-2</v>
      </c>
    </row>
    <row r="322" spans="1:5" x14ac:dyDescent="0.25">
      <c r="A322" s="24">
        <v>44946</v>
      </c>
      <c r="B322" s="23">
        <v>40.259998321533203</v>
      </c>
      <c r="C322" s="23">
        <v>395.8800048828125</v>
      </c>
      <c r="D322" s="26">
        <f t="shared" si="9"/>
        <v>2.0273676016767439E-2</v>
      </c>
      <c r="E322" s="26">
        <f t="shared" ref="E322:E385" si="10">+C322/C323-1</f>
        <v>1.8629039629190602E-2</v>
      </c>
    </row>
    <row r="323" spans="1:5" x14ac:dyDescent="0.25">
      <c r="A323" s="24">
        <v>44945</v>
      </c>
      <c r="B323" s="23">
        <v>39.459999084472663</v>
      </c>
      <c r="C323" s="23">
        <v>388.6400146484375</v>
      </c>
      <c r="D323" s="26">
        <f t="shared" ref="D323:D386" si="11">+B323/B324-1</f>
        <v>-1.3993037653310947E-2</v>
      </c>
      <c r="E323" s="26">
        <f t="shared" si="10"/>
        <v>-7.2798172546666429E-3</v>
      </c>
    </row>
    <row r="324" spans="1:5" x14ac:dyDescent="0.25">
      <c r="A324" s="24">
        <v>44944</v>
      </c>
      <c r="B324" s="23">
        <v>40.020000457763672</v>
      </c>
      <c r="C324" s="23">
        <v>391.489990234375</v>
      </c>
      <c r="D324" s="26">
        <f t="shared" si="11"/>
        <v>-2.4977071791421057E-4</v>
      </c>
      <c r="E324" s="26">
        <f t="shared" si="10"/>
        <v>-1.5788015568668268E-2</v>
      </c>
    </row>
    <row r="325" spans="1:5" x14ac:dyDescent="0.25">
      <c r="A325" s="24">
        <v>44943</v>
      </c>
      <c r="B325" s="23">
        <v>40.029998779296882</v>
      </c>
      <c r="C325" s="23">
        <v>397.76998901367188</v>
      </c>
      <c r="D325" s="26">
        <f t="shared" si="11"/>
        <v>-3.7332385450374872E-3</v>
      </c>
      <c r="E325" s="26">
        <f t="shared" si="10"/>
        <v>-1.8318970798698597E-3</v>
      </c>
    </row>
    <row r="326" spans="1:5" x14ac:dyDescent="0.25">
      <c r="A326" s="24">
        <v>44939</v>
      </c>
      <c r="B326" s="23">
        <v>40.180000305175781</v>
      </c>
      <c r="C326" s="23">
        <v>398.5</v>
      </c>
      <c r="D326" s="26">
        <f t="shared" si="11"/>
        <v>6.2609566263287508E-3</v>
      </c>
      <c r="E326" s="26">
        <f t="shared" si="10"/>
        <v>3.8795056884117773E-3</v>
      </c>
    </row>
    <row r="327" spans="1:5" x14ac:dyDescent="0.25">
      <c r="A327" s="24">
        <v>44938</v>
      </c>
      <c r="B327" s="23">
        <v>39.930000305175781</v>
      </c>
      <c r="C327" s="23">
        <v>396.95999145507813</v>
      </c>
      <c r="D327" s="26">
        <f t="shared" si="11"/>
        <v>-2.0603388353112817E-2</v>
      </c>
      <c r="E327" s="26">
        <f t="shared" si="10"/>
        <v>3.6407829728082319E-3</v>
      </c>
    </row>
    <row r="328" spans="1:5" x14ac:dyDescent="0.25">
      <c r="A328" s="24">
        <v>44937</v>
      </c>
      <c r="B328" s="23">
        <v>40.770000457763672</v>
      </c>
      <c r="C328" s="23">
        <v>395.51998901367188</v>
      </c>
      <c r="D328" s="26">
        <f t="shared" si="11"/>
        <v>-4.0480140097871375E-2</v>
      </c>
      <c r="E328" s="26">
        <f t="shared" si="10"/>
        <v>1.264786371867066E-2</v>
      </c>
    </row>
    <row r="329" spans="1:5" x14ac:dyDescent="0.25">
      <c r="A329" s="24">
        <v>44936</v>
      </c>
      <c r="B329" s="23">
        <v>42.490001678466797</v>
      </c>
      <c r="C329" s="23">
        <v>390.57998657226563</v>
      </c>
      <c r="D329" s="26">
        <f t="shared" si="11"/>
        <v>4.966956131341016E-3</v>
      </c>
      <c r="E329" s="26">
        <f t="shared" si="10"/>
        <v>7.0128430965563648E-3</v>
      </c>
    </row>
    <row r="330" spans="1:5" x14ac:dyDescent="0.25">
      <c r="A330" s="24">
        <v>44935</v>
      </c>
      <c r="B330" s="23">
        <v>42.279998779296882</v>
      </c>
      <c r="C330" s="23">
        <v>387.8599853515625</v>
      </c>
      <c r="D330" s="26">
        <f t="shared" si="11"/>
        <v>-3.3003157871638322E-3</v>
      </c>
      <c r="E330" s="26">
        <f t="shared" si="10"/>
        <v>-5.668965891446609E-4</v>
      </c>
    </row>
    <row r="331" spans="1:5" x14ac:dyDescent="0.25">
      <c r="A331" s="24">
        <v>44932</v>
      </c>
      <c r="B331" s="23">
        <v>42.419998168945313</v>
      </c>
      <c r="C331" s="23">
        <v>388.07998657226563</v>
      </c>
      <c r="D331" s="26">
        <f t="shared" si="11"/>
        <v>3.7925110779763349E-2</v>
      </c>
      <c r="E331" s="26">
        <f t="shared" si="10"/>
        <v>2.2932103899730993E-2</v>
      </c>
    </row>
    <row r="332" spans="1:5" x14ac:dyDescent="0.25">
      <c r="A332" s="24">
        <v>44931</v>
      </c>
      <c r="B332" s="23">
        <v>40.869998931884773</v>
      </c>
      <c r="C332" s="23">
        <v>379.3800048828125</v>
      </c>
      <c r="D332" s="26">
        <f t="shared" si="11"/>
        <v>-1.7098118508127591E-3</v>
      </c>
      <c r="E332" s="26">
        <f t="shared" si="10"/>
        <v>-1.1413395797773451E-2</v>
      </c>
    </row>
    <row r="333" spans="1:5" x14ac:dyDescent="0.25">
      <c r="A333" s="24">
        <v>44930</v>
      </c>
      <c r="B333" s="23">
        <v>40.939998626708977</v>
      </c>
      <c r="C333" s="23">
        <v>383.760009765625</v>
      </c>
      <c r="D333" s="26">
        <f t="shared" si="11"/>
        <v>9.779241891900714E-4</v>
      </c>
      <c r="E333" s="26">
        <f t="shared" si="10"/>
        <v>7.7201890259488426E-3</v>
      </c>
    </row>
    <row r="334" spans="1:5" x14ac:dyDescent="0.25">
      <c r="A334" s="24">
        <v>44929</v>
      </c>
      <c r="B334" s="23">
        <v>40.900001525878913</v>
      </c>
      <c r="C334" s="23">
        <v>380.82000732421881</v>
      </c>
      <c r="D334" s="26">
        <f t="shared" si="11"/>
        <v>1.6907018511619798E-2</v>
      </c>
      <c r="E334" s="26">
        <f t="shared" si="10"/>
        <v>-4.2098825468621648E-3</v>
      </c>
    </row>
    <row r="335" spans="1:5" x14ac:dyDescent="0.25">
      <c r="A335" s="24">
        <v>44925</v>
      </c>
      <c r="B335" s="23">
        <v>40.220001220703118</v>
      </c>
      <c r="C335" s="23">
        <v>382.42999267578119</v>
      </c>
      <c r="D335" s="26">
        <f t="shared" si="11"/>
        <v>1.0045241811764472E-2</v>
      </c>
      <c r="E335" s="26">
        <f t="shared" si="10"/>
        <v>-2.6340751074330759E-3</v>
      </c>
    </row>
    <row r="336" spans="1:5" x14ac:dyDescent="0.25">
      <c r="A336" s="24">
        <v>44924</v>
      </c>
      <c r="B336" s="23">
        <v>39.819999694824219</v>
      </c>
      <c r="C336" s="23">
        <v>383.44000244140619</v>
      </c>
      <c r="D336" s="26">
        <f t="shared" si="11"/>
        <v>2.7347817832647614E-2</v>
      </c>
      <c r="E336" s="26">
        <f t="shared" si="10"/>
        <v>1.8000315173837711E-2</v>
      </c>
    </row>
    <row r="337" spans="1:5" x14ac:dyDescent="0.25">
      <c r="A337" s="24">
        <v>44923</v>
      </c>
      <c r="B337" s="23">
        <v>38.759998321533203</v>
      </c>
      <c r="C337" s="23">
        <v>376.66000366210938</v>
      </c>
      <c r="D337" s="26">
        <f t="shared" si="11"/>
        <v>-1.6493314600243281E-2</v>
      </c>
      <c r="E337" s="26">
        <f t="shared" si="10"/>
        <v>-1.2427871814967739E-2</v>
      </c>
    </row>
    <row r="338" spans="1:5" x14ac:dyDescent="0.25">
      <c r="A338" s="24">
        <v>44922</v>
      </c>
      <c r="B338" s="23">
        <v>39.409999847412109</v>
      </c>
      <c r="C338" s="23">
        <v>381.39999389648438</v>
      </c>
      <c r="D338" s="26">
        <f t="shared" si="11"/>
        <v>7.413111540015116E-3</v>
      </c>
      <c r="E338" s="26">
        <f t="shared" si="10"/>
        <v>-3.9435108803203001E-3</v>
      </c>
    </row>
    <row r="339" spans="1:5" x14ac:dyDescent="0.25">
      <c r="A339" s="24">
        <v>44918</v>
      </c>
      <c r="B339" s="23">
        <v>39.119998931884773</v>
      </c>
      <c r="C339" s="23">
        <v>382.91000366210938</v>
      </c>
      <c r="D339" s="26">
        <f t="shared" si="11"/>
        <v>-5.1099790688691193E-4</v>
      </c>
      <c r="E339" s="26">
        <f t="shared" si="10"/>
        <v>5.7522652720751744E-3</v>
      </c>
    </row>
    <row r="340" spans="1:5" x14ac:dyDescent="0.25">
      <c r="A340" s="24">
        <v>44917</v>
      </c>
      <c r="B340" s="23">
        <v>39.139999389648438</v>
      </c>
      <c r="C340" s="23">
        <v>380.72000122070313</v>
      </c>
      <c r="D340" s="26">
        <f t="shared" si="11"/>
        <v>5.1125915924710164E-4</v>
      </c>
      <c r="E340" s="26">
        <f t="shared" si="10"/>
        <v>-1.4266135745262032E-2</v>
      </c>
    </row>
    <row r="341" spans="1:5" x14ac:dyDescent="0.25">
      <c r="A341" s="24">
        <v>44916</v>
      </c>
      <c r="B341" s="23">
        <v>39.119998931884773</v>
      </c>
      <c r="C341" s="23">
        <v>386.23001098632813</v>
      </c>
      <c r="D341" s="26">
        <f t="shared" si="11"/>
        <v>4.3645228656086221E-3</v>
      </c>
      <c r="E341" s="26">
        <f t="shared" si="10"/>
        <v>1.4952442091866303E-2</v>
      </c>
    </row>
    <row r="342" spans="1:5" x14ac:dyDescent="0.25">
      <c r="A342" s="24">
        <v>44915</v>
      </c>
      <c r="B342" s="23">
        <v>38.950000762939453</v>
      </c>
      <c r="C342" s="23">
        <v>380.54000854492188</v>
      </c>
      <c r="D342" s="26">
        <f t="shared" si="11"/>
        <v>-1.2820317195012532E-3</v>
      </c>
      <c r="E342" s="26">
        <f t="shared" si="10"/>
        <v>1.3684004691429941E-3</v>
      </c>
    </row>
    <row r="343" spans="1:5" x14ac:dyDescent="0.25">
      <c r="A343" s="24">
        <v>44914</v>
      </c>
      <c r="B343" s="23">
        <v>39</v>
      </c>
      <c r="C343" s="23">
        <v>380.01998901367188</v>
      </c>
      <c r="D343" s="26">
        <f t="shared" si="11"/>
        <v>-6.3694267515923553E-3</v>
      </c>
      <c r="E343" s="26">
        <f t="shared" si="10"/>
        <v>-8.4796621002435346E-3</v>
      </c>
    </row>
    <row r="344" spans="1:5" x14ac:dyDescent="0.25">
      <c r="A344" s="24">
        <v>44911</v>
      </c>
      <c r="B344" s="23">
        <v>39.25</v>
      </c>
      <c r="C344" s="23">
        <v>383.26998901367188</v>
      </c>
      <c r="D344" s="26">
        <f t="shared" si="11"/>
        <v>-3.3011951393897565E-3</v>
      </c>
      <c r="E344" s="26">
        <f t="shared" si="10"/>
        <v>-1.632321892420352E-2</v>
      </c>
    </row>
    <row r="345" spans="1:5" x14ac:dyDescent="0.25">
      <c r="A345" s="24">
        <v>44910</v>
      </c>
      <c r="B345" s="23">
        <v>39.380001068115227</v>
      </c>
      <c r="C345" s="23">
        <v>389.6300048828125</v>
      </c>
      <c r="D345" s="26">
        <f t="shared" si="11"/>
        <v>-5.5182322941944473E-2</v>
      </c>
      <c r="E345" s="26">
        <f t="shared" si="10"/>
        <v>-2.4461665405543398E-2</v>
      </c>
    </row>
    <row r="346" spans="1:5" x14ac:dyDescent="0.25">
      <c r="A346" s="24">
        <v>44909</v>
      </c>
      <c r="B346" s="23">
        <v>41.680000305175781</v>
      </c>
      <c r="C346" s="23">
        <v>399.39999389648438</v>
      </c>
      <c r="D346" s="26">
        <f t="shared" si="11"/>
        <v>-2.7304508999035693E-2</v>
      </c>
      <c r="E346" s="26">
        <f t="shared" si="10"/>
        <v>-6.3935301550218648E-3</v>
      </c>
    </row>
    <row r="347" spans="1:5" x14ac:dyDescent="0.25">
      <c r="A347" s="24">
        <v>44908</v>
      </c>
      <c r="B347" s="23">
        <v>42.849998474121087</v>
      </c>
      <c r="C347" s="23">
        <v>401.97000122070313</v>
      </c>
      <c r="D347" s="26">
        <f t="shared" si="11"/>
        <v>-4.6653739822721807E-4</v>
      </c>
      <c r="E347" s="26">
        <f t="shared" si="10"/>
        <v>7.5698431414128464E-3</v>
      </c>
    </row>
    <row r="348" spans="1:5" x14ac:dyDescent="0.25">
      <c r="A348" s="24">
        <v>44907</v>
      </c>
      <c r="B348" s="23">
        <v>42.869998931884773</v>
      </c>
      <c r="C348" s="23">
        <v>398.95001220703119</v>
      </c>
      <c r="D348" s="26">
        <f t="shared" si="11"/>
        <v>2.486246845100526E-2</v>
      </c>
      <c r="E348" s="26">
        <f t="shared" si="10"/>
        <v>1.4417243300786975E-2</v>
      </c>
    </row>
    <row r="349" spans="1:5" x14ac:dyDescent="0.25">
      <c r="A349" s="24">
        <v>44904</v>
      </c>
      <c r="B349" s="23">
        <v>41.830001831054688</v>
      </c>
      <c r="C349" s="23">
        <v>393.27999877929688</v>
      </c>
      <c r="D349" s="26">
        <f t="shared" si="11"/>
        <v>-9.4718852833891587E-3</v>
      </c>
      <c r="E349" s="26">
        <f t="shared" si="10"/>
        <v>-7.4701986877379056E-3</v>
      </c>
    </row>
    <row r="350" spans="1:5" x14ac:dyDescent="0.25">
      <c r="A350" s="24">
        <v>44903</v>
      </c>
      <c r="B350" s="23">
        <v>42.229999542236328</v>
      </c>
      <c r="C350" s="23">
        <v>396.239990234375</v>
      </c>
      <c r="D350" s="26">
        <f t="shared" si="11"/>
        <v>7.3950712507584448E-3</v>
      </c>
      <c r="E350" s="26">
        <f t="shared" si="10"/>
        <v>7.8339265021287741E-3</v>
      </c>
    </row>
    <row r="351" spans="1:5" x14ac:dyDescent="0.25">
      <c r="A351" s="24">
        <v>44902</v>
      </c>
      <c r="B351" s="23">
        <v>41.919998168945313</v>
      </c>
      <c r="C351" s="23">
        <v>393.16000366210938</v>
      </c>
      <c r="D351" s="26">
        <f t="shared" si="11"/>
        <v>-1.2950389355997793E-2</v>
      </c>
      <c r="E351" s="26">
        <f t="shared" si="10"/>
        <v>-1.7011983165312605E-3</v>
      </c>
    </row>
    <row r="352" spans="1:5" x14ac:dyDescent="0.25">
      <c r="A352" s="24">
        <v>44901</v>
      </c>
      <c r="B352" s="23">
        <v>42.470001220703118</v>
      </c>
      <c r="C352" s="23">
        <v>393.82998657226563</v>
      </c>
      <c r="D352" s="26">
        <f t="shared" si="11"/>
        <v>-1.3930774979624694E-2</v>
      </c>
      <c r="E352" s="26">
        <f t="shared" si="10"/>
        <v>-1.4414799715742554E-2</v>
      </c>
    </row>
    <row r="353" spans="1:5" x14ac:dyDescent="0.25">
      <c r="A353" s="24">
        <v>44900</v>
      </c>
      <c r="B353" s="23">
        <v>43.069999694824219</v>
      </c>
      <c r="C353" s="23">
        <v>399.58999633789063</v>
      </c>
      <c r="D353" s="26">
        <f t="shared" si="11"/>
        <v>-3.3004068039672041E-2</v>
      </c>
      <c r="E353" s="26">
        <f t="shared" si="10"/>
        <v>-1.7989253786685366E-2</v>
      </c>
    </row>
    <row r="354" spans="1:5" x14ac:dyDescent="0.25">
      <c r="A354" s="24">
        <v>44897</v>
      </c>
      <c r="B354" s="23">
        <v>44.540000915527337</v>
      </c>
      <c r="C354" s="23">
        <v>406.91000366210938</v>
      </c>
      <c r="D354" s="26">
        <f t="shared" si="11"/>
        <v>-8.0178306930365206E-3</v>
      </c>
      <c r="E354" s="26">
        <f t="shared" si="10"/>
        <v>-1.1537169597666264E-3</v>
      </c>
    </row>
    <row r="355" spans="1:5" x14ac:dyDescent="0.25">
      <c r="A355" s="24">
        <v>44896</v>
      </c>
      <c r="B355" s="23">
        <v>44.900001525878913</v>
      </c>
      <c r="C355" s="23">
        <v>407.3800048828125</v>
      </c>
      <c r="D355" s="26">
        <f t="shared" si="11"/>
        <v>2.4559189127733028E-3</v>
      </c>
      <c r="E355" s="26">
        <f t="shared" si="10"/>
        <v>-7.3584134212656416E-4</v>
      </c>
    </row>
    <row r="356" spans="1:5" x14ac:dyDescent="0.25">
      <c r="A356" s="24">
        <v>44895</v>
      </c>
      <c r="B356" s="23">
        <v>44.790000915527337</v>
      </c>
      <c r="C356" s="23">
        <v>407.67999267578119</v>
      </c>
      <c r="D356" s="26">
        <f t="shared" si="11"/>
        <v>2.9181995505634273E-2</v>
      </c>
      <c r="E356" s="26">
        <f t="shared" si="10"/>
        <v>3.150059798946736E-2</v>
      </c>
    </row>
    <row r="357" spans="1:5" x14ac:dyDescent="0.25">
      <c r="A357" s="24">
        <v>44894</v>
      </c>
      <c r="B357" s="23">
        <v>43.520000457763672</v>
      </c>
      <c r="C357" s="23">
        <v>395.23001098632813</v>
      </c>
      <c r="D357" s="26">
        <f t="shared" si="11"/>
        <v>-1.3768097927948642E-3</v>
      </c>
      <c r="E357" s="26">
        <f t="shared" si="10"/>
        <v>-1.7175435565947028E-3</v>
      </c>
    </row>
    <row r="358" spans="1:5" x14ac:dyDescent="0.25">
      <c r="A358" s="24">
        <v>44893</v>
      </c>
      <c r="B358" s="23">
        <v>43.580001831054688</v>
      </c>
      <c r="C358" s="23">
        <v>395.91000366210938</v>
      </c>
      <c r="D358" s="26">
        <f t="shared" si="11"/>
        <v>-2.3526758053579511E-2</v>
      </c>
      <c r="E358" s="26">
        <f t="shared" si="10"/>
        <v>-1.5957008238070003E-2</v>
      </c>
    </row>
    <row r="359" spans="1:5" x14ac:dyDescent="0.25">
      <c r="A359" s="24">
        <v>44890</v>
      </c>
      <c r="B359" s="23">
        <v>44.630001068115227</v>
      </c>
      <c r="C359" s="23">
        <v>402.32998657226563</v>
      </c>
      <c r="D359" s="26">
        <f t="shared" si="11"/>
        <v>4.4834022618300828E-4</v>
      </c>
      <c r="E359" s="26">
        <f t="shared" si="10"/>
        <v>-2.2371366349782651E-4</v>
      </c>
    </row>
    <row r="360" spans="1:5" x14ac:dyDescent="0.25">
      <c r="A360" s="24">
        <v>44888</v>
      </c>
      <c r="B360" s="23">
        <v>44.610000610351563</v>
      </c>
      <c r="C360" s="23">
        <v>402.42001342773438</v>
      </c>
      <c r="D360" s="26">
        <f t="shared" si="11"/>
        <v>1.7331862318741065E-2</v>
      </c>
      <c r="E360" s="26">
        <f t="shared" si="10"/>
        <v>6.3016243303628539E-3</v>
      </c>
    </row>
    <row r="361" spans="1:5" x14ac:dyDescent="0.25">
      <c r="A361" s="24">
        <v>44887</v>
      </c>
      <c r="B361" s="23">
        <v>43.849998474121087</v>
      </c>
      <c r="C361" s="23">
        <v>399.89999389648438</v>
      </c>
      <c r="D361" s="26">
        <f t="shared" si="11"/>
        <v>6.7689281713026572E-2</v>
      </c>
      <c r="E361" s="26">
        <f t="shared" si="10"/>
        <v>1.345699994392846E-2</v>
      </c>
    </row>
    <row r="362" spans="1:5" x14ac:dyDescent="0.25">
      <c r="A362" s="24">
        <v>44886</v>
      </c>
      <c r="B362" s="23">
        <v>41.069999694824219</v>
      </c>
      <c r="C362" s="23">
        <v>394.58999633789063</v>
      </c>
      <c r="D362" s="26">
        <f t="shared" si="11"/>
        <v>-2.3073292092742337E-2</v>
      </c>
      <c r="E362" s="26">
        <f t="shared" si="10"/>
        <v>-3.6360943510462818E-3</v>
      </c>
    </row>
    <row r="363" spans="1:5" x14ac:dyDescent="0.25">
      <c r="A363" s="24">
        <v>44883</v>
      </c>
      <c r="B363" s="23">
        <v>42.040000915527337</v>
      </c>
      <c r="C363" s="23">
        <v>396.02999877929688</v>
      </c>
      <c r="D363" s="26">
        <f t="shared" si="11"/>
        <v>6.7050432291266837E-3</v>
      </c>
      <c r="E363" s="26">
        <f t="shared" si="10"/>
        <v>4.5404032803919581E-3</v>
      </c>
    </row>
    <row r="364" spans="1:5" x14ac:dyDescent="0.25">
      <c r="A364" s="24">
        <v>44882</v>
      </c>
      <c r="B364" s="23">
        <v>41.759998321533203</v>
      </c>
      <c r="C364" s="23">
        <v>394.239990234375</v>
      </c>
      <c r="D364" s="26">
        <f t="shared" si="11"/>
        <v>1.40844587678286E-2</v>
      </c>
      <c r="E364" s="26">
        <f t="shared" si="10"/>
        <v>-3.0598607543416145E-3</v>
      </c>
    </row>
    <row r="365" spans="1:5" x14ac:dyDescent="0.25">
      <c r="A365" s="24">
        <v>44881</v>
      </c>
      <c r="B365" s="23">
        <v>41.180000305175781</v>
      </c>
      <c r="C365" s="23">
        <v>395.45001220703119</v>
      </c>
      <c r="D365" s="26">
        <f t="shared" si="11"/>
        <v>-2.7626876295172909E-2</v>
      </c>
      <c r="E365" s="26">
        <f t="shared" si="10"/>
        <v>-7.628743762310819E-3</v>
      </c>
    </row>
    <row r="366" spans="1:5" x14ac:dyDescent="0.25">
      <c r="A366" s="24">
        <v>44880</v>
      </c>
      <c r="B366" s="23">
        <v>42.349998474121087</v>
      </c>
      <c r="C366" s="23">
        <v>398.489990234375</v>
      </c>
      <c r="D366" s="26">
        <f t="shared" si="11"/>
        <v>2.3668277898483137E-3</v>
      </c>
      <c r="E366" s="26">
        <f t="shared" si="10"/>
        <v>8.5290422120702925E-3</v>
      </c>
    </row>
    <row r="367" spans="1:5" x14ac:dyDescent="0.25">
      <c r="A367" s="24">
        <v>44879</v>
      </c>
      <c r="B367" s="23">
        <v>42.25</v>
      </c>
      <c r="C367" s="23">
        <v>395.1199951171875</v>
      </c>
      <c r="D367" s="26">
        <f t="shared" si="11"/>
        <v>-1.007498364810544E-2</v>
      </c>
      <c r="E367" s="26">
        <f t="shared" si="10"/>
        <v>-8.5067239601616107E-3</v>
      </c>
    </row>
    <row r="368" spans="1:5" x14ac:dyDescent="0.25">
      <c r="A368" s="24">
        <v>44876</v>
      </c>
      <c r="B368" s="23">
        <v>42.680000305175781</v>
      </c>
      <c r="C368" s="23">
        <v>398.510009765625</v>
      </c>
      <c r="D368" s="26">
        <f t="shared" si="11"/>
        <v>2.301052388263769E-2</v>
      </c>
      <c r="E368" s="26">
        <f t="shared" si="10"/>
        <v>9.6785003435344574E-3</v>
      </c>
    </row>
    <row r="369" spans="1:5" x14ac:dyDescent="0.25">
      <c r="A369" s="24">
        <v>44875</v>
      </c>
      <c r="B369" s="23">
        <v>41.720001220703118</v>
      </c>
      <c r="C369" s="23">
        <v>394.69000244140619</v>
      </c>
      <c r="D369" s="26">
        <f t="shared" si="11"/>
        <v>6.0767843335346683E-2</v>
      </c>
      <c r="E369" s="26">
        <f t="shared" si="10"/>
        <v>5.4954153075836842E-2</v>
      </c>
    </row>
    <row r="370" spans="1:5" x14ac:dyDescent="0.25">
      <c r="A370" s="24">
        <v>44874</v>
      </c>
      <c r="B370" s="23">
        <v>39.330001831054688</v>
      </c>
      <c r="C370" s="23">
        <v>374.1300048828125</v>
      </c>
      <c r="D370" s="26">
        <f t="shared" si="11"/>
        <v>-2.6966758715196271E-2</v>
      </c>
      <c r="E370" s="26">
        <f t="shared" si="10"/>
        <v>-2.0602081458605981E-2</v>
      </c>
    </row>
    <row r="371" spans="1:5" x14ac:dyDescent="0.25">
      <c r="A371" s="24">
        <v>44873</v>
      </c>
      <c r="B371" s="23">
        <v>40.419998168945313</v>
      </c>
      <c r="C371" s="23">
        <v>382</v>
      </c>
      <c r="D371" s="26">
        <f t="shared" si="11"/>
        <v>1.3794814441810743E-2</v>
      </c>
      <c r="E371" s="26">
        <f t="shared" si="10"/>
        <v>5.3954144679742022E-3</v>
      </c>
    </row>
    <row r="372" spans="1:5" x14ac:dyDescent="0.25">
      <c r="A372" s="24">
        <v>44872</v>
      </c>
      <c r="B372" s="23">
        <v>39.869998931884773</v>
      </c>
      <c r="C372" s="23">
        <v>379.95001220703119</v>
      </c>
      <c r="D372" s="26">
        <f t="shared" si="11"/>
        <v>2.2307664920122372E-2</v>
      </c>
      <c r="E372" s="26">
        <f t="shared" si="10"/>
        <v>9.565580032235621E-3</v>
      </c>
    </row>
    <row r="373" spans="1:5" x14ac:dyDescent="0.25">
      <c r="A373" s="24">
        <v>44869</v>
      </c>
      <c r="B373" s="23">
        <v>39</v>
      </c>
      <c r="C373" s="23">
        <v>376.35000610351563</v>
      </c>
      <c r="D373" s="26">
        <f t="shared" si="11"/>
        <v>4.417674948560335E-2</v>
      </c>
      <c r="E373" s="26">
        <f t="shared" si="10"/>
        <v>1.4393132792465568E-2</v>
      </c>
    </row>
    <row r="374" spans="1:5" x14ac:dyDescent="0.25">
      <c r="A374" s="24">
        <v>44868</v>
      </c>
      <c r="B374" s="23">
        <v>37.349998474121087</v>
      </c>
      <c r="C374" s="23">
        <v>371.010009765625</v>
      </c>
      <c r="D374" s="26">
        <f t="shared" si="11"/>
        <v>-8.4948157785691425E-3</v>
      </c>
      <c r="E374" s="26">
        <f t="shared" si="10"/>
        <v>-1.0296863984421645E-2</v>
      </c>
    </row>
    <row r="375" spans="1:5" x14ac:dyDescent="0.25">
      <c r="A375" s="24">
        <v>44867</v>
      </c>
      <c r="B375" s="23">
        <v>37.669998168945313</v>
      </c>
      <c r="C375" s="23">
        <v>374.8699951171875</v>
      </c>
      <c r="D375" s="26">
        <f t="shared" si="11"/>
        <v>-3.7803404833976595E-2</v>
      </c>
      <c r="E375" s="26">
        <f t="shared" si="10"/>
        <v>-2.5096208707478307E-2</v>
      </c>
    </row>
    <row r="376" spans="1:5" x14ac:dyDescent="0.25">
      <c r="A376" s="24">
        <v>44866</v>
      </c>
      <c r="B376" s="23">
        <v>39.150001525878913</v>
      </c>
      <c r="C376" s="23">
        <v>384.51998901367188</v>
      </c>
      <c r="D376" s="26">
        <f t="shared" si="11"/>
        <v>1.9531249223897929E-2</v>
      </c>
      <c r="E376" s="26">
        <f t="shared" si="10"/>
        <v>-4.3758641122645381E-3</v>
      </c>
    </row>
    <row r="377" spans="1:5" x14ac:dyDescent="0.25">
      <c r="A377" s="24">
        <v>44865</v>
      </c>
      <c r="B377" s="23">
        <v>38.400001525878913</v>
      </c>
      <c r="C377" s="23">
        <v>386.20999145507813</v>
      </c>
      <c r="D377" s="26">
        <f t="shared" si="11"/>
        <v>-1.9407515947256093E-2</v>
      </c>
      <c r="E377" s="26">
        <f t="shared" si="10"/>
        <v>-7.223272936998093E-3</v>
      </c>
    </row>
    <row r="378" spans="1:5" x14ac:dyDescent="0.25">
      <c r="A378" s="24">
        <v>44862</v>
      </c>
      <c r="B378" s="23">
        <v>39.159999847412109</v>
      </c>
      <c r="C378" s="23">
        <v>389.01998901367188</v>
      </c>
      <c r="D378" s="26">
        <f t="shared" si="11"/>
        <v>3.7076313244445602E-2</v>
      </c>
      <c r="E378" s="26">
        <f t="shared" si="10"/>
        <v>2.3790667313994707E-2</v>
      </c>
    </row>
    <row r="379" spans="1:5" x14ac:dyDescent="0.25">
      <c r="A379" s="24">
        <v>44861</v>
      </c>
      <c r="B379" s="23">
        <v>37.759998321533203</v>
      </c>
      <c r="C379" s="23">
        <v>379.98001098632813</v>
      </c>
      <c r="D379" s="26">
        <f t="shared" si="11"/>
        <v>-7.9392943284650741E-4</v>
      </c>
      <c r="E379" s="26">
        <f t="shared" si="10"/>
        <v>-5.3399771897033599E-3</v>
      </c>
    </row>
    <row r="380" spans="1:5" x14ac:dyDescent="0.25">
      <c r="A380" s="24">
        <v>44860</v>
      </c>
      <c r="B380" s="23">
        <v>37.790000915527337</v>
      </c>
      <c r="C380" s="23">
        <v>382.01998901367188</v>
      </c>
      <c r="D380" s="26">
        <f t="shared" si="11"/>
        <v>1.3248339914375684E-3</v>
      </c>
      <c r="E380" s="26">
        <f t="shared" si="10"/>
        <v>-7.5340962093335406E-3</v>
      </c>
    </row>
    <row r="381" spans="1:5" x14ac:dyDescent="0.25">
      <c r="A381" s="24">
        <v>44859</v>
      </c>
      <c r="B381" s="23">
        <v>37.740001678466797</v>
      </c>
      <c r="C381" s="23">
        <v>384.92001342773438</v>
      </c>
      <c r="D381" s="26">
        <f t="shared" si="11"/>
        <v>1.2339133965459714E-2</v>
      </c>
      <c r="E381" s="26">
        <f t="shared" si="10"/>
        <v>1.5968586556123432E-2</v>
      </c>
    </row>
    <row r="382" spans="1:5" x14ac:dyDescent="0.25">
      <c r="A382" s="24">
        <v>44858</v>
      </c>
      <c r="B382" s="23">
        <v>37.279998779296882</v>
      </c>
      <c r="C382" s="23">
        <v>378.8699951171875</v>
      </c>
      <c r="D382" s="26">
        <f t="shared" si="11"/>
        <v>1.1668936851592315E-2</v>
      </c>
      <c r="E382" s="26">
        <f t="shared" si="10"/>
        <v>1.2236464954195947E-2</v>
      </c>
    </row>
    <row r="383" spans="1:5" x14ac:dyDescent="0.25">
      <c r="A383" s="24">
        <v>44855</v>
      </c>
      <c r="B383" s="23">
        <v>36.849998474121087</v>
      </c>
      <c r="C383" s="23">
        <v>374.29000854492188</v>
      </c>
      <c r="D383" s="26">
        <f t="shared" si="11"/>
        <v>5.708542251656179E-2</v>
      </c>
      <c r="E383" s="26">
        <f t="shared" si="10"/>
        <v>2.4301482701124311E-2</v>
      </c>
    </row>
    <row r="384" spans="1:5" x14ac:dyDescent="0.25">
      <c r="A384" s="24">
        <v>44854</v>
      </c>
      <c r="B384" s="23">
        <v>34.860000610351563</v>
      </c>
      <c r="C384" s="23">
        <v>365.41000366210938</v>
      </c>
      <c r="D384" s="26">
        <f t="shared" si="11"/>
        <v>1.0727715682187666E-2</v>
      </c>
      <c r="E384" s="26">
        <f t="shared" si="10"/>
        <v>-8.3853360594047244E-3</v>
      </c>
    </row>
    <row r="385" spans="1:5" x14ac:dyDescent="0.25">
      <c r="A385" s="24">
        <v>44853</v>
      </c>
      <c r="B385" s="23">
        <v>34.490001678466797</v>
      </c>
      <c r="C385" s="23">
        <v>368.5</v>
      </c>
      <c r="D385" s="26">
        <f t="shared" si="11"/>
        <v>-2.0254540521611464E-3</v>
      </c>
      <c r="E385" s="26">
        <f t="shared" si="10"/>
        <v>-7.0864787223090531E-3</v>
      </c>
    </row>
    <row r="386" spans="1:5" x14ac:dyDescent="0.25">
      <c r="A386" s="24">
        <v>44852</v>
      </c>
      <c r="B386" s="23">
        <v>34.560001373291023</v>
      </c>
      <c r="C386" s="23">
        <v>371.1300048828125</v>
      </c>
      <c r="D386" s="26">
        <f t="shared" si="11"/>
        <v>2.6109703916648019E-3</v>
      </c>
      <c r="E386" s="26">
        <f t="shared" ref="E386:E449" si="12">+C386/C387-1</f>
        <v>1.1749625081884485E-2</v>
      </c>
    </row>
    <row r="387" spans="1:5" x14ac:dyDescent="0.25">
      <c r="A387" s="24">
        <v>44851</v>
      </c>
      <c r="B387" s="23">
        <v>34.470001220703118</v>
      </c>
      <c r="C387" s="23">
        <v>366.82000732421881</v>
      </c>
      <c r="D387" s="26">
        <f t="shared" ref="D387:D450" si="13">+B387/B388-1</f>
        <v>6.129682120793456E-3</v>
      </c>
      <c r="E387" s="26">
        <f t="shared" si="12"/>
        <v>2.5696955836850721E-2</v>
      </c>
    </row>
    <row r="388" spans="1:5" x14ac:dyDescent="0.25">
      <c r="A388" s="24">
        <v>44848</v>
      </c>
      <c r="B388" s="23">
        <v>34.259998321533203</v>
      </c>
      <c r="C388" s="23">
        <v>357.6300048828125</v>
      </c>
      <c r="D388" s="26">
        <f t="shared" si="13"/>
        <v>-2.086319868292108E-2</v>
      </c>
      <c r="E388" s="26">
        <f t="shared" si="12"/>
        <v>-2.2788743093893893E-2</v>
      </c>
    </row>
    <row r="389" spans="1:5" x14ac:dyDescent="0.25">
      <c r="A389" s="24">
        <v>44847</v>
      </c>
      <c r="B389" s="23">
        <v>34.990001678466797</v>
      </c>
      <c r="C389" s="23">
        <v>365.97000122070313</v>
      </c>
      <c r="D389" s="26">
        <f t="shared" si="13"/>
        <v>3.6126775367651742E-2</v>
      </c>
      <c r="E389" s="26">
        <f t="shared" si="12"/>
        <v>2.639108067798035E-2</v>
      </c>
    </row>
    <row r="390" spans="1:5" x14ac:dyDescent="0.25">
      <c r="A390" s="24">
        <v>44846</v>
      </c>
      <c r="B390" s="23">
        <v>33.770000457763672</v>
      </c>
      <c r="C390" s="23">
        <v>356.55999755859381</v>
      </c>
      <c r="D390" s="26">
        <f t="shared" si="13"/>
        <v>-2.952420350594176E-3</v>
      </c>
      <c r="E390" s="26">
        <f t="shared" si="12"/>
        <v>-3.2984645496526577E-3</v>
      </c>
    </row>
    <row r="391" spans="1:5" x14ac:dyDescent="0.25">
      <c r="A391" s="24">
        <v>44845</v>
      </c>
      <c r="B391" s="23">
        <v>33.869998931884773</v>
      </c>
      <c r="C391" s="23">
        <v>357.739990234375</v>
      </c>
      <c r="D391" s="26">
        <f t="shared" si="13"/>
        <v>-1.7691433249711452E-2</v>
      </c>
      <c r="E391" s="26">
        <f t="shared" si="12"/>
        <v>-6.3329783036305543E-3</v>
      </c>
    </row>
    <row r="392" spans="1:5" x14ac:dyDescent="0.25">
      <c r="A392" s="24">
        <v>44844</v>
      </c>
      <c r="B392" s="23">
        <v>34.479999542236328</v>
      </c>
      <c r="C392" s="23">
        <v>360.01998901367188</v>
      </c>
      <c r="D392" s="26">
        <f t="shared" si="13"/>
        <v>-3.4681773750513401E-3</v>
      </c>
      <c r="E392" s="26">
        <f t="shared" si="12"/>
        <v>-7.6353247498739396E-3</v>
      </c>
    </row>
    <row r="393" spans="1:5" x14ac:dyDescent="0.25">
      <c r="A393" s="24">
        <v>44841</v>
      </c>
      <c r="B393" s="23">
        <v>34.599998474121087</v>
      </c>
      <c r="C393" s="23">
        <v>362.79000854492188</v>
      </c>
      <c r="D393" s="26">
        <f t="shared" si="13"/>
        <v>-7.684101129376375E-2</v>
      </c>
      <c r="E393" s="26">
        <f t="shared" si="12"/>
        <v>-2.7893899575583081E-2</v>
      </c>
    </row>
    <row r="394" spans="1:5" x14ac:dyDescent="0.25">
      <c r="A394" s="24">
        <v>44840</v>
      </c>
      <c r="B394" s="23">
        <v>37.479999542236328</v>
      </c>
      <c r="C394" s="23">
        <v>373.20001220703119</v>
      </c>
      <c r="D394" s="26">
        <f t="shared" si="13"/>
        <v>-1.0037006391683367E-2</v>
      </c>
      <c r="E394" s="26">
        <f t="shared" si="12"/>
        <v>-1.0315797736977994E-2</v>
      </c>
    </row>
    <row r="395" spans="1:5" x14ac:dyDescent="0.25">
      <c r="A395" s="24">
        <v>44839</v>
      </c>
      <c r="B395" s="23">
        <v>37.860000610351563</v>
      </c>
      <c r="C395" s="23">
        <v>377.08999633789063</v>
      </c>
      <c r="D395" s="26">
        <f t="shared" si="13"/>
        <v>1.0678097588227242E-2</v>
      </c>
      <c r="E395" s="26">
        <f t="shared" si="12"/>
        <v>-2.3282400189708063E-3</v>
      </c>
    </row>
    <row r="396" spans="1:5" x14ac:dyDescent="0.25">
      <c r="A396" s="24">
        <v>44838</v>
      </c>
      <c r="B396" s="23">
        <v>37.459999084472663</v>
      </c>
      <c r="C396" s="23">
        <v>377.97000122070313</v>
      </c>
      <c r="D396" s="26">
        <f t="shared" si="13"/>
        <v>4.4035617874089272E-2</v>
      </c>
      <c r="E396" s="26">
        <f t="shared" si="12"/>
        <v>3.0986651545366062E-2</v>
      </c>
    </row>
    <row r="397" spans="1:5" x14ac:dyDescent="0.25">
      <c r="A397" s="24">
        <v>44837</v>
      </c>
      <c r="B397" s="23">
        <v>35.880001068115227</v>
      </c>
      <c r="C397" s="23">
        <v>366.6099853515625</v>
      </c>
      <c r="D397" s="26">
        <f t="shared" si="13"/>
        <v>5.0043985683441372E-2</v>
      </c>
      <c r="E397" s="26">
        <f t="shared" si="12"/>
        <v>2.6401234305251542E-2</v>
      </c>
    </row>
    <row r="398" spans="1:5" x14ac:dyDescent="0.25">
      <c r="A398" s="24">
        <v>44834</v>
      </c>
      <c r="B398" s="23">
        <v>34.169998168945313</v>
      </c>
      <c r="C398" s="23">
        <v>357.17999267578119</v>
      </c>
      <c r="D398" s="26">
        <f t="shared" si="13"/>
        <v>-5.8497977674798474E-4</v>
      </c>
      <c r="E398" s="26">
        <f t="shared" si="12"/>
        <v>-1.5463534653672895E-2</v>
      </c>
    </row>
    <row r="399" spans="1:5" x14ac:dyDescent="0.25">
      <c r="A399" s="24">
        <v>44833</v>
      </c>
      <c r="B399" s="23">
        <v>34.189998626708977</v>
      </c>
      <c r="C399" s="23">
        <v>362.79000854492188</v>
      </c>
      <c r="D399" s="26">
        <f t="shared" si="13"/>
        <v>-3.1170367250808573E-2</v>
      </c>
      <c r="E399" s="26">
        <f t="shared" si="12"/>
        <v>-2.0888970555351105E-2</v>
      </c>
    </row>
    <row r="400" spans="1:5" x14ac:dyDescent="0.25">
      <c r="A400" s="24">
        <v>44832</v>
      </c>
      <c r="B400" s="23">
        <v>35.290000915527337</v>
      </c>
      <c r="C400" s="23">
        <v>370.52999877929688</v>
      </c>
      <c r="D400" s="26">
        <f t="shared" si="13"/>
        <v>1.6417041324420678E-2</v>
      </c>
      <c r="E400" s="26">
        <f t="shared" si="12"/>
        <v>1.9676354781243965E-2</v>
      </c>
    </row>
    <row r="401" spans="1:5" x14ac:dyDescent="0.25">
      <c r="A401" s="24">
        <v>44831</v>
      </c>
      <c r="B401" s="23">
        <v>34.720001220703118</v>
      </c>
      <c r="C401" s="23">
        <v>363.3800048828125</v>
      </c>
      <c r="D401" s="26">
        <f t="shared" si="13"/>
        <v>5.7638205544430221E-4</v>
      </c>
      <c r="E401" s="26">
        <f t="shared" si="12"/>
        <v>-2.5527509044868113E-3</v>
      </c>
    </row>
    <row r="402" spans="1:5" x14ac:dyDescent="0.25">
      <c r="A402" s="24">
        <v>44830</v>
      </c>
      <c r="B402" s="23">
        <v>34.700000762939453</v>
      </c>
      <c r="C402" s="23">
        <v>364.30999755859381</v>
      </c>
      <c r="D402" s="26">
        <f t="shared" si="13"/>
        <v>-2.3085576696409871E-2</v>
      </c>
      <c r="E402" s="26">
        <f t="shared" si="12"/>
        <v>-9.892687940418643E-3</v>
      </c>
    </row>
    <row r="403" spans="1:5" x14ac:dyDescent="0.25">
      <c r="A403" s="24">
        <v>44827</v>
      </c>
      <c r="B403" s="23">
        <v>35.520000457763672</v>
      </c>
      <c r="C403" s="23">
        <v>367.95001220703119</v>
      </c>
      <c r="D403" s="26">
        <f t="shared" si="13"/>
        <v>-2.0948135256468103E-2</v>
      </c>
      <c r="E403" s="26">
        <f t="shared" si="12"/>
        <v>-1.6754820675589976E-2</v>
      </c>
    </row>
    <row r="404" spans="1:5" x14ac:dyDescent="0.25">
      <c r="A404" s="24">
        <v>44826</v>
      </c>
      <c r="B404" s="23">
        <v>36.279998779296882</v>
      </c>
      <c r="C404" s="23">
        <v>374.22000122070313</v>
      </c>
      <c r="D404" s="26">
        <f t="shared" si="13"/>
        <v>-1.3594345203770009E-2</v>
      </c>
      <c r="E404" s="26">
        <f t="shared" si="12"/>
        <v>-8.3998338713000553E-3</v>
      </c>
    </row>
    <row r="405" spans="1:5" x14ac:dyDescent="0.25">
      <c r="A405" s="24">
        <v>44825</v>
      </c>
      <c r="B405" s="23">
        <v>36.779998779296882</v>
      </c>
      <c r="C405" s="23">
        <v>377.3900146484375</v>
      </c>
      <c r="D405" s="26">
        <f t="shared" si="13"/>
        <v>-4.6008654974936114E-3</v>
      </c>
      <c r="E405" s="26">
        <f t="shared" si="12"/>
        <v>-1.7443780763191308E-2</v>
      </c>
    </row>
    <row r="406" spans="1:5" x14ac:dyDescent="0.25">
      <c r="A406" s="24">
        <v>44824</v>
      </c>
      <c r="B406" s="23">
        <v>36.950000762939453</v>
      </c>
      <c r="C406" s="23">
        <v>384.08999633789063</v>
      </c>
      <c r="D406" s="26">
        <f t="shared" si="13"/>
        <v>-2.3003673688654969E-2</v>
      </c>
      <c r="E406" s="26">
        <f t="shared" si="12"/>
        <v>-1.1478552554876398E-2</v>
      </c>
    </row>
    <row r="407" spans="1:5" x14ac:dyDescent="0.25">
      <c r="A407" s="24">
        <v>44823</v>
      </c>
      <c r="B407" s="23">
        <v>37.819999694824219</v>
      </c>
      <c r="C407" s="23">
        <v>388.54998779296881</v>
      </c>
      <c r="D407" s="26">
        <f t="shared" si="13"/>
        <v>-3.6880767393303593E-3</v>
      </c>
      <c r="E407" s="26">
        <f t="shared" si="12"/>
        <v>7.7549285540718937E-3</v>
      </c>
    </row>
    <row r="408" spans="1:5" x14ac:dyDescent="0.25">
      <c r="A408" s="24">
        <v>44820</v>
      </c>
      <c r="B408" s="23">
        <v>37.959999084472663</v>
      </c>
      <c r="C408" s="23">
        <v>385.55999755859381</v>
      </c>
      <c r="D408" s="26">
        <f t="shared" si="13"/>
        <v>8.2336665612263715E-3</v>
      </c>
      <c r="E408" s="26">
        <f t="shared" si="12"/>
        <v>-1.1688705054002435E-2</v>
      </c>
    </row>
    <row r="409" spans="1:5" x14ac:dyDescent="0.25">
      <c r="A409" s="24">
        <v>44819</v>
      </c>
      <c r="B409" s="23">
        <v>37.650001525878913</v>
      </c>
      <c r="C409" s="23">
        <v>390.1199951171875</v>
      </c>
      <c r="D409" s="26">
        <f t="shared" si="13"/>
        <v>-1.2588500623927246E-2</v>
      </c>
      <c r="E409" s="26">
        <f t="shared" si="12"/>
        <v>-1.1353296799374357E-2</v>
      </c>
    </row>
    <row r="410" spans="1:5" x14ac:dyDescent="0.25">
      <c r="A410" s="24">
        <v>44818</v>
      </c>
      <c r="B410" s="23">
        <v>38.130001068115227</v>
      </c>
      <c r="C410" s="23">
        <v>394.60000610351563</v>
      </c>
      <c r="D410" s="26">
        <f t="shared" si="13"/>
        <v>-4.4385945778511182E-3</v>
      </c>
      <c r="E410" s="26">
        <f t="shared" si="12"/>
        <v>3.8158228865685651E-3</v>
      </c>
    </row>
    <row r="411" spans="1:5" x14ac:dyDescent="0.25">
      <c r="A411" s="24">
        <v>44817</v>
      </c>
      <c r="B411" s="23">
        <v>38.299999237060547</v>
      </c>
      <c r="C411" s="23">
        <v>393.10000610351563</v>
      </c>
      <c r="D411" s="26">
        <f t="shared" si="13"/>
        <v>-4.9627792502804025E-2</v>
      </c>
      <c r="E411" s="26">
        <f t="shared" si="12"/>
        <v>-4.3482480629019826E-2</v>
      </c>
    </row>
    <row r="412" spans="1:5" x14ac:dyDescent="0.25">
      <c r="A412" s="24">
        <v>44816</v>
      </c>
      <c r="B412" s="23">
        <v>40.299999237060547</v>
      </c>
      <c r="C412" s="23">
        <v>410.97000122070313</v>
      </c>
      <c r="D412" s="26">
        <f t="shared" si="13"/>
        <v>1.2817248298534034E-2</v>
      </c>
      <c r="E412" s="26">
        <f t="shared" si="12"/>
        <v>1.0747651381183054E-2</v>
      </c>
    </row>
    <row r="413" spans="1:5" x14ac:dyDescent="0.25">
      <c r="A413" s="24">
        <v>44813</v>
      </c>
      <c r="B413" s="23">
        <v>39.790000915527337</v>
      </c>
      <c r="C413" s="23">
        <v>406.60000610351563</v>
      </c>
      <c r="D413" s="26">
        <f t="shared" si="13"/>
        <v>3.3506517286424398E-2</v>
      </c>
      <c r="E413" s="26">
        <f t="shared" si="12"/>
        <v>1.553524437995768E-2</v>
      </c>
    </row>
    <row r="414" spans="1:5" x14ac:dyDescent="0.25">
      <c r="A414" s="24">
        <v>44812</v>
      </c>
      <c r="B414" s="23">
        <v>38.5</v>
      </c>
      <c r="C414" s="23">
        <v>400.3800048828125</v>
      </c>
      <c r="D414" s="26">
        <f t="shared" si="13"/>
        <v>1.3691428752793833E-2</v>
      </c>
      <c r="E414" s="26">
        <f t="shared" si="12"/>
        <v>6.5362916976583474E-3</v>
      </c>
    </row>
    <row r="415" spans="1:5" x14ac:dyDescent="0.25">
      <c r="A415" s="24">
        <v>44811</v>
      </c>
      <c r="B415" s="23">
        <v>37.979999542236328</v>
      </c>
      <c r="C415" s="23">
        <v>397.77999877929688</v>
      </c>
      <c r="D415" s="26">
        <f t="shared" si="13"/>
        <v>1.850358299191357E-2</v>
      </c>
      <c r="E415" s="26">
        <f t="shared" si="12"/>
        <v>1.7964962734754897E-2</v>
      </c>
    </row>
    <row r="416" spans="1:5" x14ac:dyDescent="0.25">
      <c r="A416" s="24">
        <v>44810</v>
      </c>
      <c r="B416" s="23">
        <v>37.290000915527337</v>
      </c>
      <c r="C416" s="23">
        <v>390.760009765625</v>
      </c>
      <c r="D416" s="26">
        <f t="shared" si="13"/>
        <v>-1.3231013175089901E-2</v>
      </c>
      <c r="E416" s="26">
        <f t="shared" si="12"/>
        <v>-3.7731503813919209E-3</v>
      </c>
    </row>
    <row r="417" spans="1:5" x14ac:dyDescent="0.25">
      <c r="A417" s="24">
        <v>44806</v>
      </c>
      <c r="B417" s="23">
        <v>37.790000915527337</v>
      </c>
      <c r="C417" s="23">
        <v>392.239990234375</v>
      </c>
      <c r="D417" s="26">
        <f t="shared" si="13"/>
        <v>3.7184431334535972E-3</v>
      </c>
      <c r="E417" s="26">
        <f t="shared" si="12"/>
        <v>-1.0544430280438832E-2</v>
      </c>
    </row>
    <row r="418" spans="1:5" x14ac:dyDescent="0.25">
      <c r="A418" s="24">
        <v>44805</v>
      </c>
      <c r="B418" s="23">
        <v>37.650001525878913</v>
      </c>
      <c r="C418" s="23">
        <v>396.42001342773438</v>
      </c>
      <c r="D418" s="26">
        <f t="shared" si="13"/>
        <v>-1.6714530539195915E-2</v>
      </c>
      <c r="E418" s="26">
        <f t="shared" si="12"/>
        <v>3.1378631887635233E-3</v>
      </c>
    </row>
    <row r="419" spans="1:5" x14ac:dyDescent="0.25">
      <c r="A419" s="24">
        <v>44804</v>
      </c>
      <c r="B419" s="23">
        <v>38.290000915527337</v>
      </c>
      <c r="C419" s="23">
        <v>395.17999267578119</v>
      </c>
      <c r="D419" s="26">
        <f t="shared" si="13"/>
        <v>-3.5273312159792458E-2</v>
      </c>
      <c r="E419" s="26">
        <f t="shared" si="12"/>
        <v>-7.6090475987937722E-3</v>
      </c>
    </row>
    <row r="420" spans="1:5" x14ac:dyDescent="0.25">
      <c r="A420" s="24">
        <v>44803</v>
      </c>
      <c r="B420" s="23">
        <v>39.689998626708977</v>
      </c>
      <c r="C420" s="23">
        <v>398.20999145507813</v>
      </c>
      <c r="D420" s="26">
        <f t="shared" si="13"/>
        <v>-2.2172986511347248E-2</v>
      </c>
      <c r="E420" s="26">
        <f t="shared" si="12"/>
        <v>-1.0977854044983193E-2</v>
      </c>
    </row>
    <row r="421" spans="1:5" x14ac:dyDescent="0.25">
      <c r="A421" s="24">
        <v>44802</v>
      </c>
      <c r="B421" s="23">
        <v>40.590000152587891</v>
      </c>
      <c r="C421" s="23">
        <v>402.6300048828125</v>
      </c>
      <c r="D421" s="26">
        <f t="shared" si="13"/>
        <v>-2.0275166459097327E-2</v>
      </c>
      <c r="E421" s="26">
        <f t="shared" si="12"/>
        <v>-6.6122047122557648E-3</v>
      </c>
    </row>
    <row r="422" spans="1:5" x14ac:dyDescent="0.25">
      <c r="A422" s="24">
        <v>44799</v>
      </c>
      <c r="B422" s="23">
        <v>41.430000305175781</v>
      </c>
      <c r="C422" s="23">
        <v>405.30999755859381</v>
      </c>
      <c r="D422" s="26">
        <f t="shared" si="13"/>
        <v>-0.13507309007511381</v>
      </c>
      <c r="E422" s="26">
        <f t="shared" si="12"/>
        <v>-3.3849042636585835E-2</v>
      </c>
    </row>
    <row r="423" spans="1:5" x14ac:dyDescent="0.25">
      <c r="A423" s="24">
        <v>44798</v>
      </c>
      <c r="B423" s="23">
        <v>47.900001525878913</v>
      </c>
      <c r="C423" s="23">
        <v>419.510009765625</v>
      </c>
      <c r="D423" s="26">
        <f t="shared" si="13"/>
        <v>2.7456083726306257E-2</v>
      </c>
      <c r="E423" s="26">
        <f t="shared" si="12"/>
        <v>1.4117523988503633E-2</v>
      </c>
    </row>
    <row r="424" spans="1:5" x14ac:dyDescent="0.25">
      <c r="A424" s="24">
        <v>44797</v>
      </c>
      <c r="B424" s="23">
        <v>46.619998931884773</v>
      </c>
      <c r="C424" s="23">
        <v>413.67001342773438</v>
      </c>
      <c r="D424" s="26">
        <f t="shared" si="13"/>
        <v>-6.8172071620411501E-3</v>
      </c>
      <c r="E424" s="26">
        <f t="shared" si="12"/>
        <v>3.2011817744155291E-3</v>
      </c>
    </row>
    <row r="425" spans="1:5" x14ac:dyDescent="0.25">
      <c r="A425" s="24">
        <v>44796</v>
      </c>
      <c r="B425" s="23">
        <v>46.939998626708977</v>
      </c>
      <c r="C425" s="23">
        <v>412.35000610351563</v>
      </c>
      <c r="D425" s="26">
        <f t="shared" si="13"/>
        <v>2.1348948291060044E-3</v>
      </c>
      <c r="E425" s="26">
        <f t="shared" si="12"/>
        <v>-2.4192572522898637E-3</v>
      </c>
    </row>
    <row r="426" spans="1:5" x14ac:dyDescent="0.25">
      <c r="A426" s="24">
        <v>44795</v>
      </c>
      <c r="B426" s="23">
        <v>46.840000152587891</v>
      </c>
      <c r="C426" s="23">
        <v>413.35000610351563</v>
      </c>
      <c r="D426" s="26">
        <f t="shared" si="13"/>
        <v>-1.7411328891095423E-2</v>
      </c>
      <c r="E426" s="26">
        <f t="shared" si="12"/>
        <v>-2.0822495475209313E-2</v>
      </c>
    </row>
    <row r="427" spans="1:5" x14ac:dyDescent="0.25">
      <c r="A427" s="24">
        <v>44792</v>
      </c>
      <c r="B427" s="23">
        <v>47.669998168945313</v>
      </c>
      <c r="C427" s="23">
        <v>422.1400146484375</v>
      </c>
      <c r="D427" s="26">
        <f t="shared" si="13"/>
        <v>-2.5950153114033037E-2</v>
      </c>
      <c r="E427" s="26">
        <f t="shared" si="12"/>
        <v>-1.3438032679318979E-2</v>
      </c>
    </row>
    <row r="428" spans="1:5" x14ac:dyDescent="0.25">
      <c r="A428" s="24">
        <v>44791</v>
      </c>
      <c r="B428" s="23">
        <v>48.939998626708977</v>
      </c>
      <c r="C428" s="23">
        <v>427.8900146484375</v>
      </c>
      <c r="D428" s="26">
        <f t="shared" si="13"/>
        <v>2.320712425592264E-2</v>
      </c>
      <c r="E428" s="26">
        <f t="shared" si="12"/>
        <v>2.9064122106936541E-3</v>
      </c>
    </row>
    <row r="429" spans="1:5" x14ac:dyDescent="0.25">
      <c r="A429" s="24">
        <v>44790</v>
      </c>
      <c r="B429" s="23">
        <v>47.830001831054688</v>
      </c>
      <c r="C429" s="23">
        <v>426.64999389648438</v>
      </c>
      <c r="D429" s="26">
        <f t="shared" si="13"/>
        <v>-1.5641043818616418E-2</v>
      </c>
      <c r="E429" s="26">
        <f t="shared" si="12"/>
        <v>-7.0980177423809465E-3</v>
      </c>
    </row>
    <row r="430" spans="1:5" x14ac:dyDescent="0.25">
      <c r="A430" s="24">
        <v>44789</v>
      </c>
      <c r="B430" s="23">
        <v>48.590000152587891</v>
      </c>
      <c r="C430" s="23">
        <v>429.70001220703119</v>
      </c>
      <c r="D430" s="26">
        <f t="shared" si="13"/>
        <v>6.0041598366078475E-3</v>
      </c>
      <c r="E430" s="26">
        <f t="shared" si="12"/>
        <v>1.9587438421890813E-3</v>
      </c>
    </row>
    <row r="431" spans="1:5" x14ac:dyDescent="0.25">
      <c r="A431" s="24">
        <v>44788</v>
      </c>
      <c r="B431" s="23">
        <v>48.299999237060547</v>
      </c>
      <c r="C431" s="23">
        <v>428.8599853515625</v>
      </c>
      <c r="D431" s="26">
        <f t="shared" si="13"/>
        <v>1.6590214502749667E-3</v>
      </c>
      <c r="E431" s="26">
        <f t="shared" si="12"/>
        <v>4.1207661505402449E-3</v>
      </c>
    </row>
    <row r="432" spans="1:5" x14ac:dyDescent="0.25">
      <c r="A432" s="24">
        <v>44785</v>
      </c>
      <c r="B432" s="23">
        <v>48.220001220703118</v>
      </c>
      <c r="C432" s="23">
        <v>427.10000610351563</v>
      </c>
      <c r="D432" s="26">
        <f t="shared" si="13"/>
        <v>1.3025268202878415E-2</v>
      </c>
      <c r="E432" s="26">
        <f t="shared" si="12"/>
        <v>1.6929012677594724E-2</v>
      </c>
    </row>
    <row r="433" spans="1:5" x14ac:dyDescent="0.25">
      <c r="A433" s="24">
        <v>44784</v>
      </c>
      <c r="B433" s="23">
        <v>47.599998474121087</v>
      </c>
      <c r="C433" s="23">
        <v>419.989990234375</v>
      </c>
      <c r="D433" s="26">
        <f t="shared" si="13"/>
        <v>7.8339812718795088E-3</v>
      </c>
      <c r="E433" s="26">
        <f t="shared" si="12"/>
        <v>0</v>
      </c>
    </row>
    <row r="434" spans="1:5" x14ac:dyDescent="0.25">
      <c r="A434" s="24">
        <v>44783</v>
      </c>
      <c r="B434" s="23">
        <v>47.229999542236328</v>
      </c>
      <c r="C434" s="23">
        <v>419.989990234375</v>
      </c>
      <c r="D434" s="26">
        <f t="shared" si="13"/>
        <v>4.746062059007583E-2</v>
      </c>
      <c r="E434" s="26">
        <f t="shared" si="12"/>
        <v>2.1003972292843898E-2</v>
      </c>
    </row>
    <row r="435" spans="1:5" x14ac:dyDescent="0.25">
      <c r="A435" s="24">
        <v>44782</v>
      </c>
      <c r="B435" s="23">
        <v>45.090000152587891</v>
      </c>
      <c r="C435" s="23">
        <v>411.35000610351563</v>
      </c>
      <c r="D435" s="26">
        <f t="shared" si="13"/>
        <v>-7.9208053753238028E-3</v>
      </c>
      <c r="E435" s="26">
        <f t="shared" si="12"/>
        <v>-3.9710021299272924E-3</v>
      </c>
    </row>
    <row r="436" spans="1:5" x14ac:dyDescent="0.25">
      <c r="A436" s="24">
        <v>44781</v>
      </c>
      <c r="B436" s="23">
        <v>45.450000762939453</v>
      </c>
      <c r="C436" s="23">
        <v>412.989990234375</v>
      </c>
      <c r="D436" s="26">
        <f t="shared" si="13"/>
        <v>8.8088341030068129E-4</v>
      </c>
      <c r="E436" s="26">
        <f t="shared" si="12"/>
        <v>-1.1609330420851993E-3</v>
      </c>
    </row>
    <row r="437" spans="1:5" x14ac:dyDescent="0.25">
      <c r="A437" s="24">
        <v>44778</v>
      </c>
      <c r="B437" s="23">
        <v>45.409999847412109</v>
      </c>
      <c r="C437" s="23">
        <v>413.47000122070313</v>
      </c>
      <c r="D437" s="26">
        <f t="shared" si="13"/>
        <v>2.7375544425040088E-2</v>
      </c>
      <c r="E437" s="26">
        <f t="shared" si="12"/>
        <v>-1.6901566611204899E-3</v>
      </c>
    </row>
    <row r="438" spans="1:5" x14ac:dyDescent="0.25">
      <c r="A438" s="24">
        <v>44777</v>
      </c>
      <c r="B438" s="23">
        <v>44.200000762939453</v>
      </c>
      <c r="C438" s="23">
        <v>414.17001342773438</v>
      </c>
      <c r="D438" s="26">
        <f t="shared" si="13"/>
        <v>-5.6242968663442472E-3</v>
      </c>
      <c r="E438" s="26">
        <f t="shared" si="12"/>
        <v>-6.7559119568072479E-4</v>
      </c>
    </row>
    <row r="439" spans="1:5" x14ac:dyDescent="0.25">
      <c r="A439" s="24">
        <v>44776</v>
      </c>
      <c r="B439" s="23">
        <v>44.450000762939453</v>
      </c>
      <c r="C439" s="23">
        <v>414.45001220703119</v>
      </c>
      <c r="D439" s="26">
        <f t="shared" si="13"/>
        <v>4.2928705063645101E-3</v>
      </c>
      <c r="E439" s="26">
        <f t="shared" si="12"/>
        <v>1.5659497835290415E-2</v>
      </c>
    </row>
    <row r="440" spans="1:5" x14ac:dyDescent="0.25">
      <c r="A440" s="24">
        <v>44775</v>
      </c>
      <c r="B440" s="23">
        <v>44.259998321533203</v>
      </c>
      <c r="C440" s="23">
        <v>408.05999755859381</v>
      </c>
      <c r="D440" s="26">
        <f t="shared" si="13"/>
        <v>-2.5539407621668064E-2</v>
      </c>
      <c r="E440" s="26">
        <f t="shared" si="12"/>
        <v>-6.5973452967807988E-3</v>
      </c>
    </row>
    <row r="441" spans="1:5" x14ac:dyDescent="0.25">
      <c r="A441" s="24">
        <v>44774</v>
      </c>
      <c r="B441" s="23">
        <v>45.419998168945313</v>
      </c>
      <c r="C441" s="23">
        <v>410.76998901367188</v>
      </c>
      <c r="D441" s="26">
        <f t="shared" si="13"/>
        <v>7.9892761802637935E-3</v>
      </c>
      <c r="E441" s="26">
        <f t="shared" si="12"/>
        <v>-2.961239956361772E-3</v>
      </c>
    </row>
    <row r="442" spans="1:5" x14ac:dyDescent="0.25">
      <c r="A442" s="24">
        <v>44771</v>
      </c>
      <c r="B442" s="23">
        <v>45.060001373291023</v>
      </c>
      <c r="C442" s="23">
        <v>411.989990234375</v>
      </c>
      <c r="D442" s="26">
        <f t="shared" si="13"/>
        <v>1.2584300523393877E-2</v>
      </c>
      <c r="E442" s="26">
        <f t="shared" si="12"/>
        <v>1.4578724858715031E-2</v>
      </c>
    </row>
    <row r="443" spans="1:5" x14ac:dyDescent="0.25">
      <c r="A443" s="24">
        <v>44770</v>
      </c>
      <c r="B443" s="23">
        <v>44.5</v>
      </c>
      <c r="C443" s="23">
        <v>406.07000732421881</v>
      </c>
      <c r="D443" s="26">
        <f t="shared" si="13"/>
        <v>4.7414558620846314E-3</v>
      </c>
      <c r="E443" s="26">
        <f t="shared" si="12"/>
        <v>1.2542386475471901E-2</v>
      </c>
    </row>
    <row r="444" spans="1:5" x14ac:dyDescent="0.25">
      <c r="A444" s="24">
        <v>44769</v>
      </c>
      <c r="B444" s="23">
        <v>44.290000915527337</v>
      </c>
      <c r="C444" s="23">
        <v>401.04000854492188</v>
      </c>
      <c r="D444" s="26">
        <f t="shared" si="13"/>
        <v>1.9801994112559562E-2</v>
      </c>
      <c r="E444" s="26">
        <f t="shared" si="12"/>
        <v>2.5966367817333857E-2</v>
      </c>
    </row>
    <row r="445" spans="1:5" x14ac:dyDescent="0.25">
      <c r="A445" s="24">
        <v>44768</v>
      </c>
      <c r="B445" s="23">
        <v>43.430000305175781</v>
      </c>
      <c r="C445" s="23">
        <v>390.8900146484375</v>
      </c>
      <c r="D445" s="26">
        <f t="shared" si="13"/>
        <v>-9.5780657596413743E-3</v>
      </c>
      <c r="E445" s="26">
        <f t="shared" si="12"/>
        <v>-1.1831009907547041E-2</v>
      </c>
    </row>
    <row r="446" spans="1:5" x14ac:dyDescent="0.25">
      <c r="A446" s="24">
        <v>44767</v>
      </c>
      <c r="B446" s="23">
        <v>43.849998474121087</v>
      </c>
      <c r="C446" s="23">
        <v>395.57000732421881</v>
      </c>
      <c r="D446" s="26">
        <f t="shared" si="13"/>
        <v>1.1767381627541207E-2</v>
      </c>
      <c r="E446" s="26">
        <f t="shared" si="12"/>
        <v>1.2149408761989999E-3</v>
      </c>
    </row>
    <row r="447" spans="1:5" x14ac:dyDescent="0.25">
      <c r="A447" s="24">
        <v>44764</v>
      </c>
      <c r="B447" s="23">
        <v>43.340000152587891</v>
      </c>
      <c r="C447" s="23">
        <v>395.08999633789063</v>
      </c>
      <c r="D447" s="26">
        <f t="shared" si="13"/>
        <v>-2.933933546523515E-2</v>
      </c>
      <c r="E447" s="26">
        <f t="shared" si="12"/>
        <v>-9.2780965614750466E-3</v>
      </c>
    </row>
    <row r="448" spans="1:5" x14ac:dyDescent="0.25">
      <c r="A448" s="24">
        <v>44763</v>
      </c>
      <c r="B448" s="23">
        <v>44.650001525878913</v>
      </c>
      <c r="C448" s="23">
        <v>398.79000854492188</v>
      </c>
      <c r="D448" s="26">
        <f t="shared" si="13"/>
        <v>1.0867180820285371E-2</v>
      </c>
      <c r="E448" s="26">
        <f t="shared" si="12"/>
        <v>1.0183194374258298E-2</v>
      </c>
    </row>
    <row r="449" spans="1:5" x14ac:dyDescent="0.25">
      <c r="A449" s="24">
        <v>44762</v>
      </c>
      <c r="B449" s="23">
        <v>44.169998168945313</v>
      </c>
      <c r="C449" s="23">
        <v>394.76998901367188</v>
      </c>
      <c r="D449" s="26">
        <f t="shared" si="13"/>
        <v>2.9517995167012145E-3</v>
      </c>
      <c r="E449" s="26">
        <f t="shared" si="12"/>
        <v>6.373161521445958E-3</v>
      </c>
    </row>
    <row r="450" spans="1:5" x14ac:dyDescent="0.25">
      <c r="A450" s="24">
        <v>44761</v>
      </c>
      <c r="B450" s="23">
        <v>44.040000915527337</v>
      </c>
      <c r="C450" s="23">
        <v>392.26998901367188</v>
      </c>
      <c r="D450" s="26">
        <f t="shared" si="13"/>
        <v>2.6573411400946823E-2</v>
      </c>
      <c r="E450" s="26">
        <f t="shared" ref="E450:E513" si="14">+C450/C451-1</f>
        <v>2.7019181769385225E-2</v>
      </c>
    </row>
    <row r="451" spans="1:5" x14ac:dyDescent="0.25">
      <c r="A451" s="24">
        <v>44760</v>
      </c>
      <c r="B451" s="23">
        <v>42.900001525878913</v>
      </c>
      <c r="C451" s="23">
        <v>381.95001220703119</v>
      </c>
      <c r="D451" s="26">
        <f t="shared" ref="D451:D514" si="15">+B451/B452-1</f>
        <v>-1.2885355968491607E-2</v>
      </c>
      <c r="E451" s="26">
        <f t="shared" si="14"/>
        <v>-8.2569330757517045E-3</v>
      </c>
    </row>
    <row r="452" spans="1:5" x14ac:dyDescent="0.25">
      <c r="A452" s="24">
        <v>44757</v>
      </c>
      <c r="B452" s="23">
        <v>43.459999084472663</v>
      </c>
      <c r="C452" s="23">
        <v>385.1300048828125</v>
      </c>
      <c r="D452" s="26">
        <f t="shared" si="15"/>
        <v>1.7798555221404833E-2</v>
      </c>
      <c r="E452" s="26">
        <f t="shared" si="14"/>
        <v>1.9105080973613298E-2</v>
      </c>
    </row>
    <row r="453" spans="1:5" x14ac:dyDescent="0.25">
      <c r="A453" s="24">
        <v>44756</v>
      </c>
      <c r="B453" s="23">
        <v>42.700000762939453</v>
      </c>
      <c r="C453" s="23">
        <v>377.91000366210938</v>
      </c>
      <c r="D453" s="26">
        <f t="shared" si="15"/>
        <v>-1.0199319261338768E-2</v>
      </c>
      <c r="E453" s="26">
        <f t="shared" si="14"/>
        <v>-2.4284849213771498E-3</v>
      </c>
    </row>
    <row r="454" spans="1:5" x14ac:dyDescent="0.25">
      <c r="A454" s="24">
        <v>44755</v>
      </c>
      <c r="B454" s="23">
        <v>43.139999389648438</v>
      </c>
      <c r="C454" s="23">
        <v>378.82998657226563</v>
      </c>
      <c r="D454" s="26">
        <f t="shared" si="15"/>
        <v>2.0905959159789322E-3</v>
      </c>
      <c r="E454" s="26">
        <f t="shared" si="14"/>
        <v>-5.251687289652196E-3</v>
      </c>
    </row>
    <row r="455" spans="1:5" x14ac:dyDescent="0.25">
      <c r="A455" s="24">
        <v>44754</v>
      </c>
      <c r="B455" s="23">
        <v>43.049999237060547</v>
      </c>
      <c r="C455" s="23">
        <v>380.82998657226563</v>
      </c>
      <c r="D455" s="26">
        <f t="shared" si="15"/>
        <v>1.3418072056650798E-2</v>
      </c>
      <c r="E455" s="26">
        <f t="shared" si="14"/>
        <v>-8.8489298515088688E-3</v>
      </c>
    </row>
    <row r="456" spans="1:5" x14ac:dyDescent="0.25">
      <c r="A456" s="24">
        <v>44753</v>
      </c>
      <c r="B456" s="23">
        <v>42.479999542236328</v>
      </c>
      <c r="C456" s="23">
        <v>384.23001098632813</v>
      </c>
      <c r="D456" s="26">
        <f t="shared" si="15"/>
        <v>-1.0251599382111398E-2</v>
      </c>
      <c r="E456" s="26">
        <f t="shared" si="14"/>
        <v>-1.14235785834087E-2</v>
      </c>
    </row>
    <row r="457" spans="1:5" x14ac:dyDescent="0.25">
      <c r="A457" s="24">
        <v>44750</v>
      </c>
      <c r="B457" s="23">
        <v>42.919998168945313</v>
      </c>
      <c r="C457" s="23">
        <v>388.67001342773438</v>
      </c>
      <c r="D457" s="26">
        <f t="shared" si="15"/>
        <v>-4.657768608130608E-4</v>
      </c>
      <c r="E457" s="26">
        <f t="shared" si="14"/>
        <v>-8.2258365169718406E-4</v>
      </c>
    </row>
    <row r="458" spans="1:5" x14ac:dyDescent="0.25">
      <c r="A458" s="24">
        <v>44749</v>
      </c>
      <c r="B458" s="23">
        <v>42.939998626708977</v>
      </c>
      <c r="C458" s="23">
        <v>388.989990234375</v>
      </c>
      <c r="D458" s="26">
        <f t="shared" si="15"/>
        <v>1.7535494085094916E-2</v>
      </c>
      <c r="E458" s="26">
        <f t="shared" si="14"/>
        <v>1.4977143468688947E-2</v>
      </c>
    </row>
    <row r="459" spans="1:5" x14ac:dyDescent="0.25">
      <c r="A459" s="24">
        <v>44748</v>
      </c>
      <c r="B459" s="23">
        <v>42.200000762939453</v>
      </c>
      <c r="C459" s="23">
        <v>383.25</v>
      </c>
      <c r="D459" s="26">
        <f t="shared" si="15"/>
        <v>-2.178949095985705E-2</v>
      </c>
      <c r="E459" s="26">
        <f t="shared" si="14"/>
        <v>3.3773394433473936E-3</v>
      </c>
    </row>
    <row r="460" spans="1:5" x14ac:dyDescent="0.25">
      <c r="A460" s="24">
        <v>44747</v>
      </c>
      <c r="B460" s="23">
        <v>43.139999389648438</v>
      </c>
      <c r="C460" s="23">
        <v>381.95999145507813</v>
      </c>
      <c r="D460" s="26">
        <f t="shared" si="15"/>
        <v>9.3588604462588876E-3</v>
      </c>
      <c r="E460" s="26">
        <f t="shared" si="14"/>
        <v>1.8885773768393399E-3</v>
      </c>
    </row>
    <row r="461" spans="1:5" x14ac:dyDescent="0.25">
      <c r="A461" s="24">
        <v>44743</v>
      </c>
      <c r="B461" s="23">
        <v>42.740001678466797</v>
      </c>
      <c r="C461" s="23">
        <v>381.239990234375</v>
      </c>
      <c r="D461" s="26">
        <f t="shared" si="15"/>
        <v>-7.5091916787590751E-2</v>
      </c>
      <c r="E461" s="26">
        <f t="shared" si="14"/>
        <v>1.0576514869118592E-2</v>
      </c>
    </row>
    <row r="462" spans="1:5" x14ac:dyDescent="0.25">
      <c r="A462" s="24">
        <v>44742</v>
      </c>
      <c r="B462" s="23">
        <v>46.209999084472663</v>
      </c>
      <c r="C462" s="23">
        <v>377.25</v>
      </c>
      <c r="D462" s="26">
        <f t="shared" si="15"/>
        <v>-2.489977464387827E-2</v>
      </c>
      <c r="E462" s="26">
        <f t="shared" si="14"/>
        <v>-8.1243002777585671E-3</v>
      </c>
    </row>
    <row r="463" spans="1:5" x14ac:dyDescent="0.25">
      <c r="A463" s="24">
        <v>44741</v>
      </c>
      <c r="B463" s="23">
        <v>47.389999389648438</v>
      </c>
      <c r="C463" s="23">
        <v>380.33999633789063</v>
      </c>
      <c r="D463" s="26">
        <f t="shared" si="15"/>
        <v>-3.1671419708921511E-2</v>
      </c>
      <c r="E463" s="26">
        <f t="shared" si="14"/>
        <v>-8.1439002644001501E-4</v>
      </c>
    </row>
    <row r="464" spans="1:5" x14ac:dyDescent="0.25">
      <c r="A464" s="24">
        <v>44740</v>
      </c>
      <c r="B464" s="23">
        <v>48.939998626708977</v>
      </c>
      <c r="C464" s="23">
        <v>380.64999389648438</v>
      </c>
      <c r="D464" s="26">
        <f t="shared" si="15"/>
        <v>-2.5875856057445357E-2</v>
      </c>
      <c r="E464" s="26">
        <f t="shared" si="14"/>
        <v>-2.0432853434812048E-2</v>
      </c>
    </row>
    <row r="465" spans="1:5" x14ac:dyDescent="0.25">
      <c r="A465" s="24">
        <v>44739</v>
      </c>
      <c r="B465" s="23">
        <v>50.240001678466797</v>
      </c>
      <c r="C465" s="23">
        <v>388.58999633789063</v>
      </c>
      <c r="D465" s="26">
        <f t="shared" si="15"/>
        <v>-1.9897157280002187E-4</v>
      </c>
      <c r="E465" s="26">
        <f t="shared" si="14"/>
        <v>-3.8197043828572808E-3</v>
      </c>
    </row>
    <row r="466" spans="1:5" x14ac:dyDescent="0.25">
      <c r="A466" s="24">
        <v>44736</v>
      </c>
      <c r="B466" s="23">
        <v>50.25</v>
      </c>
      <c r="C466" s="23">
        <v>390.07998657226563</v>
      </c>
      <c r="D466" s="26">
        <f t="shared" si="15"/>
        <v>2.4673716596313344E-2</v>
      </c>
      <c r="E466" s="26">
        <f t="shared" si="14"/>
        <v>3.179386629448655E-2</v>
      </c>
    </row>
    <row r="467" spans="1:5" x14ac:dyDescent="0.25">
      <c r="A467" s="24">
        <v>44735</v>
      </c>
      <c r="B467" s="23">
        <v>49.040000915527337</v>
      </c>
      <c r="C467" s="23">
        <v>378.05999755859381</v>
      </c>
      <c r="D467" s="26">
        <f t="shared" si="15"/>
        <v>8.8459226450658957E-3</v>
      </c>
      <c r="E467" s="26">
        <f t="shared" si="14"/>
        <v>9.8025662185530216E-3</v>
      </c>
    </row>
    <row r="468" spans="1:5" x14ac:dyDescent="0.25">
      <c r="A468" s="24">
        <v>44734</v>
      </c>
      <c r="B468" s="23">
        <v>48.610000610351563</v>
      </c>
      <c r="C468" s="23">
        <v>374.3900146484375</v>
      </c>
      <c r="D468" s="26">
        <f t="shared" si="15"/>
        <v>-1.2593925201092926E-2</v>
      </c>
      <c r="E468" s="26">
        <f t="shared" si="14"/>
        <v>-1.8129753446094465E-3</v>
      </c>
    </row>
    <row r="469" spans="1:5" x14ac:dyDescent="0.25">
      <c r="A469" s="24">
        <v>44733</v>
      </c>
      <c r="B469" s="23">
        <v>49.229999542236328</v>
      </c>
      <c r="C469" s="23">
        <v>375.07000732421881</v>
      </c>
      <c r="D469" s="26">
        <f t="shared" si="15"/>
        <v>3.4461008287247408E-2</v>
      </c>
      <c r="E469" s="26">
        <f t="shared" si="14"/>
        <v>2.5173624723693777E-2</v>
      </c>
    </row>
    <row r="470" spans="1:5" x14ac:dyDescent="0.25">
      <c r="A470" s="24">
        <v>44729</v>
      </c>
      <c r="B470" s="23">
        <v>47.590000152587891</v>
      </c>
      <c r="C470" s="23">
        <v>365.8599853515625</v>
      </c>
      <c r="D470" s="26">
        <f t="shared" si="15"/>
        <v>3.7045124984746103E-2</v>
      </c>
      <c r="E470" s="26">
        <f t="shared" si="14"/>
        <v>-2.1546667341413306E-3</v>
      </c>
    </row>
    <row r="471" spans="1:5" x14ac:dyDescent="0.25">
      <c r="A471" s="24">
        <v>44728</v>
      </c>
      <c r="B471" s="23">
        <v>45.889999389648438</v>
      </c>
      <c r="C471" s="23">
        <v>366.64999389648438</v>
      </c>
      <c r="D471" s="26">
        <f t="shared" si="15"/>
        <v>-4.2162397499418525E-2</v>
      </c>
      <c r="E471" s="26">
        <f t="shared" si="14"/>
        <v>-3.3096038783076098E-2</v>
      </c>
    </row>
    <row r="472" spans="1:5" x14ac:dyDescent="0.25">
      <c r="A472" s="24">
        <v>44727</v>
      </c>
      <c r="B472" s="23">
        <v>47.909999847412109</v>
      </c>
      <c r="C472" s="23">
        <v>379.20001220703119</v>
      </c>
      <c r="D472" s="26">
        <f t="shared" si="15"/>
        <v>1.182685092581548E-2</v>
      </c>
      <c r="E472" s="26">
        <f t="shared" si="14"/>
        <v>1.4256338190961282E-2</v>
      </c>
    </row>
    <row r="473" spans="1:5" x14ac:dyDescent="0.25">
      <c r="A473" s="24">
        <v>44726</v>
      </c>
      <c r="B473" s="23">
        <v>47.349998474121087</v>
      </c>
      <c r="C473" s="23">
        <v>373.8699951171875</v>
      </c>
      <c r="D473" s="26">
        <f t="shared" si="15"/>
        <v>2.1163698226684957E-3</v>
      </c>
      <c r="E473" s="26">
        <f t="shared" si="14"/>
        <v>-3.0133463541666128E-3</v>
      </c>
    </row>
    <row r="474" spans="1:5" x14ac:dyDescent="0.25">
      <c r="A474" s="24">
        <v>44725</v>
      </c>
      <c r="B474" s="23">
        <v>47.25</v>
      </c>
      <c r="C474" s="23">
        <v>375</v>
      </c>
      <c r="D474" s="26">
        <f t="shared" si="15"/>
        <v>-3.8852722810019613E-2</v>
      </c>
      <c r="E474" s="26">
        <f t="shared" si="14"/>
        <v>-3.7968158687653464E-2</v>
      </c>
    </row>
    <row r="475" spans="1:5" x14ac:dyDescent="0.25">
      <c r="A475" s="24">
        <v>44722</v>
      </c>
      <c r="B475" s="23">
        <v>49.159999847412109</v>
      </c>
      <c r="C475" s="23">
        <v>389.79998779296881</v>
      </c>
      <c r="D475" s="26">
        <f t="shared" si="15"/>
        <v>-2.3634531534705294E-2</v>
      </c>
      <c r="E475" s="26">
        <f t="shared" si="14"/>
        <v>-2.8995652096570401E-2</v>
      </c>
    </row>
    <row r="476" spans="1:5" x14ac:dyDescent="0.25">
      <c r="A476" s="24">
        <v>44721</v>
      </c>
      <c r="B476" s="23">
        <v>50.349998474121087</v>
      </c>
      <c r="C476" s="23">
        <v>401.44000244140619</v>
      </c>
      <c r="D476" s="26">
        <f t="shared" si="15"/>
        <v>3.9731059683889569E-4</v>
      </c>
      <c r="E476" s="26">
        <f t="shared" si="14"/>
        <v>-2.3782886898169098E-2</v>
      </c>
    </row>
    <row r="477" spans="1:5" x14ac:dyDescent="0.25">
      <c r="A477" s="24">
        <v>44720</v>
      </c>
      <c r="B477" s="23">
        <v>50.330001831054688</v>
      </c>
      <c r="C477" s="23">
        <v>411.22000122070313</v>
      </c>
      <c r="D477" s="26">
        <f t="shared" si="15"/>
        <v>-1.603127410288252E-2</v>
      </c>
      <c r="E477" s="26">
        <f t="shared" si="14"/>
        <v>-1.0872153557139663E-2</v>
      </c>
    </row>
    <row r="478" spans="1:5" x14ac:dyDescent="0.25">
      <c r="A478" s="24">
        <v>44719</v>
      </c>
      <c r="B478" s="23">
        <v>51.150001525878913</v>
      </c>
      <c r="C478" s="23">
        <v>415.739990234375</v>
      </c>
      <c r="D478" s="26">
        <f t="shared" si="15"/>
        <v>2.2182265988071714E-2</v>
      </c>
      <c r="E478" s="26">
        <f t="shared" si="14"/>
        <v>9.5922232387584128E-3</v>
      </c>
    </row>
    <row r="479" spans="1:5" x14ac:dyDescent="0.25">
      <c r="A479" s="24">
        <v>44718</v>
      </c>
      <c r="B479" s="23">
        <v>50.040000915527337</v>
      </c>
      <c r="C479" s="23">
        <v>411.79000854492188</v>
      </c>
      <c r="D479" s="26">
        <f t="shared" si="15"/>
        <v>-1.9208144520649673E-2</v>
      </c>
      <c r="E479" s="26">
        <f t="shared" si="14"/>
        <v>3.044770239154948E-3</v>
      </c>
    </row>
    <row r="480" spans="1:5" x14ac:dyDescent="0.25">
      <c r="A480" s="24">
        <v>44715</v>
      </c>
      <c r="B480" s="23">
        <v>51.020000457763672</v>
      </c>
      <c r="C480" s="23">
        <v>410.54000854492188</v>
      </c>
      <c r="D480" s="26">
        <f t="shared" si="15"/>
        <v>-5.0701701973943081E-3</v>
      </c>
      <c r="E480" s="26">
        <f t="shared" si="14"/>
        <v>-1.6411523666384986E-2</v>
      </c>
    </row>
    <row r="481" spans="1:5" x14ac:dyDescent="0.25">
      <c r="A481" s="24">
        <v>44714</v>
      </c>
      <c r="B481" s="23">
        <v>51.279998779296882</v>
      </c>
      <c r="C481" s="23">
        <v>417.3900146484375</v>
      </c>
      <c r="D481" s="26">
        <f t="shared" si="15"/>
        <v>1.2038694146340623E-2</v>
      </c>
      <c r="E481" s="26">
        <f t="shared" si="14"/>
        <v>1.9043478552421167E-2</v>
      </c>
    </row>
    <row r="482" spans="1:5" x14ac:dyDescent="0.25">
      <c r="A482" s="24">
        <v>44713</v>
      </c>
      <c r="B482" s="23">
        <v>50.669998168945313</v>
      </c>
      <c r="C482" s="23">
        <v>409.58999633789063</v>
      </c>
      <c r="D482" s="26">
        <f t="shared" si="15"/>
        <v>1.4617532284951107E-2</v>
      </c>
      <c r="E482" s="26">
        <f t="shared" si="14"/>
        <v>-8.0885292837350464E-3</v>
      </c>
    </row>
    <row r="483" spans="1:5" x14ac:dyDescent="0.25">
      <c r="A483" s="24">
        <v>44712</v>
      </c>
      <c r="B483" s="23">
        <v>49.939998626708977</v>
      </c>
      <c r="C483" s="23">
        <v>412.92999267578119</v>
      </c>
      <c r="D483" s="26">
        <f t="shared" si="15"/>
        <v>7.2609274376589372E-3</v>
      </c>
      <c r="E483" s="26">
        <f t="shared" si="14"/>
        <v>-5.6109835646318551E-3</v>
      </c>
    </row>
    <row r="484" spans="1:5" x14ac:dyDescent="0.25">
      <c r="A484" s="24">
        <v>44708</v>
      </c>
      <c r="B484" s="23">
        <v>49.580001831054688</v>
      </c>
      <c r="C484" s="23">
        <v>415.260009765625</v>
      </c>
      <c r="D484" s="26">
        <f t="shared" si="15"/>
        <v>0.12861373746025739</v>
      </c>
      <c r="E484" s="26">
        <f t="shared" si="14"/>
        <v>2.4549140822988758E-2</v>
      </c>
    </row>
    <row r="485" spans="1:5" x14ac:dyDescent="0.25">
      <c r="A485" s="24">
        <v>44707</v>
      </c>
      <c r="B485" s="23">
        <v>43.930000305175781</v>
      </c>
      <c r="C485" s="23">
        <v>405.30999755859381</v>
      </c>
      <c r="D485" s="26">
        <f t="shared" si="15"/>
        <v>1.4549678503828156E-2</v>
      </c>
      <c r="E485" s="26">
        <f t="shared" si="14"/>
        <v>1.9981383946879872E-2</v>
      </c>
    </row>
    <row r="486" spans="1:5" x14ac:dyDescent="0.25">
      <c r="A486" s="24">
        <v>44706</v>
      </c>
      <c r="B486" s="23">
        <v>43.299999237060547</v>
      </c>
      <c r="C486" s="23">
        <v>397.3699951171875</v>
      </c>
      <c r="D486" s="26">
        <f t="shared" si="15"/>
        <v>5.9197605325720604E-2</v>
      </c>
      <c r="E486" s="26">
        <f t="shared" si="14"/>
        <v>8.8349040070385687E-3</v>
      </c>
    </row>
    <row r="487" spans="1:5" x14ac:dyDescent="0.25">
      <c r="A487" s="24">
        <v>44705</v>
      </c>
      <c r="B487" s="23">
        <v>40.880001068115227</v>
      </c>
      <c r="C487" s="23">
        <v>393.8900146484375</v>
      </c>
      <c r="D487" s="26">
        <f t="shared" si="15"/>
        <v>-8.2484265531055367E-3</v>
      </c>
      <c r="E487" s="26">
        <f t="shared" si="14"/>
        <v>-7.6337767731344819E-3</v>
      </c>
    </row>
    <row r="488" spans="1:5" x14ac:dyDescent="0.25">
      <c r="A488" s="24">
        <v>44704</v>
      </c>
      <c r="B488" s="23">
        <v>41.220001220703118</v>
      </c>
      <c r="C488" s="23">
        <v>396.92001342773438</v>
      </c>
      <c r="D488" s="26">
        <f t="shared" si="15"/>
        <v>2.9213533231728483E-2</v>
      </c>
      <c r="E488" s="26">
        <f t="shared" si="14"/>
        <v>1.871007995678986E-2</v>
      </c>
    </row>
    <row r="489" spans="1:5" x14ac:dyDescent="0.25">
      <c r="A489" s="24">
        <v>44701</v>
      </c>
      <c r="B489" s="23">
        <v>40.049999237060547</v>
      </c>
      <c r="C489" s="23">
        <v>389.6300048828125</v>
      </c>
      <c r="D489" s="26">
        <f t="shared" si="15"/>
        <v>-2.5547427640944531E-2</v>
      </c>
      <c r="E489" s="26">
        <f t="shared" si="14"/>
        <v>4.3653631044149321E-4</v>
      </c>
    </row>
    <row r="490" spans="1:5" x14ac:dyDescent="0.25">
      <c r="A490" s="24">
        <v>44700</v>
      </c>
      <c r="B490" s="23">
        <v>41.099998474121087</v>
      </c>
      <c r="C490" s="23">
        <v>389.45999145507813</v>
      </c>
      <c r="D490" s="26">
        <f t="shared" si="15"/>
        <v>-5.1027541655374486E-2</v>
      </c>
      <c r="E490" s="26">
        <f t="shared" si="14"/>
        <v>-6.1246210029104464E-3</v>
      </c>
    </row>
    <row r="491" spans="1:5" x14ac:dyDescent="0.25">
      <c r="A491" s="24">
        <v>44699</v>
      </c>
      <c r="B491" s="23">
        <v>43.310001373291023</v>
      </c>
      <c r="C491" s="23">
        <v>391.8599853515625</v>
      </c>
      <c r="D491" s="26">
        <f t="shared" si="15"/>
        <v>-7.0800240159783367E-2</v>
      </c>
      <c r="E491" s="26">
        <f t="shared" si="14"/>
        <v>-4.0311573465432793E-2</v>
      </c>
    </row>
    <row r="492" spans="1:5" x14ac:dyDescent="0.25">
      <c r="A492" s="24">
        <v>44698</v>
      </c>
      <c r="B492" s="23">
        <v>46.610000610351563</v>
      </c>
      <c r="C492" s="23">
        <v>408.32000732421881</v>
      </c>
      <c r="D492" s="26">
        <f t="shared" si="15"/>
        <v>3.508776091242316E-2</v>
      </c>
      <c r="E492" s="26">
        <f t="shared" si="14"/>
        <v>2.0570399314302268E-2</v>
      </c>
    </row>
    <row r="493" spans="1:5" x14ac:dyDescent="0.25">
      <c r="A493" s="24">
        <v>44697</v>
      </c>
      <c r="B493" s="23">
        <v>45.029998779296882</v>
      </c>
      <c r="C493" s="23">
        <v>400.08999633789063</v>
      </c>
      <c r="D493" s="26">
        <f t="shared" si="15"/>
        <v>-1.3307024415161184E-3</v>
      </c>
      <c r="E493" s="26">
        <f t="shared" si="14"/>
        <v>-4.0575646665822473E-3</v>
      </c>
    </row>
    <row r="494" spans="1:5" x14ac:dyDescent="0.25">
      <c r="A494" s="24">
        <v>44694</v>
      </c>
      <c r="B494" s="23">
        <v>45.090000152587891</v>
      </c>
      <c r="C494" s="23">
        <v>401.72000122070313</v>
      </c>
      <c r="D494" s="26">
        <f t="shared" si="15"/>
        <v>3.0864161461285455E-2</v>
      </c>
      <c r="E494" s="26">
        <f t="shared" si="14"/>
        <v>2.390784770955201E-2</v>
      </c>
    </row>
    <row r="495" spans="1:5" x14ac:dyDescent="0.25">
      <c r="A495" s="24">
        <v>44693</v>
      </c>
      <c r="B495" s="23">
        <v>43.740001678466797</v>
      </c>
      <c r="C495" s="23">
        <v>392.33999633789063</v>
      </c>
      <c r="D495" s="26">
        <f t="shared" si="15"/>
        <v>-1.5086651007596319E-2</v>
      </c>
      <c r="E495" s="26">
        <f t="shared" si="14"/>
        <v>-1.0439303936584654E-3</v>
      </c>
    </row>
    <row r="496" spans="1:5" x14ac:dyDescent="0.25">
      <c r="A496" s="24">
        <v>44692</v>
      </c>
      <c r="B496" s="23">
        <v>44.409999847412109</v>
      </c>
      <c r="C496" s="23">
        <v>392.75</v>
      </c>
      <c r="D496" s="26">
        <f t="shared" si="15"/>
        <v>-2.3956047309623973E-2</v>
      </c>
      <c r="E496" s="26">
        <f t="shared" si="14"/>
        <v>-1.5886131940332726E-2</v>
      </c>
    </row>
    <row r="497" spans="1:5" x14ac:dyDescent="0.25">
      <c r="A497" s="24">
        <v>44691</v>
      </c>
      <c r="B497" s="23">
        <v>45.5</v>
      </c>
      <c r="C497" s="23">
        <v>399.08999633789063</v>
      </c>
      <c r="D497" s="26">
        <f t="shared" si="15"/>
        <v>6.8599553598525098E-3</v>
      </c>
      <c r="E497" s="26">
        <f t="shared" si="14"/>
        <v>2.3105278627999493E-3</v>
      </c>
    </row>
    <row r="498" spans="1:5" x14ac:dyDescent="0.25">
      <c r="A498" s="24">
        <v>44690</v>
      </c>
      <c r="B498" s="23">
        <v>45.189998626708977</v>
      </c>
      <c r="C498" s="23">
        <v>398.17001342773438</v>
      </c>
      <c r="D498" s="26">
        <f t="shared" si="15"/>
        <v>-8.5564543369542889E-3</v>
      </c>
      <c r="E498" s="26">
        <f t="shared" si="14"/>
        <v>-3.2017268020146372E-2</v>
      </c>
    </row>
    <row r="499" spans="1:5" x14ac:dyDescent="0.25">
      <c r="A499" s="24">
        <v>44687</v>
      </c>
      <c r="B499" s="23">
        <v>45.580001831054688</v>
      </c>
      <c r="C499" s="23">
        <v>411.33999633789063</v>
      </c>
      <c r="D499" s="26">
        <f t="shared" si="15"/>
        <v>-3.5547959165141418E-2</v>
      </c>
      <c r="E499" s="26">
        <f t="shared" si="14"/>
        <v>-5.9689259207746925E-3</v>
      </c>
    </row>
    <row r="500" spans="1:5" x14ac:dyDescent="0.25">
      <c r="A500" s="24">
        <v>44686</v>
      </c>
      <c r="B500" s="23">
        <v>47.259998321533203</v>
      </c>
      <c r="C500" s="23">
        <v>413.80999755859381</v>
      </c>
      <c r="D500" s="26">
        <f t="shared" si="15"/>
        <v>-3.1755849378156009E-2</v>
      </c>
      <c r="E500" s="26">
        <f t="shared" si="14"/>
        <v>-3.5542814727018257E-2</v>
      </c>
    </row>
    <row r="501" spans="1:5" x14ac:dyDescent="0.25">
      <c r="A501" s="24">
        <v>44685</v>
      </c>
      <c r="B501" s="23">
        <v>48.810001373291023</v>
      </c>
      <c r="C501" s="23">
        <v>429.05999755859381</v>
      </c>
      <c r="D501" s="26">
        <f t="shared" si="15"/>
        <v>2.0062757153255451E-2</v>
      </c>
      <c r="E501" s="26">
        <f t="shared" si="14"/>
        <v>3.045293368337898E-2</v>
      </c>
    </row>
    <row r="502" spans="1:5" x14ac:dyDescent="0.25">
      <c r="A502" s="24">
        <v>44684</v>
      </c>
      <c r="B502" s="23">
        <v>47.849998474121087</v>
      </c>
      <c r="C502" s="23">
        <v>416.3800048828125</v>
      </c>
      <c r="D502" s="26">
        <f t="shared" si="15"/>
        <v>7.3683889288649329E-3</v>
      </c>
      <c r="E502" s="26">
        <f t="shared" si="14"/>
        <v>4.5840422846037399E-3</v>
      </c>
    </row>
    <row r="503" spans="1:5" x14ac:dyDescent="0.25">
      <c r="A503" s="24">
        <v>44683</v>
      </c>
      <c r="B503" s="23">
        <v>47.5</v>
      </c>
      <c r="C503" s="23">
        <v>414.48001098632813</v>
      </c>
      <c r="D503" s="26">
        <f t="shared" si="15"/>
        <v>1.0423350265093445E-2</v>
      </c>
      <c r="E503" s="26">
        <f t="shared" si="14"/>
        <v>6.0194441415730715E-3</v>
      </c>
    </row>
    <row r="504" spans="1:5" x14ac:dyDescent="0.25">
      <c r="A504" s="24">
        <v>44680</v>
      </c>
      <c r="B504" s="23">
        <v>47.009998321533203</v>
      </c>
      <c r="C504" s="23">
        <v>412</v>
      </c>
      <c r="D504" s="26">
        <f t="shared" si="15"/>
        <v>-2.3067344866794515E-2</v>
      </c>
      <c r="E504" s="26">
        <f t="shared" si="14"/>
        <v>-3.695565238965326E-2</v>
      </c>
    </row>
    <row r="505" spans="1:5" x14ac:dyDescent="0.25">
      <c r="A505" s="24">
        <v>44679</v>
      </c>
      <c r="B505" s="23">
        <v>48.119998931884773</v>
      </c>
      <c r="C505" s="23">
        <v>427.80999755859381</v>
      </c>
      <c r="D505" s="26">
        <f t="shared" si="15"/>
        <v>3.3727169077465424E-2</v>
      </c>
      <c r="E505" s="26">
        <f t="shared" si="14"/>
        <v>2.5259445496753852E-2</v>
      </c>
    </row>
    <row r="506" spans="1:5" x14ac:dyDescent="0.25">
      <c r="A506" s="24">
        <v>44678</v>
      </c>
      <c r="B506" s="23">
        <v>46.549999237060547</v>
      </c>
      <c r="C506" s="23">
        <v>417.26998901367188</v>
      </c>
      <c r="D506" s="26">
        <f t="shared" si="15"/>
        <v>8.6004981661802482E-4</v>
      </c>
      <c r="E506" s="26">
        <f t="shared" si="14"/>
        <v>2.811782968023202E-3</v>
      </c>
    </row>
    <row r="507" spans="1:5" x14ac:dyDescent="0.25">
      <c r="A507" s="24">
        <v>44677</v>
      </c>
      <c r="B507" s="23">
        <v>46.509998321533203</v>
      </c>
      <c r="C507" s="23">
        <v>416.10000610351563</v>
      </c>
      <c r="D507" s="26">
        <f t="shared" si="15"/>
        <v>-1.6077895681628762E-2</v>
      </c>
      <c r="E507" s="26">
        <f t="shared" si="14"/>
        <v>-2.8960825603343676E-2</v>
      </c>
    </row>
    <row r="508" spans="1:5" x14ac:dyDescent="0.25">
      <c r="A508" s="24">
        <v>44676</v>
      </c>
      <c r="B508" s="23">
        <v>47.270000457763672</v>
      </c>
      <c r="C508" s="23">
        <v>428.510009765625</v>
      </c>
      <c r="D508" s="26">
        <f t="shared" si="15"/>
        <v>8.5342764026987705E-3</v>
      </c>
      <c r="E508" s="26">
        <f t="shared" si="14"/>
        <v>5.7975804411869447E-3</v>
      </c>
    </row>
    <row r="509" spans="1:5" x14ac:dyDescent="0.25">
      <c r="A509" s="24">
        <v>44673</v>
      </c>
      <c r="B509" s="23">
        <v>46.869998931884773</v>
      </c>
      <c r="C509" s="23">
        <v>426.04000854492188</v>
      </c>
      <c r="D509" s="26">
        <f t="shared" si="15"/>
        <v>-2.7795066957789549E-2</v>
      </c>
      <c r="E509" s="26">
        <f t="shared" si="14"/>
        <v>-2.7439138658316264E-2</v>
      </c>
    </row>
    <row r="510" spans="1:5" x14ac:dyDescent="0.25">
      <c r="A510" s="24">
        <v>44672</v>
      </c>
      <c r="B510" s="23">
        <v>48.209999084472663</v>
      </c>
      <c r="C510" s="23">
        <v>438.05999755859381</v>
      </c>
      <c r="D510" s="26">
        <f t="shared" si="15"/>
        <v>-1.6122467663823192E-2</v>
      </c>
      <c r="E510" s="26">
        <f t="shared" si="14"/>
        <v>-1.4953551807382892E-2</v>
      </c>
    </row>
    <row r="511" spans="1:5" x14ac:dyDescent="0.25">
      <c r="A511" s="24">
        <v>44671</v>
      </c>
      <c r="B511" s="23">
        <v>49</v>
      </c>
      <c r="C511" s="23">
        <v>444.70999145507813</v>
      </c>
      <c r="D511" s="26">
        <f t="shared" si="15"/>
        <v>2.1046015549242902E-2</v>
      </c>
      <c r="E511" s="26">
        <f t="shared" si="14"/>
        <v>-7.4154476790244672E-4</v>
      </c>
    </row>
    <row r="512" spans="1:5" x14ac:dyDescent="0.25">
      <c r="A512" s="24">
        <v>44670</v>
      </c>
      <c r="B512" s="23">
        <v>47.990001678466797</v>
      </c>
      <c r="C512" s="23">
        <v>445.04000854492188</v>
      </c>
      <c r="D512" s="26">
        <f t="shared" si="15"/>
        <v>1.1593656569968136E-2</v>
      </c>
      <c r="E512" s="26">
        <f t="shared" si="14"/>
        <v>1.6142674851047589E-2</v>
      </c>
    </row>
    <row r="513" spans="1:5" x14ac:dyDescent="0.25">
      <c r="A513" s="24">
        <v>44669</v>
      </c>
      <c r="B513" s="23">
        <v>47.439998626708977</v>
      </c>
      <c r="C513" s="23">
        <v>437.97000122070313</v>
      </c>
      <c r="D513" s="26">
        <f t="shared" si="15"/>
        <v>1.0651896349129775E-2</v>
      </c>
      <c r="E513" s="26">
        <f t="shared" si="14"/>
        <v>4.1113929570824048E-4</v>
      </c>
    </row>
    <row r="514" spans="1:5" x14ac:dyDescent="0.25">
      <c r="A514" s="24">
        <v>44665</v>
      </c>
      <c r="B514" s="23">
        <v>46.939998626708977</v>
      </c>
      <c r="C514" s="23">
        <v>437.79000854492188</v>
      </c>
      <c r="D514" s="26">
        <f t="shared" si="15"/>
        <v>-7.8208145390359363E-3</v>
      </c>
      <c r="E514" s="26">
        <f t="shared" ref="E514:E577" si="16">+C514/C515-1</f>
        <v>-1.2451758462637241E-2</v>
      </c>
    </row>
    <row r="515" spans="1:5" x14ac:dyDescent="0.25">
      <c r="A515" s="24">
        <v>44664</v>
      </c>
      <c r="B515" s="23">
        <v>47.310001373291023</v>
      </c>
      <c r="C515" s="23">
        <v>443.30999755859381</v>
      </c>
      <c r="D515" s="26">
        <f t="shared" ref="D515:D578" si="17">+B515/B516-1</f>
        <v>4.4586604240617334E-3</v>
      </c>
      <c r="E515" s="26">
        <f t="shared" si="16"/>
        <v>1.1453578488676452E-2</v>
      </c>
    </row>
    <row r="516" spans="1:5" x14ac:dyDescent="0.25">
      <c r="A516" s="24">
        <v>44663</v>
      </c>
      <c r="B516" s="23">
        <v>47.099998474121087</v>
      </c>
      <c r="C516" s="23">
        <v>438.29000854492188</v>
      </c>
      <c r="D516" s="26">
        <f t="shared" si="17"/>
        <v>3.1948393768725936E-3</v>
      </c>
      <c r="E516" s="26">
        <f t="shared" si="16"/>
        <v>-3.7052301169749891E-3</v>
      </c>
    </row>
    <row r="517" spans="1:5" x14ac:dyDescent="0.25">
      <c r="A517" s="24">
        <v>44662</v>
      </c>
      <c r="B517" s="23">
        <v>46.950000762939453</v>
      </c>
      <c r="C517" s="23">
        <v>439.92001342773438</v>
      </c>
      <c r="D517" s="26">
        <f t="shared" si="17"/>
        <v>-9.2846303518858697E-3</v>
      </c>
      <c r="E517" s="26">
        <f t="shared" si="16"/>
        <v>-1.7092284494708787E-2</v>
      </c>
    </row>
    <row r="518" spans="1:5" x14ac:dyDescent="0.25">
      <c r="A518" s="24">
        <v>44659</v>
      </c>
      <c r="B518" s="23">
        <v>47.389999389648438</v>
      </c>
      <c r="C518" s="23">
        <v>447.57000732421881</v>
      </c>
      <c r="D518" s="26">
        <f t="shared" si="17"/>
        <v>-6.2906111490748096E-3</v>
      </c>
      <c r="E518" s="26">
        <f t="shared" si="16"/>
        <v>-2.6739347969556571E-3</v>
      </c>
    </row>
    <row r="519" spans="1:5" x14ac:dyDescent="0.25">
      <c r="A519" s="24">
        <v>44658</v>
      </c>
      <c r="B519" s="23">
        <v>47.689998626708977</v>
      </c>
      <c r="C519" s="23">
        <v>448.76998901367188</v>
      </c>
      <c r="D519" s="26">
        <f t="shared" si="17"/>
        <v>1.2096767991191637E-2</v>
      </c>
      <c r="E519" s="26">
        <f t="shared" si="16"/>
        <v>5.0389681433300471E-3</v>
      </c>
    </row>
    <row r="520" spans="1:5" x14ac:dyDescent="0.25">
      <c r="A520" s="24">
        <v>44657</v>
      </c>
      <c r="B520" s="23">
        <v>47.119998931884773</v>
      </c>
      <c r="C520" s="23">
        <v>446.51998901367188</v>
      </c>
      <c r="D520" s="26">
        <f t="shared" si="17"/>
        <v>-3.1648189896351542E-2</v>
      </c>
      <c r="E520" s="26">
        <f t="shared" si="16"/>
        <v>-9.9993565346678803E-3</v>
      </c>
    </row>
    <row r="521" spans="1:5" x14ac:dyDescent="0.25">
      <c r="A521" s="24">
        <v>44656</v>
      </c>
      <c r="B521" s="23">
        <v>48.659999847412109</v>
      </c>
      <c r="C521" s="23">
        <v>451.02999877929688</v>
      </c>
      <c r="D521" s="26">
        <f t="shared" si="17"/>
        <v>-1.4580826349313791E-2</v>
      </c>
      <c r="E521" s="26">
        <f t="shared" si="16"/>
        <v>-1.2631324798298871E-2</v>
      </c>
    </row>
    <row r="522" spans="1:5" x14ac:dyDescent="0.25">
      <c r="A522" s="24">
        <v>44655</v>
      </c>
      <c r="B522" s="23">
        <v>49.380001068115227</v>
      </c>
      <c r="C522" s="23">
        <v>456.79998779296881</v>
      </c>
      <c r="D522" s="26">
        <f t="shared" si="17"/>
        <v>1.1885283609066155E-2</v>
      </c>
      <c r="E522" s="26">
        <f t="shared" si="16"/>
        <v>8.5665774313448129E-3</v>
      </c>
    </row>
    <row r="523" spans="1:5" x14ac:dyDescent="0.25">
      <c r="A523" s="24">
        <v>44652</v>
      </c>
      <c r="B523" s="23">
        <v>48.799999237060547</v>
      </c>
      <c r="C523" s="23">
        <v>452.92001342773438</v>
      </c>
      <c r="D523" s="26">
        <f t="shared" si="17"/>
        <v>-2.7694748509292322E-2</v>
      </c>
      <c r="E523" s="26">
        <f t="shared" si="16"/>
        <v>2.8341128726010467E-3</v>
      </c>
    </row>
    <row r="524" spans="1:5" x14ac:dyDescent="0.25">
      <c r="A524" s="24">
        <v>44651</v>
      </c>
      <c r="B524" s="23">
        <v>50.189998626708977</v>
      </c>
      <c r="C524" s="23">
        <v>451.6400146484375</v>
      </c>
      <c r="D524" s="26">
        <f t="shared" si="17"/>
        <v>-7.6030947925589953E-2</v>
      </c>
      <c r="E524" s="26">
        <f t="shared" si="16"/>
        <v>-1.5391317572948315E-2</v>
      </c>
    </row>
    <row r="525" spans="1:5" x14ac:dyDescent="0.25">
      <c r="A525" s="24">
        <v>44650</v>
      </c>
      <c r="B525" s="23">
        <v>54.319999694824219</v>
      </c>
      <c r="C525" s="23">
        <v>458.70001220703119</v>
      </c>
      <c r="D525" s="26">
        <f t="shared" si="17"/>
        <v>-1.2902037074726924E-2</v>
      </c>
      <c r="E525" s="26">
        <f t="shared" si="16"/>
        <v>-6.1747928963568066E-3</v>
      </c>
    </row>
    <row r="526" spans="1:5" x14ac:dyDescent="0.25">
      <c r="A526" s="24">
        <v>44649</v>
      </c>
      <c r="B526" s="23">
        <v>55.029998779296882</v>
      </c>
      <c r="C526" s="23">
        <v>461.54998779296881</v>
      </c>
      <c r="D526" s="26">
        <f t="shared" si="17"/>
        <v>1.3443822329524124E-2</v>
      </c>
      <c r="E526" s="26">
        <f t="shared" si="16"/>
        <v>1.2370827763278136E-2</v>
      </c>
    </row>
    <row r="527" spans="1:5" x14ac:dyDescent="0.25">
      <c r="A527" s="24">
        <v>44648</v>
      </c>
      <c r="B527" s="23">
        <v>54.299999237060547</v>
      </c>
      <c r="C527" s="23">
        <v>455.91000366210938</v>
      </c>
      <c r="D527" s="26">
        <f t="shared" si="17"/>
        <v>-8.9432683022263593E-3</v>
      </c>
      <c r="E527" s="26">
        <f t="shared" si="16"/>
        <v>7.1130380687387529E-3</v>
      </c>
    </row>
    <row r="528" spans="1:5" x14ac:dyDescent="0.25">
      <c r="A528" s="24">
        <v>44645</v>
      </c>
      <c r="B528" s="23">
        <v>54.790000915527337</v>
      </c>
      <c r="C528" s="23">
        <v>452.69000244140619</v>
      </c>
      <c r="D528" s="26">
        <f t="shared" si="17"/>
        <v>2.3920811701446887E-2</v>
      </c>
      <c r="E528" s="26">
        <f t="shared" si="16"/>
        <v>4.8835984255424236E-3</v>
      </c>
    </row>
    <row r="529" spans="1:5" x14ac:dyDescent="0.25">
      <c r="A529" s="24">
        <v>44644</v>
      </c>
      <c r="B529" s="23">
        <v>53.509998321533203</v>
      </c>
      <c r="C529" s="23">
        <v>450.489990234375</v>
      </c>
      <c r="D529" s="26">
        <f t="shared" si="17"/>
        <v>1.7300377829094993E-2</v>
      </c>
      <c r="E529" s="26">
        <f t="shared" si="16"/>
        <v>1.5074363734608909E-2</v>
      </c>
    </row>
    <row r="530" spans="1:5" x14ac:dyDescent="0.25">
      <c r="A530" s="24">
        <v>44643</v>
      </c>
      <c r="B530" s="23">
        <v>52.599998474121087</v>
      </c>
      <c r="C530" s="23">
        <v>443.79998779296881</v>
      </c>
      <c r="D530" s="26">
        <f t="shared" si="17"/>
        <v>-7.3599394601301382E-3</v>
      </c>
      <c r="E530" s="26">
        <f t="shared" si="16"/>
        <v>-1.2878419431224031E-2</v>
      </c>
    </row>
    <row r="531" spans="1:5" x14ac:dyDescent="0.25">
      <c r="A531" s="24">
        <v>44642</v>
      </c>
      <c r="B531" s="23">
        <v>52.990001678466797</v>
      </c>
      <c r="C531" s="23">
        <v>449.58999633789063</v>
      </c>
      <c r="D531" s="26">
        <f t="shared" si="17"/>
        <v>1.2805848385906149E-2</v>
      </c>
      <c r="E531" s="26">
        <f t="shared" si="16"/>
        <v>1.1701391836103525E-2</v>
      </c>
    </row>
    <row r="532" spans="1:5" x14ac:dyDescent="0.25">
      <c r="A532" s="24">
        <v>44641</v>
      </c>
      <c r="B532" s="23">
        <v>52.319999694824219</v>
      </c>
      <c r="C532" s="23">
        <v>444.3900146484375</v>
      </c>
      <c r="D532" s="26">
        <f t="shared" si="17"/>
        <v>9.4539426289570461E-3</v>
      </c>
      <c r="E532" s="26">
        <f t="shared" si="16"/>
        <v>-2.9239262225932983E-4</v>
      </c>
    </row>
    <row r="533" spans="1:5" x14ac:dyDescent="0.25">
      <c r="A533" s="24">
        <v>44638</v>
      </c>
      <c r="B533" s="23">
        <v>51.830001831054688</v>
      </c>
      <c r="C533" s="23">
        <v>444.51998901367188</v>
      </c>
      <c r="D533" s="26">
        <f t="shared" si="17"/>
        <v>2.6133509273128297E-2</v>
      </c>
      <c r="E533" s="26">
        <f t="shared" si="16"/>
        <v>7.8218460384160693E-3</v>
      </c>
    </row>
    <row r="534" spans="1:5" x14ac:dyDescent="0.25">
      <c r="A534" s="24">
        <v>44637</v>
      </c>
      <c r="B534" s="23">
        <v>50.509998321533203</v>
      </c>
      <c r="C534" s="23">
        <v>441.07000732421881</v>
      </c>
      <c r="D534" s="26">
        <f t="shared" si="17"/>
        <v>-2.8093185777881002E-2</v>
      </c>
      <c r="E534" s="26">
        <f t="shared" si="16"/>
        <v>1.2510932161332811E-2</v>
      </c>
    </row>
    <row r="535" spans="1:5" x14ac:dyDescent="0.25">
      <c r="A535" s="24">
        <v>44636</v>
      </c>
      <c r="B535" s="23">
        <v>51.970001220703118</v>
      </c>
      <c r="C535" s="23">
        <v>435.6199951171875</v>
      </c>
      <c r="D535" s="26">
        <f t="shared" si="17"/>
        <v>-2.1121468218915362E-3</v>
      </c>
      <c r="E535" s="26">
        <f t="shared" si="16"/>
        <v>2.2174206048534151E-2</v>
      </c>
    </row>
    <row r="536" spans="1:5" x14ac:dyDescent="0.25">
      <c r="A536" s="24">
        <v>44635</v>
      </c>
      <c r="B536" s="23">
        <v>52.080001831054688</v>
      </c>
      <c r="C536" s="23">
        <v>426.17001342773438</v>
      </c>
      <c r="D536" s="26">
        <f t="shared" si="17"/>
        <v>2.6409146792688576E-2</v>
      </c>
      <c r="E536" s="26">
        <f t="shared" si="16"/>
        <v>2.199043987466287E-2</v>
      </c>
    </row>
    <row r="537" spans="1:5" x14ac:dyDescent="0.25">
      <c r="A537" s="24">
        <v>44634</v>
      </c>
      <c r="B537" s="23">
        <v>50.740001678466797</v>
      </c>
      <c r="C537" s="23">
        <v>417</v>
      </c>
      <c r="D537" s="26">
        <f t="shared" si="17"/>
        <v>-2.4418317324586436E-2</v>
      </c>
      <c r="E537" s="26">
        <f t="shared" si="16"/>
        <v>-7.3083230668484767E-3</v>
      </c>
    </row>
    <row r="538" spans="1:5" x14ac:dyDescent="0.25">
      <c r="A538" s="24">
        <v>44631</v>
      </c>
      <c r="B538" s="23">
        <v>52.009998321533203</v>
      </c>
      <c r="C538" s="23">
        <v>420.07000732421881</v>
      </c>
      <c r="D538" s="26">
        <f t="shared" si="17"/>
        <v>7.696190088630761E-4</v>
      </c>
      <c r="E538" s="26">
        <f t="shared" si="16"/>
        <v>-1.2715059514942006E-2</v>
      </c>
    </row>
    <row r="539" spans="1:5" x14ac:dyDescent="0.25">
      <c r="A539" s="24">
        <v>44630</v>
      </c>
      <c r="B539" s="23">
        <v>51.970001220703118</v>
      </c>
      <c r="C539" s="23">
        <v>425.48001098632813</v>
      </c>
      <c r="D539" s="26">
        <f t="shared" si="17"/>
        <v>-1.9234939633050452E-4</v>
      </c>
      <c r="E539" s="26">
        <f t="shared" si="16"/>
        <v>-4.5155533544951609E-3</v>
      </c>
    </row>
    <row r="540" spans="1:5" x14ac:dyDescent="0.25">
      <c r="A540" s="24">
        <v>44629</v>
      </c>
      <c r="B540" s="23">
        <v>51.979999542236328</v>
      </c>
      <c r="C540" s="23">
        <v>427.41000366210938</v>
      </c>
      <c r="D540" s="26">
        <f t="shared" si="17"/>
        <v>3.4633714284195705E-2</v>
      </c>
      <c r="E540" s="26">
        <f t="shared" si="16"/>
        <v>2.6810819608671155E-2</v>
      </c>
    </row>
    <row r="541" spans="1:5" x14ac:dyDescent="0.25">
      <c r="A541" s="24">
        <v>44628</v>
      </c>
      <c r="B541" s="23">
        <v>50.240001678466797</v>
      </c>
      <c r="C541" s="23">
        <v>416.25</v>
      </c>
      <c r="D541" s="26">
        <f t="shared" si="17"/>
        <v>1.8447188599924891E-2</v>
      </c>
      <c r="E541" s="26">
        <f t="shared" si="16"/>
        <v>-7.5817007159983962E-3</v>
      </c>
    </row>
    <row r="542" spans="1:5" x14ac:dyDescent="0.25">
      <c r="A542" s="24">
        <v>44627</v>
      </c>
      <c r="B542" s="23">
        <v>49.330001831054688</v>
      </c>
      <c r="C542" s="23">
        <v>419.42999267578119</v>
      </c>
      <c r="D542" s="26">
        <f t="shared" si="17"/>
        <v>-5.0615806384875506E-2</v>
      </c>
      <c r="E542" s="26">
        <f t="shared" si="16"/>
        <v>-2.9479187255280315E-2</v>
      </c>
    </row>
    <row r="543" spans="1:5" x14ac:dyDescent="0.25">
      <c r="A543" s="24">
        <v>44624</v>
      </c>
      <c r="B543" s="23">
        <v>51.959999084472663</v>
      </c>
      <c r="C543" s="23">
        <v>432.17001342773438</v>
      </c>
      <c r="D543" s="26">
        <f t="shared" si="17"/>
        <v>-1.1979484051859779E-2</v>
      </c>
      <c r="E543" s="26">
        <f t="shared" si="16"/>
        <v>-8.1246198085148658E-3</v>
      </c>
    </row>
    <row r="544" spans="1:5" x14ac:dyDescent="0.25">
      <c r="A544" s="24">
        <v>44623</v>
      </c>
      <c r="B544" s="23">
        <v>52.590000152587891</v>
      </c>
      <c r="C544" s="23">
        <v>435.70999145507813</v>
      </c>
      <c r="D544" s="26">
        <f t="shared" si="17"/>
        <v>-1.8843252803838029E-2</v>
      </c>
      <c r="E544" s="26">
        <f t="shared" si="16"/>
        <v>-4.9784720373439173E-3</v>
      </c>
    </row>
    <row r="545" spans="1:5" x14ac:dyDescent="0.25">
      <c r="A545" s="24">
        <v>44622</v>
      </c>
      <c r="B545" s="23">
        <v>53.599998474121087</v>
      </c>
      <c r="C545" s="23">
        <v>437.8900146484375</v>
      </c>
      <c r="D545" s="26">
        <f t="shared" si="17"/>
        <v>7.457893597327514E-2</v>
      </c>
      <c r="E545" s="26">
        <f t="shared" si="16"/>
        <v>1.8396212521518462E-2</v>
      </c>
    </row>
    <row r="546" spans="1:5" x14ac:dyDescent="0.25">
      <c r="A546" s="24">
        <v>44621</v>
      </c>
      <c r="B546" s="23">
        <v>49.880001068115227</v>
      </c>
      <c r="C546" s="23">
        <v>429.98001098632813</v>
      </c>
      <c r="D546" s="26">
        <f t="shared" si="17"/>
        <v>-2.1193054076928064E-2</v>
      </c>
      <c r="E546" s="26">
        <f t="shared" si="16"/>
        <v>-1.5230272363598085E-2</v>
      </c>
    </row>
    <row r="547" spans="1:5" x14ac:dyDescent="0.25">
      <c r="A547" s="24">
        <v>44620</v>
      </c>
      <c r="B547" s="23">
        <v>50.959999084472663</v>
      </c>
      <c r="C547" s="23">
        <v>436.6300048828125</v>
      </c>
      <c r="D547" s="26">
        <f t="shared" si="17"/>
        <v>-9.7162846656728696E-3</v>
      </c>
      <c r="E547" s="26">
        <f t="shared" si="16"/>
        <v>-2.5585268239577408E-3</v>
      </c>
    </row>
    <row r="548" spans="1:5" x14ac:dyDescent="0.25">
      <c r="A548" s="24">
        <v>44617</v>
      </c>
      <c r="B548" s="23">
        <v>51.459999084472663</v>
      </c>
      <c r="C548" s="23">
        <v>437.75</v>
      </c>
      <c r="D548" s="26">
        <f t="shared" si="17"/>
        <v>-7.8438414329270678E-2</v>
      </c>
      <c r="E548" s="26">
        <f t="shared" si="16"/>
        <v>2.206400298007738E-2</v>
      </c>
    </row>
    <row r="549" spans="1:5" x14ac:dyDescent="0.25">
      <c r="A549" s="24">
        <v>44616</v>
      </c>
      <c r="B549" s="23">
        <v>55.840000152587891</v>
      </c>
      <c r="C549" s="23">
        <v>428.29998779296881</v>
      </c>
      <c r="D549" s="26">
        <f t="shared" si="17"/>
        <v>-1.6555101213769907E-2</v>
      </c>
      <c r="E549" s="26">
        <f t="shared" si="16"/>
        <v>1.5049118147250962E-2</v>
      </c>
    </row>
    <row r="550" spans="1:5" x14ac:dyDescent="0.25">
      <c r="A550" s="24">
        <v>44615</v>
      </c>
      <c r="B550" s="23">
        <v>56.779998779296882</v>
      </c>
      <c r="C550" s="23">
        <v>421.95001220703119</v>
      </c>
      <c r="D550" s="26">
        <f t="shared" si="17"/>
        <v>-6.1264183839423447E-3</v>
      </c>
      <c r="E550" s="26">
        <f t="shared" si="16"/>
        <v>-1.7738657232269084E-2</v>
      </c>
    </row>
    <row r="551" spans="1:5" x14ac:dyDescent="0.25">
      <c r="A551" s="24">
        <v>44614</v>
      </c>
      <c r="B551" s="23">
        <v>57.130001068115227</v>
      </c>
      <c r="C551" s="23">
        <v>429.57000732421881</v>
      </c>
      <c r="D551" s="26">
        <f t="shared" si="17"/>
        <v>-3.0050940779449697E-2</v>
      </c>
      <c r="E551" s="26">
        <f t="shared" si="16"/>
        <v>-1.0731648076383271E-2</v>
      </c>
    </row>
    <row r="552" spans="1:5" x14ac:dyDescent="0.25">
      <c r="A552" s="24">
        <v>44610</v>
      </c>
      <c r="B552" s="23">
        <v>58.900001525878913</v>
      </c>
      <c r="C552" s="23">
        <v>434.23001098632813</v>
      </c>
      <c r="D552" s="26">
        <f t="shared" si="17"/>
        <v>-6.0748701628544621E-3</v>
      </c>
      <c r="E552" s="26">
        <f t="shared" si="16"/>
        <v>-6.4750528258681328E-3</v>
      </c>
    </row>
    <row r="553" spans="1:5" x14ac:dyDescent="0.25">
      <c r="A553" s="24">
        <v>44609</v>
      </c>
      <c r="B553" s="23">
        <v>59.259998321533203</v>
      </c>
      <c r="C553" s="23">
        <v>437.05999755859381</v>
      </c>
      <c r="D553" s="26">
        <f t="shared" si="17"/>
        <v>-1.7084136313702758E-2</v>
      </c>
      <c r="E553" s="26">
        <f t="shared" si="16"/>
        <v>-2.136141606480535E-2</v>
      </c>
    </row>
    <row r="554" spans="1:5" x14ac:dyDescent="0.25">
      <c r="A554" s="24">
        <v>44608</v>
      </c>
      <c r="B554" s="23">
        <v>60.290000915527337</v>
      </c>
      <c r="C554" s="23">
        <v>446.60000610351563</v>
      </c>
      <c r="D554" s="26">
        <f t="shared" si="17"/>
        <v>7.8569244918231806E-3</v>
      </c>
      <c r="E554" s="26">
        <f t="shared" si="16"/>
        <v>1.1208249118113134E-3</v>
      </c>
    </row>
    <row r="555" spans="1:5" x14ac:dyDescent="0.25">
      <c r="A555" s="24">
        <v>44607</v>
      </c>
      <c r="B555" s="23">
        <v>59.819999694824219</v>
      </c>
      <c r="C555" s="23">
        <v>446.10000610351563</v>
      </c>
      <c r="D555" s="26">
        <f t="shared" si="17"/>
        <v>2.0819134001204942E-2</v>
      </c>
      <c r="E555" s="26">
        <f t="shared" si="16"/>
        <v>1.6126867265771061E-2</v>
      </c>
    </row>
    <row r="556" spans="1:5" x14ac:dyDescent="0.25">
      <c r="A556" s="24">
        <v>44606</v>
      </c>
      <c r="B556" s="23">
        <v>58.599998474121087</v>
      </c>
      <c r="C556" s="23">
        <v>439.01998901367188</v>
      </c>
      <c r="D556" s="26">
        <f t="shared" si="17"/>
        <v>-1.5291545506275761E-2</v>
      </c>
      <c r="E556" s="26">
        <f t="shared" si="16"/>
        <v>-3.2693149646785269E-3</v>
      </c>
    </row>
    <row r="557" spans="1:5" x14ac:dyDescent="0.25">
      <c r="A557" s="24">
        <v>44603</v>
      </c>
      <c r="B557" s="23">
        <v>59.509998321533203</v>
      </c>
      <c r="C557" s="23">
        <v>440.45999145507813</v>
      </c>
      <c r="D557" s="26">
        <f t="shared" si="17"/>
        <v>-1.9927583577803887E-2</v>
      </c>
      <c r="E557" s="26">
        <f t="shared" si="16"/>
        <v>-1.9718721011120044E-2</v>
      </c>
    </row>
    <row r="558" spans="1:5" x14ac:dyDescent="0.25">
      <c r="A558" s="24">
        <v>44602</v>
      </c>
      <c r="B558" s="23">
        <v>60.720001220703118</v>
      </c>
      <c r="C558" s="23">
        <v>449.32000732421881</v>
      </c>
      <c r="D558" s="26">
        <f t="shared" si="17"/>
        <v>-8.227618345223453E-4</v>
      </c>
      <c r="E558" s="26">
        <f t="shared" si="16"/>
        <v>-1.7965644680657533E-2</v>
      </c>
    </row>
    <row r="559" spans="1:5" x14ac:dyDescent="0.25">
      <c r="A559" s="24">
        <v>44601</v>
      </c>
      <c r="B559" s="23">
        <v>60.770000457763672</v>
      </c>
      <c r="C559" s="23">
        <v>457.54000854492188</v>
      </c>
      <c r="D559" s="26">
        <f t="shared" si="17"/>
        <v>1.367805978963621E-2</v>
      </c>
      <c r="E559" s="26">
        <f t="shared" si="16"/>
        <v>1.4636106949445615E-2</v>
      </c>
    </row>
    <row r="560" spans="1:5" x14ac:dyDescent="0.25">
      <c r="A560" s="24">
        <v>44600</v>
      </c>
      <c r="B560" s="23">
        <v>59.950000762939453</v>
      </c>
      <c r="C560" s="23">
        <v>450.94000244140619</v>
      </c>
      <c r="D560" s="26">
        <f t="shared" si="17"/>
        <v>1.6791073504740073E-2</v>
      </c>
      <c r="E560" s="26">
        <f t="shared" si="16"/>
        <v>8.2278598475853393E-3</v>
      </c>
    </row>
    <row r="561" spans="1:5" x14ac:dyDescent="0.25">
      <c r="A561" s="24">
        <v>44599</v>
      </c>
      <c r="B561" s="23">
        <v>58.959999084472663</v>
      </c>
      <c r="C561" s="23">
        <v>447.260009765625</v>
      </c>
      <c r="D561" s="26">
        <f t="shared" si="17"/>
        <v>3.7452740844321486E-3</v>
      </c>
      <c r="E561" s="26">
        <f t="shared" si="16"/>
        <v>-3.2092765817482993E-3</v>
      </c>
    </row>
    <row r="562" spans="1:5" x14ac:dyDescent="0.25">
      <c r="A562" s="24">
        <v>44596</v>
      </c>
      <c r="B562" s="23">
        <v>58.740001678466797</v>
      </c>
      <c r="C562" s="23">
        <v>448.70001220703119</v>
      </c>
      <c r="D562" s="26">
        <f t="shared" si="17"/>
        <v>-7.7702547051422544E-3</v>
      </c>
      <c r="E562" s="26">
        <f t="shared" si="16"/>
        <v>4.702207959730309E-3</v>
      </c>
    </row>
    <row r="563" spans="1:5" x14ac:dyDescent="0.25">
      <c r="A563" s="24">
        <v>44595</v>
      </c>
      <c r="B563" s="23">
        <v>59.200000762939453</v>
      </c>
      <c r="C563" s="23">
        <v>446.60000610351563</v>
      </c>
      <c r="D563" s="26">
        <f t="shared" si="17"/>
        <v>-3.3670161246094343E-3</v>
      </c>
      <c r="E563" s="26">
        <f t="shared" si="16"/>
        <v>-2.3504973994833311E-2</v>
      </c>
    </row>
    <row r="564" spans="1:5" x14ac:dyDescent="0.25">
      <c r="A564" s="24">
        <v>44594</v>
      </c>
      <c r="B564" s="23">
        <v>59.400001525878913</v>
      </c>
      <c r="C564" s="23">
        <v>457.35000610351563</v>
      </c>
      <c r="D564" s="26">
        <f t="shared" si="17"/>
        <v>1.417110867985949E-2</v>
      </c>
      <c r="E564" s="26">
        <f t="shared" si="16"/>
        <v>9.7140827418131792E-3</v>
      </c>
    </row>
    <row r="565" spans="1:5" x14ac:dyDescent="0.25">
      <c r="A565" s="24">
        <v>44593</v>
      </c>
      <c r="B565" s="23">
        <v>58.569999694824219</v>
      </c>
      <c r="C565" s="23">
        <v>452.95001220703119</v>
      </c>
      <c r="D565" s="26">
        <f t="shared" si="17"/>
        <v>3.098043089223812E-2</v>
      </c>
      <c r="E565" s="26">
        <f t="shared" si="16"/>
        <v>6.7569258744575311E-3</v>
      </c>
    </row>
    <row r="566" spans="1:5" x14ac:dyDescent="0.25">
      <c r="A566" s="24">
        <v>44592</v>
      </c>
      <c r="B566" s="23">
        <v>56.810001373291023</v>
      </c>
      <c r="C566" s="23">
        <v>449.91000366210938</v>
      </c>
      <c r="D566" s="26">
        <f t="shared" si="17"/>
        <v>1.0135129406343202E-2</v>
      </c>
      <c r="E566" s="26">
        <f t="shared" si="16"/>
        <v>1.8011067394991587E-2</v>
      </c>
    </row>
    <row r="567" spans="1:5" x14ac:dyDescent="0.25">
      <c r="A567" s="24">
        <v>44589</v>
      </c>
      <c r="B567" s="23">
        <v>56.240001678466797</v>
      </c>
      <c r="C567" s="23">
        <v>441.95001220703119</v>
      </c>
      <c r="D567" s="26">
        <f t="shared" si="17"/>
        <v>1.4247085746757149E-2</v>
      </c>
      <c r="E567" s="26">
        <f t="shared" si="16"/>
        <v>2.4835410015744186E-2</v>
      </c>
    </row>
    <row r="568" spans="1:5" x14ac:dyDescent="0.25">
      <c r="A568" s="24">
        <v>44588</v>
      </c>
      <c r="B568" s="23">
        <v>55.450000762939453</v>
      </c>
      <c r="C568" s="23">
        <v>431.239990234375</v>
      </c>
      <c r="D568" s="26">
        <f t="shared" si="17"/>
        <v>1.9877233474567824E-3</v>
      </c>
      <c r="E568" s="26">
        <f t="shared" si="16"/>
        <v>-4.9379635062216654E-3</v>
      </c>
    </row>
    <row r="569" spans="1:5" x14ac:dyDescent="0.25">
      <c r="A569" s="24">
        <v>44587</v>
      </c>
      <c r="B569" s="23">
        <v>55.340000152587891</v>
      </c>
      <c r="C569" s="23">
        <v>433.3800048828125</v>
      </c>
      <c r="D569" s="26">
        <f t="shared" si="17"/>
        <v>-1.8037243253630209E-3</v>
      </c>
      <c r="E569" s="26">
        <f t="shared" si="16"/>
        <v>-2.5087953939929575E-3</v>
      </c>
    </row>
    <row r="570" spans="1:5" x14ac:dyDescent="0.25">
      <c r="A570" s="24">
        <v>44586</v>
      </c>
      <c r="B570" s="23">
        <v>55.439998626708977</v>
      </c>
      <c r="C570" s="23">
        <v>434.47000122070313</v>
      </c>
      <c r="D570" s="26">
        <f t="shared" si="17"/>
        <v>3.6088882036211523E-4</v>
      </c>
      <c r="E570" s="26">
        <f t="shared" si="16"/>
        <v>-1.2208974085799573E-2</v>
      </c>
    </row>
    <row r="571" spans="1:5" x14ac:dyDescent="0.25">
      <c r="A571" s="24">
        <v>44585</v>
      </c>
      <c r="B571" s="23">
        <v>55.419998168945313</v>
      </c>
      <c r="C571" s="23">
        <v>439.83999633789063</v>
      </c>
      <c r="D571" s="26">
        <f t="shared" si="17"/>
        <v>-2.6993256559776357E-3</v>
      </c>
      <c r="E571" s="26">
        <f t="shared" si="16"/>
        <v>4.2467357068962652E-3</v>
      </c>
    </row>
    <row r="572" spans="1:5" x14ac:dyDescent="0.25">
      <c r="A572" s="24">
        <v>44582</v>
      </c>
      <c r="B572" s="23">
        <v>55.569999694824219</v>
      </c>
      <c r="C572" s="23">
        <v>437.98001098632813</v>
      </c>
      <c r="D572" s="26">
        <f t="shared" si="17"/>
        <v>-3.1881564153437125E-2</v>
      </c>
      <c r="E572" s="26">
        <f t="shared" si="16"/>
        <v>-1.963064132886827E-2</v>
      </c>
    </row>
    <row r="573" spans="1:5" x14ac:dyDescent="0.25">
      <c r="A573" s="24">
        <v>44581</v>
      </c>
      <c r="B573" s="23">
        <v>57.400001525878913</v>
      </c>
      <c r="C573" s="23">
        <v>446.75</v>
      </c>
      <c r="D573" s="26">
        <f t="shared" si="17"/>
        <v>-9.6617937791474429E-3</v>
      </c>
      <c r="E573" s="26">
        <f t="shared" si="16"/>
        <v>-1.1068068622025473E-2</v>
      </c>
    </row>
    <row r="574" spans="1:5" x14ac:dyDescent="0.25">
      <c r="A574" s="24">
        <v>44580</v>
      </c>
      <c r="B574" s="23">
        <v>57.959999084472663</v>
      </c>
      <c r="C574" s="23">
        <v>451.75</v>
      </c>
      <c r="D574" s="26">
        <f t="shared" si="17"/>
        <v>-2.5554816231703636E-2</v>
      </c>
      <c r="E574" s="26">
        <f t="shared" si="16"/>
        <v>-1.0383557878106742E-2</v>
      </c>
    </row>
    <row r="575" spans="1:5" x14ac:dyDescent="0.25">
      <c r="A575" s="24">
        <v>44579</v>
      </c>
      <c r="B575" s="23">
        <v>59.479999542236328</v>
      </c>
      <c r="C575" s="23">
        <v>456.489990234375</v>
      </c>
      <c r="D575" s="26">
        <f t="shared" si="17"/>
        <v>-1.7346757942107938E-2</v>
      </c>
      <c r="E575" s="26">
        <f t="shared" si="16"/>
        <v>-1.7709612163689825E-2</v>
      </c>
    </row>
    <row r="576" spans="1:5" x14ac:dyDescent="0.25">
      <c r="A576" s="24">
        <v>44575</v>
      </c>
      <c r="B576" s="23">
        <v>60.529998779296882</v>
      </c>
      <c r="C576" s="23">
        <v>464.72000122070313</v>
      </c>
      <c r="D576" s="26">
        <f t="shared" si="17"/>
        <v>5.9830583564379758E-3</v>
      </c>
      <c r="E576" s="26">
        <f t="shared" si="16"/>
        <v>4.0902082084159908E-4</v>
      </c>
    </row>
    <row r="577" spans="1:5" x14ac:dyDescent="0.25">
      <c r="A577" s="24">
        <v>44574</v>
      </c>
      <c r="B577" s="23">
        <v>60.169998168945313</v>
      </c>
      <c r="C577" s="23">
        <v>464.52999877929688</v>
      </c>
      <c r="D577" s="26">
        <f t="shared" si="17"/>
        <v>3.669681454647522E-3</v>
      </c>
      <c r="E577" s="26">
        <f t="shared" si="16"/>
        <v>-1.3778587715492119E-2</v>
      </c>
    </row>
    <row r="578" spans="1:5" x14ac:dyDescent="0.25">
      <c r="A578" s="24">
        <v>44573</v>
      </c>
      <c r="B578" s="23">
        <v>59.950000762939453</v>
      </c>
      <c r="C578" s="23">
        <v>471.01998901367188</v>
      </c>
      <c r="D578" s="26">
        <f t="shared" si="17"/>
        <v>-4.9792404491376674E-3</v>
      </c>
      <c r="E578" s="26">
        <f t="shared" ref="E578:E641" si="18">+C578/C579-1</f>
        <v>2.7035423388437341E-3</v>
      </c>
    </row>
    <row r="579" spans="1:5" x14ac:dyDescent="0.25">
      <c r="A579" s="24">
        <v>44572</v>
      </c>
      <c r="B579" s="23">
        <v>60.25</v>
      </c>
      <c r="C579" s="23">
        <v>469.75</v>
      </c>
      <c r="D579" s="26">
        <f t="shared" ref="D579:D642" si="19">+B579/B580-1</f>
        <v>6.179006768284534E-3</v>
      </c>
      <c r="E579" s="26">
        <f t="shared" si="18"/>
        <v>9.1082686632446563E-3</v>
      </c>
    </row>
    <row r="580" spans="1:5" x14ac:dyDescent="0.25">
      <c r="A580" s="24">
        <v>44571</v>
      </c>
      <c r="B580" s="23">
        <v>59.880001068115227</v>
      </c>
      <c r="C580" s="23">
        <v>465.510009765625</v>
      </c>
      <c r="D580" s="26">
        <f t="shared" si="19"/>
        <v>3.2591814708469613E-2</v>
      </c>
      <c r="E580" s="26">
        <f t="shared" si="18"/>
        <v>-1.244366059822366E-3</v>
      </c>
    </row>
    <row r="581" spans="1:5" x14ac:dyDescent="0.25">
      <c r="A581" s="24">
        <v>44568</v>
      </c>
      <c r="B581" s="23">
        <v>57.990001678466797</v>
      </c>
      <c r="C581" s="23">
        <v>466.08999633789063</v>
      </c>
      <c r="D581" s="26">
        <f t="shared" si="19"/>
        <v>-8.6146168628264963E-4</v>
      </c>
      <c r="E581" s="26">
        <f t="shared" si="18"/>
        <v>-3.9535113344947304E-3</v>
      </c>
    </row>
    <row r="582" spans="1:5" x14ac:dyDescent="0.25">
      <c r="A582" s="24">
        <v>44567</v>
      </c>
      <c r="B582" s="23">
        <v>58.040000915527337</v>
      </c>
      <c r="C582" s="23">
        <v>467.94000244140619</v>
      </c>
      <c r="D582" s="26">
        <f t="shared" si="19"/>
        <v>1.0348632936310054E-3</v>
      </c>
      <c r="E582" s="26">
        <f t="shared" si="18"/>
        <v>-9.3941337550562665E-4</v>
      </c>
    </row>
    <row r="583" spans="1:5" x14ac:dyDescent="0.25">
      <c r="A583" s="24">
        <v>44566</v>
      </c>
      <c r="B583" s="23">
        <v>57.979999542236328</v>
      </c>
      <c r="C583" s="23">
        <v>468.3800048828125</v>
      </c>
      <c r="D583" s="26">
        <f t="shared" si="19"/>
        <v>-8.719475493163209E-3</v>
      </c>
      <c r="E583" s="26">
        <f t="shared" si="18"/>
        <v>-1.9202142486770879E-2</v>
      </c>
    </row>
    <row r="584" spans="1:5" x14ac:dyDescent="0.25">
      <c r="A584" s="24">
        <v>44565</v>
      </c>
      <c r="B584" s="23">
        <v>58.490001678466797</v>
      </c>
      <c r="C584" s="23">
        <v>477.54998779296881</v>
      </c>
      <c r="D584" s="26">
        <f t="shared" si="19"/>
        <v>2.6500564204307908E-2</v>
      </c>
      <c r="E584" s="26">
        <f t="shared" si="18"/>
        <v>-3.3493890638958135E-4</v>
      </c>
    </row>
    <row r="585" spans="1:5" x14ac:dyDescent="0.25">
      <c r="A585" s="24">
        <v>44564</v>
      </c>
      <c r="B585" s="23">
        <v>56.979999542236328</v>
      </c>
      <c r="C585" s="23">
        <v>477.70999145507813</v>
      </c>
      <c r="D585" s="26">
        <f t="shared" si="19"/>
        <v>1.4420534087516534E-2</v>
      </c>
      <c r="E585" s="26">
        <f t="shared" si="18"/>
        <v>5.7899613640617353E-3</v>
      </c>
    </row>
    <row r="586" spans="1:5" x14ac:dyDescent="0.25">
      <c r="A586" s="24">
        <v>44561</v>
      </c>
      <c r="B586" s="23">
        <v>56.169998168945313</v>
      </c>
      <c r="C586" s="23">
        <v>474.95999145507813</v>
      </c>
      <c r="D586" s="26">
        <f t="shared" si="19"/>
        <v>-6.0166371029307664E-3</v>
      </c>
      <c r="E586" s="26">
        <f t="shared" si="18"/>
        <v>-2.5201869073463445E-3</v>
      </c>
    </row>
    <row r="587" spans="1:5" x14ac:dyDescent="0.25">
      <c r="A587" s="24">
        <v>44560</v>
      </c>
      <c r="B587" s="23">
        <v>56.509998321533203</v>
      </c>
      <c r="C587" s="23">
        <v>476.16000366210938</v>
      </c>
      <c r="D587" s="26">
        <f t="shared" si="19"/>
        <v>-9.465397418910948E-3</v>
      </c>
      <c r="E587" s="26">
        <f t="shared" si="18"/>
        <v>-2.7645289726202504E-3</v>
      </c>
    </row>
    <row r="588" spans="1:5" x14ac:dyDescent="0.25">
      <c r="A588" s="24">
        <v>44559</v>
      </c>
      <c r="B588" s="23">
        <v>57.049999237060547</v>
      </c>
      <c r="C588" s="23">
        <v>477.48001098632813</v>
      </c>
      <c r="D588" s="26">
        <f t="shared" si="19"/>
        <v>1.7558994342659062E-3</v>
      </c>
      <c r="E588" s="26">
        <f t="shared" si="18"/>
        <v>1.2792079086265673E-3</v>
      </c>
    </row>
    <row r="589" spans="1:5" x14ac:dyDescent="0.25">
      <c r="A589" s="24">
        <v>44558</v>
      </c>
      <c r="B589" s="23">
        <v>56.950000762939453</v>
      </c>
      <c r="C589" s="23">
        <v>476.8699951171875</v>
      </c>
      <c r="D589" s="26">
        <f t="shared" si="19"/>
        <v>6.1837861882345635E-3</v>
      </c>
      <c r="E589" s="26">
        <f t="shared" si="18"/>
        <v>-8.1719532426161035E-4</v>
      </c>
    </row>
    <row r="590" spans="1:5" x14ac:dyDescent="0.25">
      <c r="A590" s="24">
        <v>44557</v>
      </c>
      <c r="B590" s="23">
        <v>56.599998474121087</v>
      </c>
      <c r="C590" s="23">
        <v>477.260009765625</v>
      </c>
      <c r="D590" s="26">
        <f t="shared" si="19"/>
        <v>1.2884706375152266E-2</v>
      </c>
      <c r="E590" s="26">
        <f t="shared" si="18"/>
        <v>1.4152153794584565E-2</v>
      </c>
    </row>
    <row r="591" spans="1:5" x14ac:dyDescent="0.25">
      <c r="A591" s="24">
        <v>44553</v>
      </c>
      <c r="B591" s="23">
        <v>55.880001068115227</v>
      </c>
      <c r="C591" s="23">
        <v>470.60000610351563</v>
      </c>
      <c r="D591" s="26">
        <f t="shared" si="19"/>
        <v>9.2108027102881795E-3</v>
      </c>
      <c r="E591" s="26">
        <f t="shared" si="18"/>
        <v>6.2220779724151409E-3</v>
      </c>
    </row>
    <row r="592" spans="1:5" x14ac:dyDescent="0.25">
      <c r="A592" s="24">
        <v>44552</v>
      </c>
      <c r="B592" s="23">
        <v>55.369998931884773</v>
      </c>
      <c r="C592" s="23">
        <v>467.69000244140619</v>
      </c>
      <c r="D592" s="26">
        <f t="shared" si="19"/>
        <v>-1.442774210170028E-3</v>
      </c>
      <c r="E592" s="26">
        <f t="shared" si="18"/>
        <v>9.9987148689657523E-3</v>
      </c>
    </row>
    <row r="593" spans="1:5" x14ac:dyDescent="0.25">
      <c r="A593" s="24">
        <v>44551</v>
      </c>
      <c r="B593" s="23">
        <v>55.450000762939453</v>
      </c>
      <c r="C593" s="23">
        <v>463.05999755859381</v>
      </c>
      <c r="D593" s="26">
        <f t="shared" si="19"/>
        <v>3.4514969057537925E-2</v>
      </c>
      <c r="E593" s="26">
        <f t="shared" si="18"/>
        <v>1.7758992432985066E-2</v>
      </c>
    </row>
    <row r="594" spans="1:5" x14ac:dyDescent="0.25">
      <c r="A594" s="24">
        <v>44550</v>
      </c>
      <c r="B594" s="23">
        <v>53.599998474121087</v>
      </c>
      <c r="C594" s="23">
        <v>454.98001098632813</v>
      </c>
      <c r="D594" s="26">
        <f t="shared" si="19"/>
        <v>-1.9213230053810926E-2</v>
      </c>
      <c r="E594" s="26">
        <f t="shared" si="18"/>
        <v>-1.0633405490204417E-2</v>
      </c>
    </row>
    <row r="595" spans="1:5" x14ac:dyDescent="0.25">
      <c r="A595" s="24">
        <v>44547</v>
      </c>
      <c r="B595" s="23">
        <v>54.650001525878913</v>
      </c>
      <c r="C595" s="23">
        <v>459.8699951171875</v>
      </c>
      <c r="D595" s="26">
        <f t="shared" si="19"/>
        <v>-6.1829449392619695E-3</v>
      </c>
      <c r="E595" s="26">
        <f t="shared" si="18"/>
        <v>-1.4106585738330235E-2</v>
      </c>
    </row>
    <row r="596" spans="1:5" x14ac:dyDescent="0.25">
      <c r="A596" s="24">
        <v>44546</v>
      </c>
      <c r="B596" s="23">
        <v>54.990001678466797</v>
      </c>
      <c r="C596" s="23">
        <v>466.45001220703119</v>
      </c>
      <c r="D596" s="26">
        <f t="shared" si="19"/>
        <v>-1.8736602782060463E-2</v>
      </c>
      <c r="E596" s="26">
        <f t="shared" si="18"/>
        <v>-8.8185164527422311E-3</v>
      </c>
    </row>
    <row r="597" spans="1:5" x14ac:dyDescent="0.25">
      <c r="A597" s="24">
        <v>44545</v>
      </c>
      <c r="B597" s="23">
        <v>56.040000915527337</v>
      </c>
      <c r="C597" s="23">
        <v>470.60000610351563</v>
      </c>
      <c r="D597" s="26">
        <f t="shared" si="19"/>
        <v>2.5809991210764549E-2</v>
      </c>
      <c r="E597" s="26">
        <f t="shared" si="18"/>
        <v>1.5625045279773042E-2</v>
      </c>
    </row>
    <row r="598" spans="1:5" x14ac:dyDescent="0.25">
      <c r="A598" s="24">
        <v>44544</v>
      </c>
      <c r="B598" s="23">
        <v>54.630001068115227</v>
      </c>
      <c r="C598" s="23">
        <v>463.3599853515625</v>
      </c>
      <c r="D598" s="26">
        <f t="shared" si="19"/>
        <v>-1.9562098505175429E-2</v>
      </c>
      <c r="E598" s="26">
        <f t="shared" si="18"/>
        <v>-6.8800435567339946E-3</v>
      </c>
    </row>
    <row r="599" spans="1:5" x14ac:dyDescent="0.25">
      <c r="A599" s="24">
        <v>44543</v>
      </c>
      <c r="B599" s="23">
        <v>55.720001220703118</v>
      </c>
      <c r="C599" s="23">
        <v>466.57000732421881</v>
      </c>
      <c r="D599" s="26">
        <f t="shared" si="19"/>
        <v>-3.2638842069807161E-2</v>
      </c>
      <c r="E599" s="26">
        <f t="shared" si="18"/>
        <v>-8.8583570477621665E-3</v>
      </c>
    </row>
    <row r="600" spans="1:5" x14ac:dyDescent="0.25">
      <c r="A600" s="24">
        <v>44540</v>
      </c>
      <c r="B600" s="23">
        <v>57.599998474121087</v>
      </c>
      <c r="C600" s="23">
        <v>470.739990234375</v>
      </c>
      <c r="D600" s="26">
        <f t="shared" si="19"/>
        <v>-8.6735560163653247E-4</v>
      </c>
      <c r="E600" s="26">
        <f t="shared" si="18"/>
        <v>9.4134964584624559E-3</v>
      </c>
    </row>
    <row r="601" spans="1:5" x14ac:dyDescent="0.25">
      <c r="A601" s="24">
        <v>44539</v>
      </c>
      <c r="B601" s="23">
        <v>57.650001525878913</v>
      </c>
      <c r="C601" s="23">
        <v>466.35000610351563</v>
      </c>
      <c r="D601" s="26">
        <f t="shared" si="19"/>
        <v>-1.2842465417875926E-2</v>
      </c>
      <c r="E601" s="26">
        <f t="shared" si="18"/>
        <v>-6.7515398371333912E-3</v>
      </c>
    </row>
    <row r="602" spans="1:5" x14ac:dyDescent="0.25">
      <c r="A602" s="24">
        <v>44538</v>
      </c>
      <c r="B602" s="23">
        <v>58.400001525878913</v>
      </c>
      <c r="C602" s="23">
        <v>469.51998901367188</v>
      </c>
      <c r="D602" s="26">
        <f t="shared" si="19"/>
        <v>-8.6572453378744862E-3</v>
      </c>
      <c r="E602" s="26">
        <f t="shared" si="18"/>
        <v>2.6479675356780863E-3</v>
      </c>
    </row>
    <row r="603" spans="1:5" x14ac:dyDescent="0.25">
      <c r="A603" s="24">
        <v>44537</v>
      </c>
      <c r="B603" s="23">
        <v>58.909999847412109</v>
      </c>
      <c r="C603" s="23">
        <v>468.27999877929688</v>
      </c>
      <c r="D603" s="26">
        <f t="shared" si="19"/>
        <v>2.7234016580783837E-3</v>
      </c>
      <c r="E603" s="26">
        <f t="shared" si="18"/>
        <v>2.0684823247291373E-2</v>
      </c>
    </row>
    <row r="604" spans="1:5" x14ac:dyDescent="0.25">
      <c r="A604" s="24">
        <v>44536</v>
      </c>
      <c r="B604" s="23">
        <v>58.75</v>
      </c>
      <c r="C604" s="23">
        <v>458.79000854492188</v>
      </c>
      <c r="D604" s="26">
        <f t="shared" si="19"/>
        <v>4.6169709281318472E-3</v>
      </c>
      <c r="E604" s="26">
        <f t="shared" si="18"/>
        <v>1.184331295081531E-2</v>
      </c>
    </row>
    <row r="605" spans="1:5" x14ac:dyDescent="0.25">
      <c r="A605" s="24">
        <v>44533</v>
      </c>
      <c r="B605" s="23">
        <v>58.479999542236328</v>
      </c>
      <c r="C605" s="23">
        <v>453.42001342773438</v>
      </c>
      <c r="D605" s="26">
        <f t="shared" si="19"/>
        <v>2.3272055657866497E-2</v>
      </c>
      <c r="E605" s="26">
        <f t="shared" si="18"/>
        <v>-8.7013129030577563E-3</v>
      </c>
    </row>
    <row r="606" spans="1:5" x14ac:dyDescent="0.25">
      <c r="A606" s="24">
        <v>44532</v>
      </c>
      <c r="B606" s="23">
        <v>57.150001525878913</v>
      </c>
      <c r="C606" s="23">
        <v>457.39999389648438</v>
      </c>
      <c r="D606" s="26">
        <f t="shared" si="19"/>
        <v>2.6032329319180869E-2</v>
      </c>
      <c r="E606" s="26">
        <f t="shared" si="18"/>
        <v>1.5316301657013032E-2</v>
      </c>
    </row>
    <row r="607" spans="1:5" x14ac:dyDescent="0.25">
      <c r="A607" s="24">
        <v>44531</v>
      </c>
      <c r="B607" s="23">
        <v>55.700000762939453</v>
      </c>
      <c r="C607" s="23">
        <v>450.5</v>
      </c>
      <c r="D607" s="26">
        <f t="shared" si="19"/>
        <v>-1.3635566515294628E-2</v>
      </c>
      <c r="E607" s="26">
        <f t="shared" si="18"/>
        <v>-1.1107203410551825E-2</v>
      </c>
    </row>
    <row r="608" spans="1:5" x14ac:dyDescent="0.25">
      <c r="A608" s="24">
        <v>44530</v>
      </c>
      <c r="B608" s="23">
        <v>56.470001220703118</v>
      </c>
      <c r="C608" s="23">
        <v>455.55999755859381</v>
      </c>
      <c r="D608" s="26">
        <f t="shared" si="19"/>
        <v>-1.9107147471810637E-2</v>
      </c>
      <c r="E608" s="26">
        <f t="shared" si="18"/>
        <v>-1.9457616070086003E-2</v>
      </c>
    </row>
    <row r="609" spans="1:5" x14ac:dyDescent="0.25">
      <c r="A609" s="24">
        <v>44529</v>
      </c>
      <c r="B609" s="23">
        <v>57.569999694824219</v>
      </c>
      <c r="C609" s="23">
        <v>464.60000610351563</v>
      </c>
      <c r="D609" s="26">
        <f t="shared" si="19"/>
        <v>2.4741890033781022E-2</v>
      </c>
      <c r="E609" s="26">
        <f t="shared" si="18"/>
        <v>1.2266607551340236E-2</v>
      </c>
    </row>
    <row r="610" spans="1:5" x14ac:dyDescent="0.25">
      <c r="A610" s="24">
        <v>44526</v>
      </c>
      <c r="B610" s="23">
        <v>56.180000305175781</v>
      </c>
      <c r="C610" s="23">
        <v>458.97000122070313</v>
      </c>
      <c r="D610" s="26">
        <f t="shared" si="19"/>
        <v>-1.9546229437999219E-2</v>
      </c>
      <c r="E610" s="26">
        <f t="shared" si="18"/>
        <v>-2.2303172218498535E-2</v>
      </c>
    </row>
    <row r="611" spans="1:5" x14ac:dyDescent="0.25">
      <c r="A611" s="24">
        <v>44524</v>
      </c>
      <c r="B611" s="23">
        <v>57.299999237060547</v>
      </c>
      <c r="C611" s="23">
        <v>469.44000244140619</v>
      </c>
      <c r="D611" s="26">
        <f t="shared" si="19"/>
        <v>4.8106843903447993E-2</v>
      </c>
      <c r="E611" s="26">
        <f t="shared" si="18"/>
        <v>2.6698562410170101E-3</v>
      </c>
    </row>
    <row r="612" spans="1:5" x14ac:dyDescent="0.25">
      <c r="A612" s="24">
        <v>44523</v>
      </c>
      <c r="B612" s="23">
        <v>54.669998168945313</v>
      </c>
      <c r="C612" s="23">
        <v>468.19000244140619</v>
      </c>
      <c r="D612" s="26">
        <f t="shared" si="19"/>
        <v>-8.3439668104043907E-3</v>
      </c>
      <c r="E612" s="26">
        <f t="shared" si="18"/>
        <v>1.3259941986771828E-3</v>
      </c>
    </row>
    <row r="613" spans="1:5" x14ac:dyDescent="0.25">
      <c r="A613" s="24">
        <v>44522</v>
      </c>
      <c r="B613" s="23">
        <v>55.130001068115227</v>
      </c>
      <c r="C613" s="23">
        <v>467.57000732421881</v>
      </c>
      <c r="D613" s="26">
        <f t="shared" si="19"/>
        <v>1.9992840682725443E-3</v>
      </c>
      <c r="E613" s="26">
        <f t="shared" si="18"/>
        <v>-2.8151747381705006E-3</v>
      </c>
    </row>
    <row r="614" spans="1:5" x14ac:dyDescent="0.25">
      <c r="A614" s="24">
        <v>44519</v>
      </c>
      <c r="B614" s="23">
        <v>55.020000457763672</v>
      </c>
      <c r="C614" s="23">
        <v>468.8900146484375</v>
      </c>
      <c r="D614" s="26">
        <f t="shared" si="19"/>
        <v>-1.5742415815639066E-2</v>
      </c>
      <c r="E614" s="26">
        <f t="shared" si="18"/>
        <v>-1.7882535035962377E-3</v>
      </c>
    </row>
    <row r="615" spans="1:5" x14ac:dyDescent="0.25">
      <c r="A615" s="24">
        <v>44518</v>
      </c>
      <c r="B615" s="23">
        <v>55.900001525878913</v>
      </c>
      <c r="C615" s="23">
        <v>469.73001098632813</v>
      </c>
      <c r="D615" s="26">
        <f t="shared" si="19"/>
        <v>-1.7856870378765155E-3</v>
      </c>
      <c r="E615" s="26">
        <f t="shared" si="18"/>
        <v>3.3964119454403807E-3</v>
      </c>
    </row>
    <row r="616" spans="1:5" x14ac:dyDescent="0.25">
      <c r="A616" s="24">
        <v>44517</v>
      </c>
      <c r="B616" s="23">
        <v>56</v>
      </c>
      <c r="C616" s="23">
        <v>468.1400146484375</v>
      </c>
      <c r="D616" s="26">
        <f t="shared" si="19"/>
        <v>-1.2345692301947708E-2</v>
      </c>
      <c r="E616" s="26">
        <f t="shared" si="18"/>
        <v>-2.4292195146282669E-3</v>
      </c>
    </row>
    <row r="617" spans="1:5" x14ac:dyDescent="0.25">
      <c r="A617" s="24">
        <v>44516</v>
      </c>
      <c r="B617" s="23">
        <v>56.700000762939453</v>
      </c>
      <c r="C617" s="23">
        <v>469.27999877929688</v>
      </c>
      <c r="D617" s="26">
        <f t="shared" si="19"/>
        <v>0</v>
      </c>
      <c r="E617" s="26">
        <f t="shared" si="18"/>
        <v>3.9578249844973712E-3</v>
      </c>
    </row>
    <row r="618" spans="1:5" x14ac:dyDescent="0.25">
      <c r="A618" s="24">
        <v>44515</v>
      </c>
      <c r="B618" s="23">
        <v>56.700000762939453</v>
      </c>
      <c r="C618" s="23">
        <v>467.42999267578119</v>
      </c>
      <c r="D618" s="26">
        <f t="shared" si="19"/>
        <v>1.2500013623918838E-2</v>
      </c>
      <c r="E618" s="26">
        <f t="shared" si="18"/>
        <v>3.4242229518532952E-4</v>
      </c>
    </row>
    <row r="619" spans="1:5" x14ac:dyDescent="0.25">
      <c r="A619" s="24">
        <v>44512</v>
      </c>
      <c r="B619" s="23">
        <v>56</v>
      </c>
      <c r="C619" s="23">
        <v>467.26998901367188</v>
      </c>
      <c r="D619" s="26">
        <f t="shared" si="19"/>
        <v>-3.3813602305137191E-3</v>
      </c>
      <c r="E619" s="26">
        <f t="shared" si="18"/>
        <v>7.5468445197233169E-3</v>
      </c>
    </row>
    <row r="620" spans="1:5" x14ac:dyDescent="0.25">
      <c r="A620" s="24">
        <v>44511</v>
      </c>
      <c r="B620" s="23">
        <v>56.189998626708977</v>
      </c>
      <c r="C620" s="23">
        <v>463.76998901367188</v>
      </c>
      <c r="D620" s="26">
        <f t="shared" si="19"/>
        <v>-7.5944951128150695E-3</v>
      </c>
      <c r="E620" s="26">
        <f t="shared" si="18"/>
        <v>3.2352766935006549E-4</v>
      </c>
    </row>
    <row r="621" spans="1:5" x14ac:dyDescent="0.25">
      <c r="A621" s="24">
        <v>44510</v>
      </c>
      <c r="B621" s="23">
        <v>56.619998931884773</v>
      </c>
      <c r="C621" s="23">
        <v>463.6199951171875</v>
      </c>
      <c r="D621" s="26">
        <f t="shared" si="19"/>
        <v>9.6290492724460108E-3</v>
      </c>
      <c r="E621" s="26">
        <f t="shared" si="18"/>
        <v>-8.0448665461582136E-3</v>
      </c>
    </row>
    <row r="622" spans="1:5" x14ac:dyDescent="0.25">
      <c r="A622" s="24">
        <v>44509</v>
      </c>
      <c r="B622" s="23">
        <v>56.080001831054688</v>
      </c>
      <c r="C622" s="23">
        <v>467.3800048828125</v>
      </c>
      <c r="D622" s="26">
        <f t="shared" si="19"/>
        <v>9.9046112704554989E-3</v>
      </c>
      <c r="E622" s="26">
        <f t="shared" si="18"/>
        <v>-3.305371414023317E-3</v>
      </c>
    </row>
    <row r="623" spans="1:5" x14ac:dyDescent="0.25">
      <c r="A623" s="24">
        <v>44508</v>
      </c>
      <c r="B623" s="23">
        <v>55.529998779296882</v>
      </c>
      <c r="C623" s="23">
        <v>468.92999267578119</v>
      </c>
      <c r="D623" s="26">
        <f t="shared" si="19"/>
        <v>-1.4726788894005693E-2</v>
      </c>
      <c r="E623" s="26">
        <f t="shared" si="18"/>
        <v>8.5372099444325222E-4</v>
      </c>
    </row>
    <row r="624" spans="1:5" x14ac:dyDescent="0.25">
      <c r="A624" s="24">
        <v>44505</v>
      </c>
      <c r="B624" s="23">
        <v>56.360000610351563</v>
      </c>
      <c r="C624" s="23">
        <v>468.52999877929688</v>
      </c>
      <c r="D624" s="26">
        <f t="shared" si="19"/>
        <v>3.2801922769611469E-2</v>
      </c>
      <c r="E624" s="26">
        <f t="shared" si="18"/>
        <v>3.4696089278050124E-3</v>
      </c>
    </row>
    <row r="625" spans="1:5" x14ac:dyDescent="0.25">
      <c r="A625" s="24">
        <v>44504</v>
      </c>
      <c r="B625" s="23">
        <v>54.569999694824219</v>
      </c>
      <c r="C625" s="23">
        <v>466.91000366210938</v>
      </c>
      <c r="D625" s="26">
        <f t="shared" si="19"/>
        <v>-1.1413062670430407E-2</v>
      </c>
      <c r="E625" s="26">
        <f t="shared" si="18"/>
        <v>4.712520303954415E-3</v>
      </c>
    </row>
    <row r="626" spans="1:5" x14ac:dyDescent="0.25">
      <c r="A626" s="24">
        <v>44503</v>
      </c>
      <c r="B626" s="23">
        <v>55.200000762939453</v>
      </c>
      <c r="C626" s="23">
        <v>464.72000122070313</v>
      </c>
      <c r="D626" s="26">
        <f t="shared" si="19"/>
        <v>1.0803884746268588E-2</v>
      </c>
      <c r="E626" s="26">
        <f t="shared" si="18"/>
        <v>6.1052335169562433E-3</v>
      </c>
    </row>
    <row r="627" spans="1:5" x14ac:dyDescent="0.25">
      <c r="A627" s="24">
        <v>44502</v>
      </c>
      <c r="B627" s="23">
        <v>54.610000610351563</v>
      </c>
      <c r="C627" s="23">
        <v>461.89999389648438</v>
      </c>
      <c r="D627" s="26">
        <f t="shared" si="19"/>
        <v>-3.3759041750751728E-2</v>
      </c>
      <c r="E627" s="26">
        <f t="shared" si="18"/>
        <v>4.0430947678780083E-3</v>
      </c>
    </row>
    <row r="628" spans="1:5" x14ac:dyDescent="0.25">
      <c r="A628" s="24">
        <v>44501</v>
      </c>
      <c r="B628" s="23">
        <v>56.517993927001953</v>
      </c>
      <c r="C628" s="23">
        <v>460.04000854492188</v>
      </c>
      <c r="D628" s="26">
        <f t="shared" si="19"/>
        <v>1.381944870693963E-2</v>
      </c>
      <c r="E628" s="26">
        <f t="shared" si="18"/>
        <v>1.7202145779464662E-3</v>
      </c>
    </row>
    <row r="629" spans="1:5" x14ac:dyDescent="0.25">
      <c r="A629" s="24">
        <v>44498</v>
      </c>
      <c r="B629" s="23">
        <v>55.747592926025391</v>
      </c>
      <c r="C629" s="23">
        <v>459.25</v>
      </c>
      <c r="D629" s="26">
        <f t="shared" si="19"/>
        <v>-8.175932278829956E-4</v>
      </c>
      <c r="E629" s="26">
        <f t="shared" si="18"/>
        <v>2.0291339259019825E-3</v>
      </c>
    </row>
    <row r="630" spans="1:5" x14ac:dyDescent="0.25">
      <c r="A630" s="24">
        <v>44497</v>
      </c>
      <c r="B630" s="23">
        <v>55.793209075927727</v>
      </c>
      <c r="C630" s="23">
        <v>458.32000732421881</v>
      </c>
      <c r="D630" s="26">
        <f t="shared" si="19"/>
        <v>1.5591843298721653E-2</v>
      </c>
      <c r="E630" s="26">
        <f t="shared" si="18"/>
        <v>9.6488629758466615E-3</v>
      </c>
    </row>
    <row r="631" spans="1:5" x14ac:dyDescent="0.25">
      <c r="A631" s="24">
        <v>44496</v>
      </c>
      <c r="B631" s="23">
        <v>54.9366455078125</v>
      </c>
      <c r="C631" s="23">
        <v>453.94000244140619</v>
      </c>
      <c r="D631" s="26">
        <f t="shared" si="19"/>
        <v>-1.6513890783027452E-2</v>
      </c>
      <c r="E631" s="26">
        <f t="shared" si="18"/>
        <v>-4.4301891646800762E-3</v>
      </c>
    </row>
    <row r="632" spans="1:5" x14ac:dyDescent="0.25">
      <c r="A632" s="24">
        <v>44495</v>
      </c>
      <c r="B632" s="23">
        <v>55.859096527099609</v>
      </c>
      <c r="C632" s="23">
        <v>455.95999145507813</v>
      </c>
      <c r="D632" s="26">
        <f t="shared" si="19"/>
        <v>-1.8523490886550475E-2</v>
      </c>
      <c r="E632" s="26">
        <f t="shared" si="18"/>
        <v>9.0001903873537792E-4</v>
      </c>
    </row>
    <row r="633" spans="1:5" x14ac:dyDescent="0.25">
      <c r="A633" s="24">
        <v>44494</v>
      </c>
      <c r="B633" s="23">
        <v>56.913330078125</v>
      </c>
      <c r="C633" s="23">
        <v>455.54998779296881</v>
      </c>
      <c r="D633" s="26">
        <f t="shared" si="19"/>
        <v>-1.9643805710389706E-2</v>
      </c>
      <c r="E633" s="26">
        <f t="shared" si="18"/>
        <v>5.3628016904283538E-3</v>
      </c>
    </row>
    <row r="634" spans="1:5" x14ac:dyDescent="0.25">
      <c r="A634" s="24">
        <v>44491</v>
      </c>
      <c r="B634" s="23">
        <v>58.053726196289063</v>
      </c>
      <c r="C634" s="23">
        <v>453.1199951171875</v>
      </c>
      <c r="D634" s="26">
        <f t="shared" si="19"/>
        <v>1.3807789069002929E-2</v>
      </c>
      <c r="E634" s="26">
        <f t="shared" si="18"/>
        <v>-1.0361807458226791E-3</v>
      </c>
    </row>
    <row r="635" spans="1:5" x14ac:dyDescent="0.25">
      <c r="A635" s="24">
        <v>44490</v>
      </c>
      <c r="B635" s="23">
        <v>57.263050079345703</v>
      </c>
      <c r="C635" s="23">
        <v>453.58999633789063</v>
      </c>
      <c r="D635" s="26">
        <f t="shared" si="19"/>
        <v>1.2093477277230757E-2</v>
      </c>
      <c r="E635" s="26">
        <f t="shared" si="18"/>
        <v>2.6082373648450563E-3</v>
      </c>
    </row>
    <row r="636" spans="1:5" x14ac:dyDescent="0.25">
      <c r="A636" s="24">
        <v>44489</v>
      </c>
      <c r="B636" s="23">
        <v>56.578815460205078</v>
      </c>
      <c r="C636" s="23">
        <v>452.41000366210938</v>
      </c>
      <c r="D636" s="26">
        <f t="shared" si="19"/>
        <v>7.4000633165582919E-3</v>
      </c>
      <c r="E636" s="26">
        <f t="shared" si="18"/>
        <v>3.9277226969129941E-3</v>
      </c>
    </row>
    <row r="637" spans="1:5" x14ac:dyDescent="0.25">
      <c r="A637" s="24">
        <v>44488</v>
      </c>
      <c r="B637" s="23">
        <v>56.163204193115227</v>
      </c>
      <c r="C637" s="23">
        <v>450.6400146484375</v>
      </c>
      <c r="D637" s="26">
        <f t="shared" si="19"/>
        <v>1.988035764000684E-2</v>
      </c>
      <c r="E637" s="26">
        <f t="shared" si="18"/>
        <v>7.7148688212977934E-3</v>
      </c>
    </row>
    <row r="638" spans="1:5" x14ac:dyDescent="0.25">
      <c r="A638" s="24">
        <v>44487</v>
      </c>
      <c r="B638" s="23">
        <v>55.068424224853523</v>
      </c>
      <c r="C638" s="23">
        <v>447.19000244140619</v>
      </c>
      <c r="D638" s="26">
        <f t="shared" si="19"/>
        <v>8.7271555380306065E-3</v>
      </c>
      <c r="E638" s="26">
        <f t="shared" si="18"/>
        <v>2.9605206420579844E-3</v>
      </c>
    </row>
    <row r="639" spans="1:5" x14ac:dyDescent="0.25">
      <c r="A639" s="24">
        <v>44484</v>
      </c>
      <c r="B639" s="23">
        <v>54.591991424560547</v>
      </c>
      <c r="C639" s="23">
        <v>445.8699951171875</v>
      </c>
      <c r="D639" s="26">
        <f t="shared" si="19"/>
        <v>1.6132052207922021E-2</v>
      </c>
      <c r="E639" s="26">
        <f t="shared" si="18"/>
        <v>7.6158081744350792E-3</v>
      </c>
    </row>
    <row r="640" spans="1:5" x14ac:dyDescent="0.25">
      <c r="A640" s="24">
        <v>44483</v>
      </c>
      <c r="B640" s="23">
        <v>53.725292205810547</v>
      </c>
      <c r="C640" s="23">
        <v>442.5</v>
      </c>
      <c r="D640" s="26">
        <f t="shared" si="19"/>
        <v>2.2376587908080836E-2</v>
      </c>
      <c r="E640" s="26">
        <f t="shared" si="18"/>
        <v>1.6820643061300711E-2</v>
      </c>
    </row>
    <row r="641" spans="1:5" x14ac:dyDescent="0.25">
      <c r="A641" s="24">
        <v>44482</v>
      </c>
      <c r="B641" s="23">
        <v>52.549415588378913</v>
      </c>
      <c r="C641" s="23">
        <v>435.17999267578119</v>
      </c>
      <c r="D641" s="26">
        <f t="shared" si="19"/>
        <v>-6.7472795246048545E-4</v>
      </c>
      <c r="E641" s="26">
        <f t="shared" si="18"/>
        <v>3.5976144461975501E-3</v>
      </c>
    </row>
    <row r="642" spans="1:5" x14ac:dyDescent="0.25">
      <c r="A642" s="24">
        <v>44481</v>
      </c>
      <c r="B642" s="23">
        <v>52.584896087646477</v>
      </c>
      <c r="C642" s="23">
        <v>433.6199951171875</v>
      </c>
      <c r="D642" s="26">
        <f t="shared" si="19"/>
        <v>-1.3783252620109487E-2</v>
      </c>
      <c r="E642" s="26">
        <f t="shared" ref="E642:E705" si="20">+C642/C643-1</f>
        <v>-2.4615411401437415E-3</v>
      </c>
    </row>
    <row r="643" spans="1:5" x14ac:dyDescent="0.25">
      <c r="A643" s="24">
        <v>44480</v>
      </c>
      <c r="B643" s="23">
        <v>53.319816589355469</v>
      </c>
      <c r="C643" s="23">
        <v>434.69000244140619</v>
      </c>
      <c r="D643" s="26">
        <f t="shared" ref="D643:D706" si="21">+B643/B644-1</f>
        <v>1.3325578168259522E-3</v>
      </c>
      <c r="E643" s="26">
        <f t="shared" si="20"/>
        <v>-7.2397182117728276E-3</v>
      </c>
    </row>
    <row r="644" spans="1:5" x14ac:dyDescent="0.25">
      <c r="A644" s="24">
        <v>44477</v>
      </c>
      <c r="B644" s="23">
        <v>53.248859405517578</v>
      </c>
      <c r="C644" s="23">
        <v>437.8599853515625</v>
      </c>
      <c r="D644" s="26">
        <f t="shared" si="21"/>
        <v>-1.8589463802702988E-2</v>
      </c>
      <c r="E644" s="26">
        <f t="shared" si="20"/>
        <v>-1.8237776498153391E-3</v>
      </c>
    </row>
    <row r="645" spans="1:5" x14ac:dyDescent="0.25">
      <c r="A645" s="24">
        <v>44476</v>
      </c>
      <c r="B645" s="23">
        <v>54.257476806640618</v>
      </c>
      <c r="C645" s="23">
        <v>438.66000366210938</v>
      </c>
      <c r="D645" s="26">
        <f t="shared" si="21"/>
        <v>1.4691956314076826E-2</v>
      </c>
      <c r="E645" s="26">
        <f t="shared" si="20"/>
        <v>8.6456882464798213E-3</v>
      </c>
    </row>
    <row r="646" spans="1:5" x14ac:dyDescent="0.25">
      <c r="A646" s="24">
        <v>44475</v>
      </c>
      <c r="B646" s="23">
        <v>53.471870422363281</v>
      </c>
      <c r="C646" s="23">
        <v>434.89999389648438</v>
      </c>
      <c r="D646" s="26">
        <f t="shared" si="21"/>
        <v>-4.0592670611494519E-3</v>
      </c>
      <c r="E646" s="26">
        <f t="shared" si="20"/>
        <v>4.1560558014366311E-3</v>
      </c>
    </row>
    <row r="647" spans="1:5" x14ac:dyDescent="0.25">
      <c r="A647" s="24">
        <v>44474</v>
      </c>
      <c r="B647" s="23">
        <v>53.689811706542969</v>
      </c>
      <c r="C647" s="23">
        <v>433.10000610351563</v>
      </c>
      <c r="D647" s="26">
        <f t="shared" si="21"/>
        <v>6.5564191968909835E-3</v>
      </c>
      <c r="E647" s="26">
        <f t="shared" si="20"/>
        <v>1.0404981575824479E-2</v>
      </c>
    </row>
    <row r="648" spans="1:5" x14ac:dyDescent="0.25">
      <c r="A648" s="24">
        <v>44473</v>
      </c>
      <c r="B648" s="23">
        <v>53.340091705322273</v>
      </c>
      <c r="C648" s="23">
        <v>428.6400146484375</v>
      </c>
      <c r="D648" s="26">
        <f t="shared" si="21"/>
        <v>-5.1049013940840382E-3</v>
      </c>
      <c r="E648" s="26">
        <f t="shared" si="20"/>
        <v>-1.289603839322806E-2</v>
      </c>
    </row>
    <row r="649" spans="1:5" x14ac:dyDescent="0.25">
      <c r="A649" s="24">
        <v>44470</v>
      </c>
      <c r="B649" s="23">
        <v>53.613784790039063</v>
      </c>
      <c r="C649" s="23">
        <v>434.239990234375</v>
      </c>
      <c r="D649" s="26">
        <f t="shared" si="21"/>
        <v>1.672431551666298E-2</v>
      </c>
      <c r="E649" s="26">
        <f t="shared" si="20"/>
        <v>1.18841762871158E-2</v>
      </c>
    </row>
    <row r="650" spans="1:5" x14ac:dyDescent="0.25">
      <c r="A650" s="24">
        <v>44469</v>
      </c>
      <c r="B650" s="23">
        <v>52.731880187988281</v>
      </c>
      <c r="C650" s="23">
        <v>429.1400146484375</v>
      </c>
      <c r="D650" s="26">
        <f t="shared" si="21"/>
        <v>-1.2715883984628529E-2</v>
      </c>
      <c r="E650" s="26">
        <f t="shared" si="20"/>
        <v>-1.2222344134871999E-2</v>
      </c>
    </row>
    <row r="651" spans="1:5" x14ac:dyDescent="0.25">
      <c r="A651" s="24">
        <v>44468</v>
      </c>
      <c r="B651" s="23">
        <v>53.411048889160163</v>
      </c>
      <c r="C651" s="23">
        <v>434.45001220703119</v>
      </c>
      <c r="D651" s="26">
        <f t="shared" si="21"/>
        <v>8.547883444556259E-4</v>
      </c>
      <c r="E651" s="26">
        <f t="shared" si="20"/>
        <v>1.683138855191002E-3</v>
      </c>
    </row>
    <row r="652" spans="1:5" x14ac:dyDescent="0.25">
      <c r="A652" s="24">
        <v>44467</v>
      </c>
      <c r="B652" s="23">
        <v>53.365432739257813</v>
      </c>
      <c r="C652" s="23">
        <v>433.72000122070313</v>
      </c>
      <c r="D652" s="26">
        <f t="shared" si="21"/>
        <v>4.0049161650324017E-3</v>
      </c>
      <c r="E652" s="26">
        <f t="shared" si="20"/>
        <v>-2.0151846043153121E-2</v>
      </c>
    </row>
    <row r="653" spans="1:5" x14ac:dyDescent="0.25">
      <c r="A653" s="24">
        <v>44466</v>
      </c>
      <c r="B653" s="23">
        <v>53.152561187744141</v>
      </c>
      <c r="C653" s="23">
        <v>442.6400146484375</v>
      </c>
      <c r="D653" s="26">
        <f t="shared" si="21"/>
        <v>9.5302247022335251E-3</v>
      </c>
      <c r="E653" s="26">
        <f t="shared" si="20"/>
        <v>-2.8609155080869808E-3</v>
      </c>
    </row>
    <row r="654" spans="1:5" x14ac:dyDescent="0.25">
      <c r="A654" s="24">
        <v>44463</v>
      </c>
      <c r="B654" s="23">
        <v>52.650787353515618</v>
      </c>
      <c r="C654" s="23">
        <v>443.91000366210938</v>
      </c>
      <c r="D654" s="26">
        <f t="shared" si="21"/>
        <v>1.158833674375126E-2</v>
      </c>
      <c r="E654" s="26">
        <f t="shared" si="20"/>
        <v>1.6472110618546143E-3</v>
      </c>
    </row>
    <row r="655" spans="1:5" x14ac:dyDescent="0.25">
      <c r="A655" s="24">
        <v>44462</v>
      </c>
      <c r="B655" s="23">
        <v>52.047641754150391</v>
      </c>
      <c r="C655" s="23">
        <v>443.17999267578119</v>
      </c>
      <c r="D655" s="26">
        <f t="shared" si="21"/>
        <v>3.4451446016805498E-2</v>
      </c>
      <c r="E655" s="26">
        <f t="shared" si="20"/>
        <v>1.2150019417616287E-2</v>
      </c>
    </row>
    <row r="656" spans="1:5" x14ac:dyDescent="0.25">
      <c r="A656" s="24">
        <v>44461</v>
      </c>
      <c r="B656" s="23">
        <v>50.314243316650391</v>
      </c>
      <c r="C656" s="23">
        <v>437.8599853515625</v>
      </c>
      <c r="D656" s="26">
        <f t="shared" si="21"/>
        <v>-7.0460539938355105E-4</v>
      </c>
      <c r="E656" s="26">
        <f t="shared" si="20"/>
        <v>9.7548149830939401E-3</v>
      </c>
    </row>
    <row r="657" spans="1:5" x14ac:dyDescent="0.25">
      <c r="A657" s="24">
        <v>44460</v>
      </c>
      <c r="B657" s="23">
        <v>50.349720001220703</v>
      </c>
      <c r="C657" s="23">
        <v>433.6300048828125</v>
      </c>
      <c r="D657" s="26">
        <f t="shared" si="21"/>
        <v>-1.5168075121014035E-2</v>
      </c>
      <c r="E657" s="26">
        <f t="shared" si="20"/>
        <v>-9.4462181835230918E-4</v>
      </c>
    </row>
    <row r="658" spans="1:5" x14ac:dyDescent="0.25">
      <c r="A658" s="24">
        <v>44459</v>
      </c>
      <c r="B658" s="23">
        <v>51.125190734863281</v>
      </c>
      <c r="C658" s="23">
        <v>434.04000854492188</v>
      </c>
      <c r="D658" s="26">
        <f t="shared" si="21"/>
        <v>3.3820499052630293E-3</v>
      </c>
      <c r="E658" s="26">
        <f t="shared" si="20"/>
        <v>-1.6674185440266553E-2</v>
      </c>
    </row>
    <row r="659" spans="1:5" x14ac:dyDescent="0.25">
      <c r="A659" s="24">
        <v>44456</v>
      </c>
      <c r="B659" s="23">
        <v>50.952865600585938</v>
      </c>
      <c r="C659" s="23">
        <v>441.39999389648438</v>
      </c>
      <c r="D659" s="26">
        <f t="shared" si="21"/>
        <v>-8.579870479160645E-3</v>
      </c>
      <c r="E659" s="26">
        <f t="shared" si="20"/>
        <v>-1.2903413372959749E-2</v>
      </c>
    </row>
    <row r="660" spans="1:5" x14ac:dyDescent="0.25">
      <c r="A660" s="24">
        <v>44455</v>
      </c>
      <c r="B660" s="23">
        <v>51.393817901611328</v>
      </c>
      <c r="C660" s="23">
        <v>447.17001342773438</v>
      </c>
      <c r="D660" s="26">
        <f t="shared" si="21"/>
        <v>9.557940296874623E-3</v>
      </c>
      <c r="E660" s="26">
        <f t="shared" si="20"/>
        <v>-1.5852269521696716E-3</v>
      </c>
    </row>
    <row r="661" spans="1:5" x14ac:dyDescent="0.25">
      <c r="A661" s="24">
        <v>44454</v>
      </c>
      <c r="B661" s="23">
        <v>50.907249450683587</v>
      </c>
      <c r="C661" s="23">
        <v>447.8800048828125</v>
      </c>
      <c r="D661" s="26">
        <f t="shared" si="21"/>
        <v>3.0788171537287301E-2</v>
      </c>
      <c r="E661" s="26">
        <f t="shared" si="20"/>
        <v>8.3526382757077577E-3</v>
      </c>
    </row>
    <row r="662" spans="1:5" x14ac:dyDescent="0.25">
      <c r="A662" s="24">
        <v>44453</v>
      </c>
      <c r="B662" s="23">
        <v>49.386722564697273</v>
      </c>
      <c r="C662" s="23">
        <v>444.17001342773438</v>
      </c>
      <c r="D662" s="26">
        <f t="shared" si="21"/>
        <v>-1.4662737626842781E-2</v>
      </c>
      <c r="E662" s="26">
        <f t="shared" si="20"/>
        <v>-5.3965095100411142E-3</v>
      </c>
    </row>
    <row r="663" spans="1:5" x14ac:dyDescent="0.25">
      <c r="A663" s="24">
        <v>44452</v>
      </c>
      <c r="B663" s="23">
        <v>50.12164306640625</v>
      </c>
      <c r="C663" s="23">
        <v>446.57998657226563</v>
      </c>
      <c r="D663" s="26">
        <f t="shared" si="21"/>
        <v>3.8324252765579825E-2</v>
      </c>
      <c r="E663" s="26">
        <f t="shared" si="20"/>
        <v>2.5592316015878858E-3</v>
      </c>
    </row>
    <row r="664" spans="1:5" x14ac:dyDescent="0.25">
      <c r="A664" s="24">
        <v>44449</v>
      </c>
      <c r="B664" s="23">
        <v>48.27166748046875</v>
      </c>
      <c r="C664" s="23">
        <v>445.44000244140619</v>
      </c>
      <c r="D664" s="26">
        <f t="shared" si="21"/>
        <v>-1.1828189162627734E-2</v>
      </c>
      <c r="E664" s="26">
        <f t="shared" si="20"/>
        <v>-7.8845571257062375E-3</v>
      </c>
    </row>
    <row r="665" spans="1:5" x14ac:dyDescent="0.25">
      <c r="A665" s="24">
        <v>44448</v>
      </c>
      <c r="B665" s="23">
        <v>48.849468231201172</v>
      </c>
      <c r="C665" s="23">
        <v>448.98001098632813</v>
      </c>
      <c r="D665" s="26">
        <f t="shared" si="21"/>
        <v>1.5702402316058794E-2</v>
      </c>
      <c r="E665" s="26">
        <f t="shared" si="20"/>
        <v>-4.2802170280247243E-3</v>
      </c>
    </row>
    <row r="666" spans="1:5" x14ac:dyDescent="0.25">
      <c r="A666" s="24">
        <v>44447</v>
      </c>
      <c r="B666" s="23">
        <v>48.094272613525391</v>
      </c>
      <c r="C666" s="23">
        <v>450.91000366210938</v>
      </c>
      <c r="D666" s="26">
        <f t="shared" si="21"/>
        <v>-1.1665484910164947E-2</v>
      </c>
      <c r="E666" s="26">
        <f t="shared" si="20"/>
        <v>-1.2182425981892564E-3</v>
      </c>
    </row>
    <row r="667" spans="1:5" x14ac:dyDescent="0.25">
      <c r="A667" s="24">
        <v>44446</v>
      </c>
      <c r="B667" s="23">
        <v>48.661937713623047</v>
      </c>
      <c r="C667" s="23">
        <v>451.45999145507813</v>
      </c>
      <c r="D667" s="26">
        <f t="shared" si="21"/>
        <v>-1.16326773962383E-2</v>
      </c>
      <c r="E667" s="26">
        <f t="shared" si="20"/>
        <v>-3.5755168296958129E-3</v>
      </c>
    </row>
    <row r="668" spans="1:5" x14ac:dyDescent="0.25">
      <c r="A668" s="24">
        <v>44442</v>
      </c>
      <c r="B668" s="23">
        <v>49.234668731689453</v>
      </c>
      <c r="C668" s="23">
        <v>453.07998657226563</v>
      </c>
      <c r="D668" s="26">
        <f t="shared" si="21"/>
        <v>7.2116025776591819E-4</v>
      </c>
      <c r="E668" s="26">
        <f t="shared" si="20"/>
        <v>-2.4275881759949769E-4</v>
      </c>
    </row>
    <row r="669" spans="1:5" x14ac:dyDescent="0.25">
      <c r="A669" s="24">
        <v>44441</v>
      </c>
      <c r="B669" s="23">
        <v>49.199188232421882</v>
      </c>
      <c r="C669" s="23">
        <v>453.19000244140619</v>
      </c>
      <c r="D669" s="26">
        <f t="shared" si="21"/>
        <v>3.3074920525519858E-3</v>
      </c>
      <c r="E669" s="26">
        <f t="shared" si="20"/>
        <v>3.0766150641738932E-3</v>
      </c>
    </row>
    <row r="670" spans="1:5" x14ac:dyDescent="0.25">
      <c r="A670" s="24">
        <v>44440</v>
      </c>
      <c r="B670" s="23">
        <v>49.036998748779297</v>
      </c>
      <c r="C670" s="23">
        <v>451.79998779296881</v>
      </c>
      <c r="D670" s="26">
        <f t="shared" si="21"/>
        <v>-7.2850679082467895E-3</v>
      </c>
      <c r="E670" s="26">
        <f t="shared" si="20"/>
        <v>5.3146920823921029E-4</v>
      </c>
    </row>
    <row r="671" spans="1:5" x14ac:dyDescent="0.25">
      <c r="A671" s="24">
        <v>44439</v>
      </c>
      <c r="B671" s="23">
        <v>49.396858215332031</v>
      </c>
      <c r="C671" s="23">
        <v>451.55999755859381</v>
      </c>
      <c r="D671" s="26">
        <f t="shared" si="21"/>
        <v>-7.0300312857363156E-3</v>
      </c>
      <c r="E671" s="26">
        <f t="shared" si="20"/>
        <v>-1.4815766566951272E-3</v>
      </c>
    </row>
    <row r="672" spans="1:5" x14ac:dyDescent="0.25">
      <c r="A672" s="24">
        <v>44438</v>
      </c>
      <c r="B672" s="23">
        <v>49.746578216552727</v>
      </c>
      <c r="C672" s="23">
        <v>452.23001098632813</v>
      </c>
      <c r="D672" s="26">
        <f t="shared" si="21"/>
        <v>1.2377528155481876E-2</v>
      </c>
      <c r="E672" s="26">
        <f t="shared" si="20"/>
        <v>4.3975813133327879E-3</v>
      </c>
    </row>
    <row r="673" spans="1:5" x14ac:dyDescent="0.25">
      <c r="A673" s="24">
        <v>44435</v>
      </c>
      <c r="B673" s="23">
        <v>49.13836669921875</v>
      </c>
      <c r="C673" s="23">
        <v>450.25</v>
      </c>
      <c r="D673" s="26">
        <f t="shared" si="21"/>
        <v>-4.5297943429506771E-2</v>
      </c>
      <c r="E673" s="26">
        <f t="shared" si="20"/>
        <v>8.9409540336597981E-3</v>
      </c>
    </row>
    <row r="674" spans="1:5" x14ac:dyDescent="0.25">
      <c r="A674" s="24">
        <v>44434</v>
      </c>
      <c r="B674" s="23">
        <v>51.469844818115227</v>
      </c>
      <c r="C674" s="23">
        <v>446.260009765625</v>
      </c>
      <c r="D674" s="26">
        <f t="shared" si="21"/>
        <v>-4.9970236585226147E-3</v>
      </c>
      <c r="E674" s="26">
        <f t="shared" si="20"/>
        <v>-5.9031740769114327E-3</v>
      </c>
    </row>
    <row r="675" spans="1:5" x14ac:dyDescent="0.25">
      <c r="A675" s="24">
        <v>44433</v>
      </c>
      <c r="B675" s="23">
        <v>51.72833251953125</v>
      </c>
      <c r="C675" s="23">
        <v>448.91000366210938</v>
      </c>
      <c r="D675" s="26">
        <f t="shared" si="21"/>
        <v>1.3103059726531807E-2</v>
      </c>
      <c r="E675" s="26">
        <f t="shared" si="20"/>
        <v>2.0983602447592897E-3</v>
      </c>
    </row>
    <row r="676" spans="1:5" x14ac:dyDescent="0.25">
      <c r="A676" s="24">
        <v>44432</v>
      </c>
      <c r="B676" s="23">
        <v>51.059299468994141</v>
      </c>
      <c r="C676" s="23">
        <v>447.97000122070313</v>
      </c>
      <c r="D676" s="26">
        <f t="shared" si="21"/>
        <v>6.1925897905599214E-3</v>
      </c>
      <c r="E676" s="26">
        <f t="shared" si="20"/>
        <v>1.5874244054374653E-3</v>
      </c>
    </row>
    <row r="677" spans="1:5" x14ac:dyDescent="0.25">
      <c r="A677" s="24">
        <v>44431</v>
      </c>
      <c r="B677" s="23">
        <v>50.74505615234375</v>
      </c>
      <c r="C677" s="23">
        <v>447.260009765625</v>
      </c>
      <c r="D677" s="26">
        <f t="shared" si="21"/>
        <v>1.6446669167825112E-2</v>
      </c>
      <c r="E677" s="26">
        <f t="shared" si="20"/>
        <v>8.7965187272593948E-3</v>
      </c>
    </row>
    <row r="678" spans="1:5" x14ac:dyDescent="0.25">
      <c r="A678" s="24">
        <v>44428</v>
      </c>
      <c r="B678" s="23">
        <v>49.923973083496087</v>
      </c>
      <c r="C678" s="23">
        <v>443.3599853515625</v>
      </c>
      <c r="D678" s="26">
        <f t="shared" si="21"/>
        <v>2.3695716382923449E-2</v>
      </c>
      <c r="E678" s="26">
        <f t="shared" si="20"/>
        <v>7.9570775168433805E-3</v>
      </c>
    </row>
    <row r="679" spans="1:5" x14ac:dyDescent="0.25">
      <c r="A679" s="24">
        <v>44427</v>
      </c>
      <c r="B679" s="23">
        <v>48.76837158203125</v>
      </c>
      <c r="C679" s="23">
        <v>439.8599853515625</v>
      </c>
      <c r="D679" s="26">
        <f t="shared" si="21"/>
        <v>-7.6320436071535269E-3</v>
      </c>
      <c r="E679" s="26">
        <f t="shared" si="20"/>
        <v>1.5483234371365118E-3</v>
      </c>
    </row>
    <row r="680" spans="1:5" x14ac:dyDescent="0.25">
      <c r="A680" s="24">
        <v>44426</v>
      </c>
      <c r="B680" s="23">
        <v>49.143436431884773</v>
      </c>
      <c r="C680" s="23">
        <v>439.17999267578119</v>
      </c>
      <c r="D680" s="26">
        <f t="shared" si="21"/>
        <v>-8.7916969879483498E-3</v>
      </c>
      <c r="E680" s="26">
        <f t="shared" si="20"/>
        <v>-1.0944995440988592E-2</v>
      </c>
    </row>
    <row r="681" spans="1:5" x14ac:dyDescent="0.25">
      <c r="A681" s="24">
        <v>44425</v>
      </c>
      <c r="B681" s="23">
        <v>49.579322814941413</v>
      </c>
      <c r="C681" s="23">
        <v>444.04000854492188</v>
      </c>
      <c r="D681" s="26">
        <f t="shared" si="21"/>
        <v>-1.8364258909283282E-2</v>
      </c>
      <c r="E681" s="26">
        <f t="shared" si="20"/>
        <v>-6.5552333887716197E-3</v>
      </c>
    </row>
    <row r="682" spans="1:5" x14ac:dyDescent="0.25">
      <c r="A682" s="24">
        <v>44424</v>
      </c>
      <c r="B682" s="23">
        <v>50.506843566894531</v>
      </c>
      <c r="C682" s="23">
        <v>446.97000122070313</v>
      </c>
      <c r="D682" s="26">
        <f t="shared" si="21"/>
        <v>-3.798863177647549E-3</v>
      </c>
      <c r="E682" s="26">
        <f t="shared" si="20"/>
        <v>2.3546550084119211E-3</v>
      </c>
    </row>
    <row r="683" spans="1:5" x14ac:dyDescent="0.25">
      <c r="A683" s="24">
        <v>44421</v>
      </c>
      <c r="B683" s="23">
        <v>50.699443817138672</v>
      </c>
      <c r="C683" s="23">
        <v>445.92001342773438</v>
      </c>
      <c r="D683" s="26">
        <f t="shared" si="21"/>
        <v>-4.7756046166300692E-3</v>
      </c>
      <c r="E683" s="26">
        <f t="shared" si="20"/>
        <v>1.8198380239258238E-3</v>
      </c>
    </row>
    <row r="684" spans="1:5" x14ac:dyDescent="0.25">
      <c r="A684" s="24">
        <v>44420</v>
      </c>
      <c r="B684" s="23">
        <v>50.942726135253913</v>
      </c>
      <c r="C684" s="23">
        <v>445.1099853515625</v>
      </c>
      <c r="D684" s="26">
        <f t="shared" si="21"/>
        <v>1.3948243849286612E-3</v>
      </c>
      <c r="E684" s="26">
        <f t="shared" si="20"/>
        <v>2.9969502364324274E-3</v>
      </c>
    </row>
    <row r="685" spans="1:5" x14ac:dyDescent="0.25">
      <c r="A685" s="24">
        <v>44419</v>
      </c>
      <c r="B685" s="23">
        <v>50.871768951416023</v>
      </c>
      <c r="C685" s="23">
        <v>443.77999877929688</v>
      </c>
      <c r="D685" s="26">
        <f t="shared" si="21"/>
        <v>1.9813039143614875E-2</v>
      </c>
      <c r="E685" s="26">
        <f t="shared" si="20"/>
        <v>2.484878742467389E-3</v>
      </c>
    </row>
    <row r="686" spans="1:5" x14ac:dyDescent="0.25">
      <c r="A686" s="24">
        <v>44418</v>
      </c>
      <c r="B686" s="23">
        <v>49.883426666259773</v>
      </c>
      <c r="C686" s="23">
        <v>442.67999267578119</v>
      </c>
      <c r="D686" s="26">
        <f t="shared" si="21"/>
        <v>-8.1216327010880107E-4</v>
      </c>
      <c r="E686" s="26">
        <f t="shared" si="20"/>
        <v>1.2439503921803929E-3</v>
      </c>
    </row>
    <row r="687" spans="1:5" x14ac:dyDescent="0.25">
      <c r="A687" s="24">
        <v>44417</v>
      </c>
      <c r="B687" s="23">
        <v>49.923973083496087</v>
      </c>
      <c r="C687" s="23">
        <v>442.1300048828125</v>
      </c>
      <c r="D687" s="26">
        <f t="shared" si="21"/>
        <v>-4.0595497375051082E-4</v>
      </c>
      <c r="E687" s="26">
        <f t="shared" si="20"/>
        <v>-8.1354462136384864E-4</v>
      </c>
    </row>
    <row r="688" spans="1:5" x14ac:dyDescent="0.25">
      <c r="A688" s="24">
        <v>44414</v>
      </c>
      <c r="B688" s="23">
        <v>49.944248199462891</v>
      </c>
      <c r="C688" s="23">
        <v>442.489990234375</v>
      </c>
      <c r="D688" s="26">
        <f t="shared" si="21"/>
        <v>2.033749854201794E-3</v>
      </c>
      <c r="E688" s="26">
        <f t="shared" si="20"/>
        <v>1.6524367362660275E-3</v>
      </c>
    </row>
    <row r="689" spans="1:5" x14ac:dyDescent="0.25">
      <c r="A689" s="24">
        <v>44413</v>
      </c>
      <c r="B689" s="23">
        <v>49.842880249023438</v>
      </c>
      <c r="C689" s="23">
        <v>441.760009765625</v>
      </c>
      <c r="D689" s="26">
        <f t="shared" si="21"/>
        <v>9.7546412851090558E-3</v>
      </c>
      <c r="E689" s="26">
        <f t="shared" si="20"/>
        <v>6.332859605726826E-3</v>
      </c>
    </row>
    <row r="690" spans="1:5" x14ac:dyDescent="0.25">
      <c r="A690" s="24">
        <v>44412</v>
      </c>
      <c r="B690" s="23">
        <v>49.361377716064453</v>
      </c>
      <c r="C690" s="23">
        <v>438.98001098632813</v>
      </c>
      <c r="D690" s="26">
        <f t="shared" si="21"/>
        <v>-1.0565936456498948E-2</v>
      </c>
      <c r="E690" s="26">
        <f t="shared" si="20"/>
        <v>-4.9189231331270289E-3</v>
      </c>
    </row>
    <row r="691" spans="1:5" x14ac:dyDescent="0.25">
      <c r="A691" s="24">
        <v>44411</v>
      </c>
      <c r="B691" s="23">
        <v>49.888496398925781</v>
      </c>
      <c r="C691" s="23">
        <v>441.14999389648438</v>
      </c>
      <c r="D691" s="26">
        <f t="shared" si="21"/>
        <v>2.2224563663952646E-2</v>
      </c>
      <c r="E691" s="26">
        <f t="shared" si="20"/>
        <v>8.135463763766726E-3</v>
      </c>
    </row>
    <row r="692" spans="1:5" x14ac:dyDescent="0.25">
      <c r="A692" s="24">
        <v>44410</v>
      </c>
      <c r="B692" s="23">
        <v>48.803852081298828</v>
      </c>
      <c r="C692" s="23">
        <v>437.58999633789063</v>
      </c>
      <c r="D692" s="26">
        <f t="shared" si="21"/>
        <v>-3.4154670350877714E-3</v>
      </c>
      <c r="E692" s="26">
        <f t="shared" si="20"/>
        <v>-2.0980443028566498E-3</v>
      </c>
    </row>
    <row r="693" spans="1:5" x14ac:dyDescent="0.25">
      <c r="A693" s="24">
        <v>44407</v>
      </c>
      <c r="B693" s="23">
        <v>48.971111297607422</v>
      </c>
      <c r="C693" s="23">
        <v>438.510009765625</v>
      </c>
      <c r="D693" s="26">
        <f t="shared" si="21"/>
        <v>-1.7563668004916266E-3</v>
      </c>
      <c r="E693" s="26">
        <f t="shared" si="20"/>
        <v>-4.8564260989462094E-3</v>
      </c>
    </row>
    <row r="694" spans="1:5" x14ac:dyDescent="0.25">
      <c r="A694" s="24">
        <v>44406</v>
      </c>
      <c r="B694" s="23">
        <v>49.057273864746087</v>
      </c>
      <c r="C694" s="23">
        <v>440.64999389648438</v>
      </c>
      <c r="D694" s="26">
        <f t="shared" si="21"/>
        <v>9.3857450234844375E-3</v>
      </c>
      <c r="E694" s="26">
        <f t="shared" si="20"/>
        <v>4.1474087457764597E-3</v>
      </c>
    </row>
    <row r="695" spans="1:5" x14ac:dyDescent="0.25">
      <c r="A695" s="24">
        <v>44405</v>
      </c>
      <c r="B695" s="23">
        <v>48.601116180419922</v>
      </c>
      <c r="C695" s="23">
        <v>438.82998657226563</v>
      </c>
      <c r="D695" s="26">
        <f t="shared" si="21"/>
        <v>-2.1852397556998415E-3</v>
      </c>
      <c r="E695" s="26">
        <f t="shared" si="20"/>
        <v>-4.1006626125783541E-4</v>
      </c>
    </row>
    <row r="696" spans="1:5" x14ac:dyDescent="0.25">
      <c r="A696" s="24">
        <v>44404</v>
      </c>
      <c r="B696" s="23">
        <v>48.707553863525391</v>
      </c>
      <c r="C696" s="23">
        <v>439.010009765625</v>
      </c>
      <c r="D696" s="26">
        <f t="shared" si="21"/>
        <v>-3.7320664807356518E-3</v>
      </c>
      <c r="E696" s="26">
        <f t="shared" si="20"/>
        <v>-4.5575694937142197E-3</v>
      </c>
    </row>
    <row r="697" spans="1:5" x14ac:dyDescent="0.25">
      <c r="A697" s="24">
        <v>44403</v>
      </c>
      <c r="B697" s="23">
        <v>48.8900146484375</v>
      </c>
      <c r="C697" s="23">
        <v>441.01998901367188</v>
      </c>
      <c r="D697" s="26">
        <f t="shared" si="21"/>
        <v>-9.3216638179893785E-4</v>
      </c>
      <c r="E697" s="26">
        <f t="shared" si="20"/>
        <v>2.454849675574744E-3</v>
      </c>
    </row>
    <row r="698" spans="1:5" x14ac:dyDescent="0.25">
      <c r="A698" s="24">
        <v>44400</v>
      </c>
      <c r="B698" s="23">
        <v>48.935630798339837</v>
      </c>
      <c r="C698" s="23">
        <v>439.94000244140619</v>
      </c>
      <c r="D698" s="26">
        <f t="shared" si="21"/>
        <v>6.3581350913859414E-3</v>
      </c>
      <c r="E698" s="26">
        <f t="shared" si="20"/>
        <v>1.0287996771777497E-2</v>
      </c>
    </row>
    <row r="699" spans="1:5" x14ac:dyDescent="0.25">
      <c r="A699" s="24">
        <v>44399</v>
      </c>
      <c r="B699" s="23">
        <v>48.626457214355469</v>
      </c>
      <c r="C699" s="23">
        <v>435.45999145507813</v>
      </c>
      <c r="D699" s="26">
        <f t="shared" si="21"/>
        <v>-2.8063817217356402E-3</v>
      </c>
      <c r="E699" s="26">
        <f t="shared" si="20"/>
        <v>2.0941288405762482E-3</v>
      </c>
    </row>
    <row r="700" spans="1:5" x14ac:dyDescent="0.25">
      <c r="A700" s="24">
        <v>44398</v>
      </c>
      <c r="B700" s="23">
        <v>48.7633056640625</v>
      </c>
      <c r="C700" s="23">
        <v>434.54998779296881</v>
      </c>
      <c r="D700" s="26">
        <f t="shared" si="21"/>
        <v>8.8077869211147242E-3</v>
      </c>
      <c r="E700" s="26">
        <f t="shared" si="20"/>
        <v>8.0962980887611113E-3</v>
      </c>
    </row>
    <row r="701" spans="1:5" x14ac:dyDescent="0.25">
      <c r="A701" s="24">
        <v>44397</v>
      </c>
      <c r="B701" s="23">
        <v>48.337558746337891</v>
      </c>
      <c r="C701" s="23">
        <v>431.05999755859381</v>
      </c>
      <c r="D701" s="26">
        <f t="shared" si="21"/>
        <v>2.6808821152029871E-2</v>
      </c>
      <c r="E701" s="26">
        <f t="shared" si="20"/>
        <v>1.4330414665499891E-2</v>
      </c>
    </row>
    <row r="702" spans="1:5" x14ac:dyDescent="0.25">
      <c r="A702" s="24">
        <v>44396</v>
      </c>
      <c r="B702" s="23">
        <v>47.075519561767578</v>
      </c>
      <c r="C702" s="23">
        <v>424.97000122070313</v>
      </c>
      <c r="D702" s="26">
        <f t="shared" si="21"/>
        <v>6.3929120562145059E-3</v>
      </c>
      <c r="E702" s="26">
        <f t="shared" si="20"/>
        <v>-1.4767921294730924E-2</v>
      </c>
    </row>
    <row r="703" spans="1:5" x14ac:dyDescent="0.25">
      <c r="A703" s="24">
        <v>44393</v>
      </c>
      <c r="B703" s="23">
        <v>46.776481628417969</v>
      </c>
      <c r="C703" s="23">
        <v>431.33999633789063</v>
      </c>
      <c r="D703" s="26">
        <f t="shared" si="21"/>
        <v>-1.4416941692843133E-2</v>
      </c>
      <c r="E703" s="26">
        <f t="shared" si="20"/>
        <v>-7.8435966926034828E-3</v>
      </c>
    </row>
    <row r="704" spans="1:5" x14ac:dyDescent="0.25">
      <c r="A704" s="24">
        <v>44392</v>
      </c>
      <c r="B704" s="23">
        <v>47.460720062255859</v>
      </c>
      <c r="C704" s="23">
        <v>434.75</v>
      </c>
      <c r="D704" s="26">
        <f t="shared" si="21"/>
        <v>2.5696121286207241E-3</v>
      </c>
      <c r="E704" s="26">
        <f t="shared" si="20"/>
        <v>-3.4155287633637066E-3</v>
      </c>
    </row>
    <row r="705" spans="1:5" x14ac:dyDescent="0.25">
      <c r="A705" s="24">
        <v>44391</v>
      </c>
      <c r="B705" s="23">
        <v>47.339076995849609</v>
      </c>
      <c r="C705" s="23">
        <v>436.239990234375</v>
      </c>
      <c r="D705" s="26">
        <f t="shared" si="21"/>
        <v>-3.8396186967722956E-3</v>
      </c>
      <c r="E705" s="26">
        <f t="shared" si="20"/>
        <v>1.4922149313552069E-3</v>
      </c>
    </row>
    <row r="706" spans="1:5" x14ac:dyDescent="0.25">
      <c r="A706" s="24">
        <v>44390</v>
      </c>
      <c r="B706" s="23">
        <v>47.521541595458977</v>
      </c>
      <c r="C706" s="23">
        <v>435.58999633789063</v>
      </c>
      <c r="D706" s="26">
        <f t="shared" si="21"/>
        <v>-3.4695740739191128E-2</v>
      </c>
      <c r="E706" s="26">
        <f t="shared" ref="E706:E754" si="22">+C706/C707-1</f>
        <v>-3.4089646750015135E-3</v>
      </c>
    </row>
    <row r="707" spans="1:5" x14ac:dyDescent="0.25">
      <c r="A707" s="24">
        <v>44389</v>
      </c>
      <c r="B707" s="23">
        <v>49.229598999023438</v>
      </c>
      <c r="C707" s="23">
        <v>437.07998657226563</v>
      </c>
      <c r="D707" s="26">
        <f t="shared" ref="D707:D754" si="23">+B707/B708-1</f>
        <v>-3.1122199044504084E-2</v>
      </c>
      <c r="E707" s="26">
        <f t="shared" si="22"/>
        <v>3.5819195397361892E-3</v>
      </c>
    </row>
    <row r="708" spans="1:5" x14ac:dyDescent="0.25">
      <c r="A708" s="24">
        <v>44386</v>
      </c>
      <c r="B708" s="23">
        <v>50.810947418212891</v>
      </c>
      <c r="C708" s="23">
        <v>435.51998901367188</v>
      </c>
      <c r="D708" s="26">
        <f t="shared" si="23"/>
        <v>1.2626254371107537E-2</v>
      </c>
      <c r="E708" s="26">
        <f t="shared" si="22"/>
        <v>1.0674778247933281E-2</v>
      </c>
    </row>
    <row r="709" spans="1:5" x14ac:dyDescent="0.25">
      <c r="A709" s="24">
        <v>44385</v>
      </c>
      <c r="B709" s="23">
        <v>50.177394866943359</v>
      </c>
      <c r="C709" s="23">
        <v>430.92001342773438</v>
      </c>
      <c r="D709" s="26">
        <f t="shared" si="23"/>
        <v>-4.9251040581801409E-3</v>
      </c>
      <c r="E709" s="26">
        <f t="shared" si="22"/>
        <v>-8.1479954356390438E-3</v>
      </c>
    </row>
    <row r="710" spans="1:5" x14ac:dyDescent="0.25">
      <c r="A710" s="24">
        <v>44384</v>
      </c>
      <c r="B710" s="23">
        <v>50.425746917724609</v>
      </c>
      <c r="C710" s="23">
        <v>434.45999145507813</v>
      </c>
      <c r="D710" s="26">
        <f t="shared" si="23"/>
        <v>1.1385541145453981E-2</v>
      </c>
      <c r="E710" s="26">
        <f t="shared" si="22"/>
        <v>3.5340558639529451E-3</v>
      </c>
    </row>
    <row r="711" spans="1:5" x14ac:dyDescent="0.25">
      <c r="A711" s="24">
        <v>44383</v>
      </c>
      <c r="B711" s="23">
        <v>49.858085632324219</v>
      </c>
      <c r="C711" s="23">
        <v>432.92999267578119</v>
      </c>
      <c r="D711" s="26">
        <f t="shared" si="23"/>
        <v>-1.0063347623920471E-2</v>
      </c>
      <c r="E711" s="26">
        <f t="shared" si="22"/>
        <v>-1.8214713241225811E-3</v>
      </c>
    </row>
    <row r="712" spans="1:5" x14ac:dyDescent="0.25">
      <c r="A712" s="24">
        <v>44379</v>
      </c>
      <c r="B712" s="23">
        <v>50.364925384521477</v>
      </c>
      <c r="C712" s="23">
        <v>433.72000122070313</v>
      </c>
      <c r="D712" s="26">
        <f t="shared" si="23"/>
        <v>6.89021137440049E-3</v>
      </c>
      <c r="E712" s="26">
        <f t="shared" si="22"/>
        <v>7.643539253548548E-3</v>
      </c>
    </row>
    <row r="713" spans="1:5" x14ac:dyDescent="0.25">
      <c r="A713" s="24">
        <v>44378</v>
      </c>
      <c r="B713" s="23">
        <v>50.020275115966797</v>
      </c>
      <c r="C713" s="23">
        <v>430.42999267578119</v>
      </c>
      <c r="D713" s="26">
        <f t="shared" si="23"/>
        <v>-9.8324189065949197E-3</v>
      </c>
      <c r="E713" s="26">
        <f t="shared" si="22"/>
        <v>5.5365956424437979E-3</v>
      </c>
    </row>
    <row r="714" spans="1:5" x14ac:dyDescent="0.25">
      <c r="A714" s="24">
        <v>44377</v>
      </c>
      <c r="B714" s="23">
        <v>50.516979217529297</v>
      </c>
      <c r="C714" s="23">
        <v>428.05999755859381</v>
      </c>
      <c r="D714" s="26">
        <f t="shared" si="23"/>
        <v>-2.4755368136958E-2</v>
      </c>
      <c r="E714" s="26">
        <f t="shared" si="22"/>
        <v>8.4167720665950796E-4</v>
      </c>
    </row>
    <row r="715" spans="1:5" x14ac:dyDescent="0.25">
      <c r="A715" s="24">
        <v>44376</v>
      </c>
      <c r="B715" s="23">
        <v>51.799289703369141</v>
      </c>
      <c r="C715" s="23">
        <v>427.70001220703119</v>
      </c>
      <c r="D715" s="26">
        <f t="shared" si="23"/>
        <v>2.4561409068438067E-2</v>
      </c>
      <c r="E715" s="26">
        <f t="shared" si="22"/>
        <v>5.3807515304282738E-4</v>
      </c>
    </row>
    <row r="716" spans="1:5" x14ac:dyDescent="0.25">
      <c r="A716" s="24">
        <v>44375</v>
      </c>
      <c r="B716" s="23">
        <v>50.557525634765618</v>
      </c>
      <c r="C716" s="23">
        <v>427.47000122070313</v>
      </c>
      <c r="D716" s="26">
        <f t="shared" si="23"/>
        <v>2.5125308847049332E-3</v>
      </c>
      <c r="E716" s="26">
        <f t="shared" si="22"/>
        <v>2.0159300032134286E-3</v>
      </c>
    </row>
    <row r="717" spans="1:5" x14ac:dyDescent="0.25">
      <c r="A717" s="24">
        <v>44372</v>
      </c>
      <c r="B717" s="23">
        <v>50.430816650390618</v>
      </c>
      <c r="C717" s="23">
        <v>426.6099853515625</v>
      </c>
      <c r="D717" s="26">
        <f t="shared" si="23"/>
        <v>4.2390301308108391E-3</v>
      </c>
      <c r="E717" s="26">
        <f t="shared" si="22"/>
        <v>3.5520565193292164E-3</v>
      </c>
    </row>
    <row r="718" spans="1:5" x14ac:dyDescent="0.25">
      <c r="A718" s="24">
        <v>44371</v>
      </c>
      <c r="B718" s="23">
        <v>50.217941284179688</v>
      </c>
      <c r="C718" s="23">
        <v>425.10000610351563</v>
      </c>
      <c r="D718" s="26">
        <f t="shared" si="23"/>
        <v>-1.4109910139117332E-3</v>
      </c>
      <c r="E718" s="26">
        <f t="shared" si="22"/>
        <v>5.9157594980905337E-3</v>
      </c>
    </row>
    <row r="719" spans="1:5" x14ac:dyDescent="0.25">
      <c r="A719" s="24">
        <v>44370</v>
      </c>
      <c r="B719" s="23">
        <v>50.288898468017578</v>
      </c>
      <c r="C719" s="23">
        <v>422.60000610351563</v>
      </c>
      <c r="D719" s="26">
        <f t="shared" si="23"/>
        <v>-5.4130310642708235E-3</v>
      </c>
      <c r="E719" s="26">
        <f t="shared" si="22"/>
        <v>-1.2053113036865071E-3</v>
      </c>
    </row>
    <row r="720" spans="1:5" x14ac:dyDescent="0.25">
      <c r="A720" s="24">
        <v>44369</v>
      </c>
      <c r="B720" s="23">
        <v>50.562595367431641</v>
      </c>
      <c r="C720" s="23">
        <v>423.1099853515625</v>
      </c>
      <c r="D720" s="26">
        <f t="shared" si="23"/>
        <v>-2.4000176418758068E-3</v>
      </c>
      <c r="E720" s="26">
        <f t="shared" si="22"/>
        <v>5.3461960706966405E-3</v>
      </c>
    </row>
    <row r="721" spans="1:5" x14ac:dyDescent="0.25">
      <c r="A721" s="24">
        <v>44368</v>
      </c>
      <c r="B721" s="23">
        <v>50.684238433837891</v>
      </c>
      <c r="C721" s="23">
        <v>420.8599853515625</v>
      </c>
      <c r="D721" s="26">
        <f t="shared" si="23"/>
        <v>1.4507461533251664E-2</v>
      </c>
      <c r="E721" s="26">
        <f t="shared" si="22"/>
        <v>1.43159445955785E-2</v>
      </c>
    </row>
    <row r="722" spans="1:5" x14ac:dyDescent="0.25">
      <c r="A722" s="24">
        <v>44365</v>
      </c>
      <c r="B722" s="23">
        <v>49.959453582763672</v>
      </c>
      <c r="C722" s="23">
        <v>414.92001342773438</v>
      </c>
      <c r="D722" s="26">
        <f t="shared" si="23"/>
        <v>-1.0837936910586432E-2</v>
      </c>
      <c r="E722" s="26">
        <f t="shared" si="22"/>
        <v>-1.670731988666041E-2</v>
      </c>
    </row>
    <row r="723" spans="1:5" x14ac:dyDescent="0.25">
      <c r="A723" s="24">
        <v>44364</v>
      </c>
      <c r="B723" s="23">
        <v>50.506843566894531</v>
      </c>
      <c r="C723" s="23">
        <v>421.97000122070313</v>
      </c>
      <c r="D723" s="26">
        <f t="shared" si="23"/>
        <v>-3.0170270926151321E-2</v>
      </c>
      <c r="E723" s="26">
        <f t="shared" si="22"/>
        <v>-3.3162951770204785E-4</v>
      </c>
    </row>
    <row r="724" spans="1:5" x14ac:dyDescent="0.25">
      <c r="A724" s="24">
        <v>44363</v>
      </c>
      <c r="B724" s="23">
        <v>52.078052520751953</v>
      </c>
      <c r="C724" s="23">
        <v>422.1099853515625</v>
      </c>
      <c r="D724" s="26">
        <f t="shared" si="23"/>
        <v>-1.0693982774309108E-3</v>
      </c>
      <c r="E724" s="26">
        <f t="shared" si="22"/>
        <v>-5.5833621688300417E-3</v>
      </c>
    </row>
    <row r="725" spans="1:5" x14ac:dyDescent="0.25">
      <c r="A725" s="24">
        <v>44362</v>
      </c>
      <c r="B725" s="23">
        <v>52.133804321289063</v>
      </c>
      <c r="C725" s="23">
        <v>424.48001098632813</v>
      </c>
      <c r="D725" s="26">
        <f t="shared" si="23"/>
        <v>1.1679322134867665E-3</v>
      </c>
      <c r="E725" s="26">
        <f t="shared" si="22"/>
        <v>-1.8341691233246804E-3</v>
      </c>
    </row>
    <row r="726" spans="1:5" x14ac:dyDescent="0.25">
      <c r="A726" s="24">
        <v>44361</v>
      </c>
      <c r="B726" s="23">
        <v>52.072986602783203</v>
      </c>
      <c r="C726" s="23">
        <v>425.260009765625</v>
      </c>
      <c r="D726" s="26">
        <f t="shared" si="23"/>
        <v>-1.1925337670916525E-2</v>
      </c>
      <c r="E726" s="26">
        <f t="shared" si="22"/>
        <v>2.2389578668835508E-3</v>
      </c>
    </row>
    <row r="727" spans="1:5" x14ac:dyDescent="0.25">
      <c r="A727" s="24">
        <v>44358</v>
      </c>
      <c r="B727" s="23">
        <v>52.701469421386719</v>
      </c>
      <c r="C727" s="23">
        <v>424.30999755859381</v>
      </c>
      <c r="D727" s="26">
        <f t="shared" si="23"/>
        <v>1.8305846282813398E-3</v>
      </c>
      <c r="E727" s="26">
        <f t="shared" si="22"/>
        <v>1.6524922245408913E-3</v>
      </c>
    </row>
    <row r="728" spans="1:5" x14ac:dyDescent="0.25">
      <c r="A728" s="24">
        <v>44357</v>
      </c>
      <c r="B728" s="23">
        <v>52.605171203613281</v>
      </c>
      <c r="C728" s="23">
        <v>423.6099853515625</v>
      </c>
      <c r="D728" s="26">
        <f t="shared" si="23"/>
        <v>-1.6352322283877951E-3</v>
      </c>
      <c r="E728" s="26">
        <f t="shared" si="22"/>
        <v>4.6483848771483594E-3</v>
      </c>
    </row>
    <row r="729" spans="1:5" x14ac:dyDescent="0.25">
      <c r="A729" s="24">
        <v>44356</v>
      </c>
      <c r="B729" s="23">
        <v>52.691333770751953</v>
      </c>
      <c r="C729" s="23">
        <v>421.64999389648438</v>
      </c>
      <c r="D729" s="26">
        <f t="shared" si="23"/>
        <v>4.8116502924711035E-4</v>
      </c>
      <c r="E729" s="26">
        <f t="shared" si="22"/>
        <v>-1.4919126755557066E-3</v>
      </c>
    </row>
    <row r="730" spans="1:5" x14ac:dyDescent="0.25">
      <c r="A730" s="24">
        <v>44355</v>
      </c>
      <c r="B730" s="23">
        <v>52.665992736816413</v>
      </c>
      <c r="C730" s="23">
        <v>422.27999877929688</v>
      </c>
      <c r="D730" s="26">
        <f t="shared" si="23"/>
        <v>1.0404564375328551E-2</v>
      </c>
      <c r="E730" s="26">
        <f t="shared" si="22"/>
        <v>2.131654879800049E-4</v>
      </c>
    </row>
    <row r="731" spans="1:5" x14ac:dyDescent="0.25">
      <c r="A731" s="24">
        <v>44354</v>
      </c>
      <c r="B731" s="23">
        <v>52.123668670654297</v>
      </c>
      <c r="C731" s="23">
        <v>422.19000244140619</v>
      </c>
      <c r="D731" s="26">
        <f t="shared" si="23"/>
        <v>-6.6647837950913891E-3</v>
      </c>
      <c r="E731" s="26">
        <f t="shared" si="22"/>
        <v>-9.701932233503463E-4</v>
      </c>
    </row>
    <row r="732" spans="1:5" x14ac:dyDescent="0.25">
      <c r="A732" s="24">
        <v>44351</v>
      </c>
      <c r="B732" s="23">
        <v>52.473392486572273</v>
      </c>
      <c r="C732" s="23">
        <v>422.60000610351563</v>
      </c>
      <c r="D732" s="26">
        <f t="shared" si="23"/>
        <v>1.8394660714648126E-2</v>
      </c>
      <c r="E732" s="26">
        <f t="shared" si="22"/>
        <v>9.1458728904250108E-3</v>
      </c>
    </row>
    <row r="733" spans="1:5" x14ac:dyDescent="0.25">
      <c r="A733" s="24">
        <v>44350</v>
      </c>
      <c r="B733" s="23">
        <v>51.525596618652337</v>
      </c>
      <c r="C733" s="23">
        <v>418.76998901367188</v>
      </c>
      <c r="D733" s="26">
        <f t="shared" si="23"/>
        <v>8.6317974200562642E-3</v>
      </c>
      <c r="E733" s="26">
        <f t="shared" si="22"/>
        <v>-3.7113639483952188E-3</v>
      </c>
    </row>
    <row r="734" spans="1:5" x14ac:dyDescent="0.25">
      <c r="A734" s="24">
        <v>44349</v>
      </c>
      <c r="B734" s="23">
        <v>51.084644317626953</v>
      </c>
      <c r="C734" s="23">
        <v>420.32998657226563</v>
      </c>
      <c r="D734" s="26">
        <f t="shared" si="23"/>
        <v>-2.002914549005963E-2</v>
      </c>
      <c r="E734" s="26">
        <f t="shared" si="22"/>
        <v>1.5726001939970757E-3</v>
      </c>
    </row>
    <row r="735" spans="1:5" x14ac:dyDescent="0.25">
      <c r="A735" s="24">
        <v>44348</v>
      </c>
      <c r="B735" s="23">
        <v>52.128738403320313</v>
      </c>
      <c r="C735" s="23">
        <v>419.67001342773438</v>
      </c>
      <c r="D735" s="26">
        <f t="shared" si="23"/>
        <v>4.2680490293243611E-2</v>
      </c>
      <c r="E735" s="26">
        <f t="shared" si="22"/>
        <v>-8.8085684615901716E-4</v>
      </c>
    </row>
    <row r="736" spans="1:5" x14ac:dyDescent="0.25">
      <c r="A736" s="24">
        <v>44344</v>
      </c>
      <c r="B736" s="23">
        <v>49.994930267333977</v>
      </c>
      <c r="C736" s="23">
        <v>420.04000854492188</v>
      </c>
      <c r="D736" s="26">
        <f t="shared" si="23"/>
        <v>-1.0631923748004257E-2</v>
      </c>
      <c r="E736" s="26">
        <f t="shared" si="22"/>
        <v>1.7887380684380449E-3</v>
      </c>
    </row>
    <row r="737" spans="1:5" x14ac:dyDescent="0.25">
      <c r="A737" s="24">
        <v>44343</v>
      </c>
      <c r="B737" s="23">
        <v>50.532184600830078</v>
      </c>
      <c r="C737" s="23">
        <v>419.29000854492188</v>
      </c>
      <c r="D737" s="26">
        <f t="shared" si="23"/>
        <v>4.0139278387152366E-4</v>
      </c>
      <c r="E737" s="26">
        <f t="shared" si="22"/>
        <v>5.2497486543545691E-4</v>
      </c>
    </row>
    <row r="738" spans="1:5" x14ac:dyDescent="0.25">
      <c r="A738" s="24">
        <v>44342</v>
      </c>
      <c r="B738" s="23">
        <v>50.511909484863281</v>
      </c>
      <c r="C738" s="23">
        <v>419.07000732421881</v>
      </c>
      <c r="D738" s="26">
        <f t="shared" si="23"/>
        <v>1.5073973653747519E-3</v>
      </c>
      <c r="E738" s="26">
        <f t="shared" si="22"/>
        <v>1.9845474111135353E-3</v>
      </c>
    </row>
    <row r="739" spans="1:5" x14ac:dyDescent="0.25">
      <c r="A739" s="24">
        <v>44341</v>
      </c>
      <c r="B739" s="23">
        <v>50.435882568359382</v>
      </c>
      <c r="C739" s="23">
        <v>418.239990234375</v>
      </c>
      <c r="D739" s="26">
        <f t="shared" si="23"/>
        <v>-6.2912386688781519E-3</v>
      </c>
      <c r="E739" s="26">
        <f t="shared" si="22"/>
        <v>-2.2187254898178299E-3</v>
      </c>
    </row>
    <row r="740" spans="1:5" x14ac:dyDescent="0.25">
      <c r="A740" s="24">
        <v>44340</v>
      </c>
      <c r="B740" s="23">
        <v>50.755195617675781</v>
      </c>
      <c r="C740" s="23">
        <v>419.17001342773438</v>
      </c>
      <c r="D740" s="26">
        <f t="shared" si="23"/>
        <v>1.6959503439656354E-2</v>
      </c>
      <c r="E740" s="26">
        <f t="shared" si="22"/>
        <v>1.0194271368004548E-2</v>
      </c>
    </row>
    <row r="741" spans="1:5" x14ac:dyDescent="0.25">
      <c r="A741" s="24">
        <v>44337</v>
      </c>
      <c r="B741" s="23">
        <v>49.908767700195313</v>
      </c>
      <c r="C741" s="23">
        <v>414.94000244140619</v>
      </c>
      <c r="D741" s="26">
        <f t="shared" si="23"/>
        <v>-1.4197193762577331E-3</v>
      </c>
      <c r="E741" s="26">
        <f t="shared" si="22"/>
        <v>-8.187158998509414E-4</v>
      </c>
    </row>
    <row r="742" spans="1:5" x14ac:dyDescent="0.25">
      <c r="A742" s="24">
        <v>44336</v>
      </c>
      <c r="B742" s="23">
        <v>49.979724884033203</v>
      </c>
      <c r="C742" s="23">
        <v>415.27999877929688</v>
      </c>
      <c r="D742" s="26">
        <f t="shared" si="23"/>
        <v>1.869827691373227E-2</v>
      </c>
      <c r="E742" s="26">
        <f t="shared" si="22"/>
        <v>1.0757955472233016E-2</v>
      </c>
    </row>
    <row r="743" spans="1:5" x14ac:dyDescent="0.25">
      <c r="A743" s="24">
        <v>44335</v>
      </c>
      <c r="B743" s="23">
        <v>49.062343597412109</v>
      </c>
      <c r="C743" s="23">
        <v>410.8599853515625</v>
      </c>
      <c r="D743" s="26">
        <f t="shared" si="23"/>
        <v>-1.3754405703284012E-2</v>
      </c>
      <c r="E743" s="26">
        <f t="shared" si="22"/>
        <v>-2.6217825009536844E-3</v>
      </c>
    </row>
    <row r="744" spans="1:5" x14ac:dyDescent="0.25">
      <c r="A744" s="24">
        <v>44334</v>
      </c>
      <c r="B744" s="23">
        <v>49.746578216552727</v>
      </c>
      <c r="C744" s="23">
        <v>411.94000244140619</v>
      </c>
      <c r="D744" s="26">
        <f t="shared" si="23"/>
        <v>-2.4392902589412957E-3</v>
      </c>
      <c r="E744" s="26">
        <f t="shared" si="22"/>
        <v>-8.6156783474209409E-3</v>
      </c>
    </row>
    <row r="745" spans="1:5" x14ac:dyDescent="0.25">
      <c r="A745" s="24">
        <v>44333</v>
      </c>
      <c r="B745" s="23">
        <v>49.868221282958977</v>
      </c>
      <c r="C745" s="23">
        <v>415.51998901367188</v>
      </c>
      <c r="D745" s="26">
        <f t="shared" si="23"/>
        <v>-4.0640863987317921E-4</v>
      </c>
      <c r="E745" s="26">
        <f t="shared" si="22"/>
        <v>-2.5445234835108632E-3</v>
      </c>
    </row>
    <row r="746" spans="1:5" x14ac:dyDescent="0.25">
      <c r="A746" s="24">
        <v>44330</v>
      </c>
      <c r="B746" s="23">
        <v>49.888496398925781</v>
      </c>
      <c r="C746" s="23">
        <v>416.57998657226563</v>
      </c>
      <c r="D746" s="26">
        <f t="shared" si="23"/>
        <v>2.1058142828545234E-2</v>
      </c>
      <c r="E746" s="26">
        <f t="shared" si="22"/>
        <v>1.5355337359152399E-2</v>
      </c>
    </row>
    <row r="747" spans="1:5" x14ac:dyDescent="0.25">
      <c r="A747" s="24">
        <v>44329</v>
      </c>
      <c r="B747" s="23">
        <v>48.859603881835938</v>
      </c>
      <c r="C747" s="23">
        <v>410.27999877929688</v>
      </c>
      <c r="D747" s="26">
        <f t="shared" si="23"/>
        <v>2.4550901891822186E-2</v>
      </c>
      <c r="E747" s="26">
        <f t="shared" si="22"/>
        <v>1.2012518372009451E-2</v>
      </c>
    </row>
    <row r="748" spans="1:5" x14ac:dyDescent="0.25">
      <c r="A748" s="24">
        <v>44328</v>
      </c>
      <c r="B748" s="23">
        <v>47.688800811767578</v>
      </c>
      <c r="C748" s="23">
        <v>405.41000366210938</v>
      </c>
      <c r="D748" s="26">
        <f t="shared" si="23"/>
        <v>-3.8131259078111102E-2</v>
      </c>
      <c r="E748" s="26">
        <f t="shared" si="22"/>
        <v>-2.1245233032779476E-2</v>
      </c>
    </row>
    <row r="749" spans="1:5" x14ac:dyDescent="0.25">
      <c r="A749" s="24">
        <v>44327</v>
      </c>
      <c r="B749" s="23">
        <v>49.579322814941413</v>
      </c>
      <c r="C749" s="23">
        <v>414.20999145507813</v>
      </c>
      <c r="D749" s="26">
        <f t="shared" si="23"/>
        <v>-1.8659697198410097E-2</v>
      </c>
      <c r="E749" s="26">
        <f t="shared" si="22"/>
        <v>-8.9247522719507755E-3</v>
      </c>
    </row>
    <row r="750" spans="1:5" x14ac:dyDescent="0.25">
      <c r="A750" s="24">
        <v>44326</v>
      </c>
      <c r="B750" s="23">
        <v>50.522048950195313</v>
      </c>
      <c r="C750" s="23">
        <v>417.94000244140619</v>
      </c>
      <c r="D750" s="26">
        <f t="shared" si="23"/>
        <v>-1.3655206374187268E-2</v>
      </c>
      <c r="E750" s="26">
        <f t="shared" si="22"/>
        <v>-9.9023801860437244E-3</v>
      </c>
    </row>
    <row r="751" spans="1:5" x14ac:dyDescent="0.25">
      <c r="A751" s="24">
        <v>44323</v>
      </c>
      <c r="B751" s="23">
        <v>51.221488952636719</v>
      </c>
      <c r="C751" s="23">
        <v>422.1199951171875</v>
      </c>
      <c r="D751" s="26">
        <f t="shared" si="23"/>
        <v>1.2929758873881259E-2</v>
      </c>
      <c r="E751" s="26">
        <f t="shared" si="22"/>
        <v>7.2779911223974647E-3</v>
      </c>
    </row>
    <row r="752" spans="1:5" x14ac:dyDescent="0.25">
      <c r="A752" s="24">
        <v>44322</v>
      </c>
      <c r="B752" s="23">
        <v>50.567661285400391</v>
      </c>
      <c r="C752" s="23">
        <v>419.07000732421881</v>
      </c>
      <c r="D752" s="26">
        <f t="shared" si="23"/>
        <v>1.392276554130456E-2</v>
      </c>
      <c r="E752" s="26">
        <f t="shared" si="22"/>
        <v>7.9855858670325741E-3</v>
      </c>
    </row>
    <row r="753" spans="1:5" x14ac:dyDescent="0.25">
      <c r="A753" s="24">
        <v>44321</v>
      </c>
      <c r="B753" s="23">
        <v>49.873287200927727</v>
      </c>
      <c r="C753" s="23">
        <v>415.75</v>
      </c>
      <c r="D753" s="26">
        <f t="shared" si="23"/>
        <v>1.94777902645904E-2</v>
      </c>
      <c r="E753" s="26">
        <f t="shared" si="22"/>
        <v>3.1279746965928723E-4</v>
      </c>
    </row>
    <row r="754" spans="1:5" x14ac:dyDescent="0.25">
      <c r="A754" s="24">
        <v>44320</v>
      </c>
      <c r="B754" s="23">
        <v>48.920425415039063</v>
      </c>
      <c r="C754" s="23">
        <v>415.6199951171875</v>
      </c>
      <c r="D754" s="26">
        <f t="shared" si="23"/>
        <v>-1.2886088687873665E-2</v>
      </c>
      <c r="E754" s="26">
        <f t="shared" si="22"/>
        <v>-6.1693376722486981E-3</v>
      </c>
    </row>
    <row r="755" spans="1:5" x14ac:dyDescent="0.25">
      <c r="A755" s="24">
        <v>44319</v>
      </c>
      <c r="B755" s="23">
        <v>49.559047698974609</v>
      </c>
      <c r="C755" s="23">
        <v>418.20001220703119</v>
      </c>
    </row>
  </sheetData>
  <autoFilter ref="A1:C755" xr:uid="{EFA27705-86BE-4D19-840A-6310375FAE68}">
    <sortState xmlns:xlrd2="http://schemas.microsoft.com/office/spreadsheetml/2017/richdata2" ref="A2:C755">
      <sortCondition descending="1" ref="A1:A75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DCF</vt:lpstr>
      <vt:lpstr>Financial Statement</vt:lpstr>
      <vt:lpstr>df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Minh Nguyen Viet Quang</cp:lastModifiedBy>
  <dcterms:created xsi:type="dcterms:W3CDTF">2024-05-01T00:21:14Z</dcterms:created>
  <dcterms:modified xsi:type="dcterms:W3CDTF">2024-05-01T04:29:18Z</dcterms:modified>
  <cp:category/>
</cp:coreProperties>
</file>