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\OneDrive\Desktop\"/>
    </mc:Choice>
  </mc:AlternateContent>
  <xr:revisionPtr revIDLastSave="0" documentId="13_ncr:1_{0A1EB26D-CD98-4A1B-B9FB-45C613DB4FF1}" xr6:coauthVersionLast="47" xr6:coauthVersionMax="47" xr10:uidLastSave="{00000000-0000-0000-0000-000000000000}"/>
  <bookViews>
    <workbookView xWindow="-120" yWindow="-120" windowWidth="57840" windowHeight="15720" xr2:uid="{A251E048-B7E7-4E59-BAEE-81B86B46C3BC}"/>
  </bookViews>
  <sheets>
    <sheet name="3 Statement" sheetId="1" r:id="rId1"/>
    <sheet name="Assum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Q15" i="2"/>
  <c r="P15" i="2"/>
  <c r="O15" i="2"/>
  <c r="N15" i="2"/>
  <c r="M15" i="2"/>
  <c r="L15" i="2"/>
  <c r="K15" i="2"/>
  <c r="J15" i="2"/>
  <c r="M16" i="2"/>
  <c r="N16" i="2" s="1"/>
  <c r="O16" i="2" s="1"/>
  <c r="P16" i="2" s="1"/>
  <c r="Q16" i="2" s="1"/>
  <c r="R16" i="2" s="1"/>
  <c r="L16" i="2"/>
  <c r="K16" i="2"/>
  <c r="J16" i="2"/>
  <c r="P4" i="2"/>
  <c r="Q4" i="2" s="1"/>
  <c r="R4" i="2" s="1"/>
  <c r="O4" i="2"/>
  <c r="Q6" i="2"/>
  <c r="P6" i="2"/>
  <c r="O6" i="2"/>
  <c r="N6" i="2"/>
  <c r="M6" i="2"/>
  <c r="L6" i="2"/>
  <c r="R6" i="2"/>
  <c r="R20" i="2"/>
  <c r="J19" i="2"/>
  <c r="K19" i="2" s="1"/>
  <c r="L19" i="2" s="1"/>
  <c r="Q14" i="2"/>
  <c r="R14" i="2" s="1"/>
  <c r="J14" i="2"/>
  <c r="K14" i="2" s="1"/>
  <c r="L14" i="2" s="1"/>
  <c r="M14" i="2" s="1"/>
  <c r="N14" i="2" s="1"/>
  <c r="O14" i="2" s="1"/>
  <c r="H14" i="2"/>
  <c r="H16" i="2" s="1"/>
  <c r="I16" i="2"/>
  <c r="I12" i="2"/>
  <c r="I11" i="2"/>
  <c r="E2" i="1"/>
  <c r="D2" i="1" s="1"/>
  <c r="F2" i="1"/>
  <c r="C2" i="1"/>
  <c r="I2" i="2"/>
  <c r="H2" i="2" s="1"/>
  <c r="G2" i="2" s="1"/>
  <c r="F2" i="2" s="1"/>
  <c r="E2" i="2" s="1"/>
  <c r="D2" i="2" s="1"/>
  <c r="B2" i="2"/>
  <c r="H7" i="1"/>
  <c r="G7" i="1"/>
  <c r="H2" i="1"/>
  <c r="I2" i="1" s="1"/>
  <c r="Q19" i="2" l="1"/>
  <c r="R19" i="2" s="1"/>
  <c r="M19" i="2"/>
  <c r="N19" i="2" s="1"/>
  <c r="O19" i="2" s="1"/>
  <c r="G14" i="2"/>
  <c r="J2" i="2"/>
  <c r="J2" i="1"/>
  <c r="K2" i="2"/>
  <c r="G16" i="2" l="1"/>
  <c r="F14" i="2"/>
  <c r="F16" i="2" s="1"/>
  <c r="K2" i="1"/>
  <c r="L2" i="2"/>
  <c r="L2" i="1" l="1"/>
  <c r="M2" i="2"/>
  <c r="N2" i="2" l="1"/>
  <c r="M2" i="1"/>
  <c r="N2" i="1" l="1"/>
  <c r="O2" i="2"/>
  <c r="O2" i="1" l="1"/>
  <c r="P2" i="2"/>
  <c r="P2" i="1" l="1"/>
  <c r="R2" i="2" s="1"/>
  <c r="Q2" i="2"/>
</calcChain>
</file>

<file path=xl/sharedStrings.xml><?xml version="1.0" encoding="utf-8"?>
<sst xmlns="http://schemas.openxmlformats.org/spreadsheetml/2006/main" count="48" uniqueCount="26">
  <si>
    <t>Year</t>
  </si>
  <si>
    <t>Revenue</t>
  </si>
  <si>
    <t>Operating Profit Margin</t>
  </si>
  <si>
    <t>(units)</t>
  </si>
  <si>
    <t>JPYmm</t>
  </si>
  <si>
    <t>Gross Profit</t>
  </si>
  <si>
    <t>Net Profit</t>
  </si>
  <si>
    <t>Omiai (Media) Revenue</t>
  </si>
  <si>
    <t>Omiai (Ad) Revenue</t>
  </si>
  <si>
    <t>Media Revenue Growth</t>
  </si>
  <si>
    <t>Ad Revenue Growth</t>
  </si>
  <si>
    <t>Paid Members</t>
  </si>
  <si>
    <t>Cumulative Members</t>
  </si>
  <si>
    <t>mm</t>
  </si>
  <si>
    <t>Paid Members as %</t>
  </si>
  <si>
    <t>Matches</t>
  </si>
  <si>
    <t>-</t>
  </si>
  <si>
    <t>Member Growth</t>
  </si>
  <si>
    <t>Matches Growth</t>
  </si>
  <si>
    <t>User Intentions of Marriage</t>
  </si>
  <si>
    <t>Tapple's Forecast</t>
  </si>
  <si>
    <t>Tapple's Forecast Growth</t>
  </si>
  <si>
    <t>Omiai's TAM Forecast</t>
  </si>
  <si>
    <t>Prefered Services (apps)</t>
  </si>
  <si>
    <t>Engel Co-efficient</t>
  </si>
  <si>
    <t>Cost of "Love"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</si>
</sst>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/>
    <xf numFmtId="43" fontId="0" fillId="0" borderId="0" xfId="1" applyFont="1" applyBorder="1"/>
    <xf numFmtId="10" fontId="0" fillId="0" borderId="0" xfId="0" applyNumberFormat="1"/>
    <xf numFmtId="0" fontId="3" fillId="2" borderId="0" xfId="0" applyFont="1" applyFill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right"/>
    </xf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0" fillId="2" borderId="0" xfId="0" applyFill="1"/>
    <xf numFmtId="0" fontId="5" fillId="0" borderId="0" xfId="0" applyFont="1"/>
    <xf numFmtId="0" fontId="4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3" fontId="6" fillId="0" borderId="0" xfId="1" applyFont="1" applyBorder="1"/>
    <xf numFmtId="0" fontId="2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right"/>
    </xf>
    <xf numFmtId="2" fontId="6" fillId="0" borderId="0" xfId="0" applyNumberFormat="1" applyFont="1"/>
    <xf numFmtId="9" fontId="0" fillId="0" borderId="0" xfId="0" applyNumberFormat="1"/>
    <xf numFmtId="0" fontId="0" fillId="0" borderId="0" xfId="0" applyAlignment="1">
      <alignment horizontal="left" indent="2"/>
    </xf>
    <xf numFmtId="0" fontId="7" fillId="0" borderId="0" xfId="0" applyFont="1" applyAlignment="1">
      <alignment horizontal="right"/>
    </xf>
    <xf numFmtId="9" fontId="6" fillId="0" borderId="0" xfId="0" applyNumberFormat="1" applyFont="1"/>
    <xf numFmtId="164" fontId="6" fillId="0" borderId="0" xfId="1" applyNumberFormat="1" applyFont="1" applyBorder="1"/>
    <xf numFmtId="164" fontId="0" fillId="0" borderId="0" xfId="1" applyNumberFormat="1" applyFont="1" applyBorder="1"/>
    <xf numFmtId="9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594588</xdr:colOff>
      <xdr:row>13</xdr:row>
      <xdr:rowOff>110218</xdr:rowOff>
    </xdr:from>
    <xdr:to>
      <xdr:col>22</xdr:col>
      <xdr:colOff>579663</xdr:colOff>
      <xdr:row>22</xdr:row>
      <xdr:rowOff>35379</xdr:rowOff>
    </xdr:to>
    <xdr:pic>
      <xdr:nvPicPr>
        <xdr:cNvPr id="3" name="Picture 2" descr="見出し画像">
          <a:extLst>
            <a:ext uri="{FF2B5EF4-FFF2-40B4-BE49-F238E27FC236}">
              <a16:creationId xmlns:a16="http://schemas.microsoft.com/office/drawing/2014/main" id="{ACA8507B-9E65-59B7-BE35-18991312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213" y="2215243"/>
          <a:ext cx="2423475" cy="139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DC73-D56B-4C8A-961E-8EAA3AE6CA1F}">
  <dimension ref="B1:P9"/>
  <sheetViews>
    <sheetView showGridLines="0" tabSelected="1" workbookViewId="0">
      <selection activeCell="D5" sqref="D5"/>
    </sheetView>
  </sheetViews>
  <sheetFormatPr defaultColWidth="8.85546875" defaultRowHeight="12.75" x14ac:dyDescent="0.2"/>
  <cols>
    <col min="1" max="1" width="1.7109375" customWidth="1"/>
    <col min="2" max="2" width="19.28515625" bestFit="1" customWidth="1"/>
    <col min="3" max="3" width="8.85546875" style="6" customWidth="1"/>
    <col min="4" max="6" width="12.7109375" style="9" customWidth="1"/>
    <col min="7" max="16" width="10" customWidth="1"/>
  </cols>
  <sheetData>
    <row r="1" spans="2:16" x14ac:dyDescent="0.2">
      <c r="C1"/>
      <c r="D1"/>
      <c r="E1"/>
      <c r="F1"/>
    </row>
    <row r="2" spans="2:16" x14ac:dyDescent="0.2">
      <c r="B2" s="1" t="s">
        <v>0</v>
      </c>
      <c r="C2" s="11" t="str">
        <f>Assumptions!C2</f>
        <v>(units)</v>
      </c>
      <c r="D2" s="7">
        <f t="shared" ref="D2:E2" si="0">E2-1</f>
        <v>2014</v>
      </c>
      <c r="E2" s="7">
        <f t="shared" si="0"/>
        <v>2015</v>
      </c>
      <c r="F2" s="7">
        <f>G2-1</f>
        <v>2016</v>
      </c>
      <c r="G2" s="1">
        <v>2017</v>
      </c>
      <c r="H2" s="1">
        <f>G2+1</f>
        <v>2018</v>
      </c>
      <c r="I2" s="1">
        <f t="shared" ref="I2:P2" si="1">H2+1</f>
        <v>2019</v>
      </c>
      <c r="J2" s="1">
        <f t="shared" si="1"/>
        <v>2020</v>
      </c>
      <c r="K2" s="1">
        <f t="shared" si="1"/>
        <v>2021</v>
      </c>
      <c r="L2" s="1">
        <f t="shared" si="1"/>
        <v>2022</v>
      </c>
      <c r="M2" s="1">
        <f t="shared" si="1"/>
        <v>2023</v>
      </c>
      <c r="N2" s="1">
        <f t="shared" si="1"/>
        <v>2024</v>
      </c>
      <c r="O2" s="1">
        <f t="shared" si="1"/>
        <v>2025</v>
      </c>
      <c r="P2" s="1">
        <f t="shared" si="1"/>
        <v>2026</v>
      </c>
    </row>
    <row r="3" spans="2:16" x14ac:dyDescent="0.2">
      <c r="C3" s="13"/>
      <c r="D3" s="8"/>
      <c r="E3" s="8"/>
      <c r="F3" s="8"/>
    </row>
    <row r="4" spans="2:16" x14ac:dyDescent="0.2">
      <c r="B4" t="s">
        <v>1</v>
      </c>
      <c r="C4" s="13" t="s">
        <v>4</v>
      </c>
      <c r="D4" s="4">
        <v>6618</v>
      </c>
      <c r="E4" s="4">
        <v>8524</v>
      </c>
      <c r="F4" s="4">
        <v>8823</v>
      </c>
      <c r="G4" s="4">
        <v>9868</v>
      </c>
      <c r="H4" s="4">
        <v>11296</v>
      </c>
    </row>
    <row r="5" spans="2:16" x14ac:dyDescent="0.2">
      <c r="B5" t="s">
        <v>5</v>
      </c>
      <c r="C5" s="13" t="s">
        <v>4</v>
      </c>
      <c r="D5" s="4">
        <v>279</v>
      </c>
      <c r="E5" s="4">
        <v>425</v>
      </c>
      <c r="F5" s="4">
        <v>273</v>
      </c>
      <c r="G5" s="4">
        <v>441</v>
      </c>
      <c r="H5" s="4">
        <v>540</v>
      </c>
    </row>
    <row r="6" spans="2:16" x14ac:dyDescent="0.2">
      <c r="C6" s="13"/>
      <c r="D6" s="8"/>
      <c r="E6" s="8"/>
      <c r="F6" s="8"/>
    </row>
    <row r="7" spans="2:16" x14ac:dyDescent="0.2">
      <c r="B7" t="s">
        <v>2</v>
      </c>
      <c r="C7" s="13"/>
      <c r="D7" s="8"/>
      <c r="E7" s="8"/>
      <c r="F7" s="8"/>
      <c r="G7" s="5">
        <f>G5/G4</f>
        <v>4.4689906769355491E-2</v>
      </c>
      <c r="H7" s="5">
        <f t="shared" ref="H7" si="2">H5/H4</f>
        <v>4.780453257790368E-2</v>
      </c>
    </row>
    <row r="8" spans="2:16" x14ac:dyDescent="0.2">
      <c r="C8" s="13"/>
      <c r="D8" s="8"/>
      <c r="E8" s="8"/>
      <c r="F8" s="8"/>
    </row>
    <row r="9" spans="2:16" x14ac:dyDescent="0.2">
      <c r="B9" t="s">
        <v>6</v>
      </c>
      <c r="C9" s="13" t="s">
        <v>4</v>
      </c>
      <c r="D9" s="8"/>
      <c r="E9" s="8"/>
      <c r="F9" s="8"/>
      <c r="G9" s="4">
        <v>296</v>
      </c>
      <c r="H9" s="4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B421-35ED-49FB-A220-B7902C6BFFC9}">
  <dimension ref="A1:R26"/>
  <sheetViews>
    <sheetView showGridLines="0" workbookViewId="0">
      <selection activeCell="Y23" sqref="Y23"/>
    </sheetView>
  </sheetViews>
  <sheetFormatPr defaultRowHeight="12.75" x14ac:dyDescent="0.2"/>
  <cols>
    <col min="1" max="1" width="1.7109375" customWidth="1"/>
    <col min="2" max="2" width="24.28515625" bestFit="1" customWidth="1"/>
    <col min="3" max="3" width="12" style="14" bestFit="1" customWidth="1"/>
    <col min="4" max="5" width="0" hidden="1" customWidth="1"/>
    <col min="6" max="18" width="9" customWidth="1"/>
  </cols>
  <sheetData>
    <row r="1" spans="1:18" ht="12.95" x14ac:dyDescent="0.2">
      <c r="A1" s="2"/>
      <c r="C1"/>
    </row>
    <row r="2" spans="1:18" ht="12.95" x14ac:dyDescent="0.2">
      <c r="B2" s="3" t="str">
        <f>'3 Statement'!B2</f>
        <v>Year</v>
      </c>
      <c r="C2" s="11" t="s">
        <v>3</v>
      </c>
      <c r="D2" s="3">
        <f t="shared" ref="D2:G2" si="0">E2-1</f>
        <v>2012</v>
      </c>
      <c r="E2" s="3">
        <f t="shared" si="0"/>
        <v>2013</v>
      </c>
      <c r="F2" s="3">
        <f t="shared" si="0"/>
        <v>2014</v>
      </c>
      <c r="G2" s="3">
        <f t="shared" si="0"/>
        <v>2015</v>
      </c>
      <c r="H2" s="3">
        <f>I2-1</f>
        <v>2016</v>
      </c>
      <c r="I2" s="3">
        <f>'3 Statement'!G2</f>
        <v>2017</v>
      </c>
      <c r="J2" s="3">
        <f>'3 Statement'!H2</f>
        <v>2018</v>
      </c>
      <c r="K2" s="3">
        <f>'3 Statement'!I2</f>
        <v>2019</v>
      </c>
      <c r="L2" s="3">
        <f>'3 Statement'!J2</f>
        <v>2020</v>
      </c>
      <c r="M2" s="3">
        <f>'3 Statement'!K2</f>
        <v>2021</v>
      </c>
      <c r="N2" s="3">
        <f>'3 Statement'!L2</f>
        <v>2022</v>
      </c>
      <c r="O2" s="3">
        <f>'3 Statement'!M2</f>
        <v>2023</v>
      </c>
      <c r="P2" s="3">
        <f>'3 Statement'!N2</f>
        <v>2024</v>
      </c>
      <c r="Q2" s="3">
        <f>'3 Statement'!O2</f>
        <v>2025</v>
      </c>
      <c r="R2" s="3">
        <f>'3 Statement'!P2</f>
        <v>2026</v>
      </c>
    </row>
    <row r="3" spans="1:18" ht="12.95" x14ac:dyDescent="0.2">
      <c r="C3" s="12"/>
      <c r="D3" s="15"/>
      <c r="E3" s="15"/>
      <c r="F3" s="15"/>
      <c r="G3" s="15"/>
      <c r="H3" s="15"/>
    </row>
    <row r="4" spans="1:18" ht="12.95" x14ac:dyDescent="0.2">
      <c r="B4" t="s">
        <v>22</v>
      </c>
      <c r="C4" s="13" t="s">
        <v>4</v>
      </c>
      <c r="D4" s="16"/>
      <c r="E4" s="16"/>
      <c r="F4" s="26" t="s">
        <v>16</v>
      </c>
      <c r="G4" s="26" t="s">
        <v>16</v>
      </c>
      <c r="H4" s="26" t="s">
        <v>16</v>
      </c>
      <c r="I4" s="28">
        <v>20800</v>
      </c>
      <c r="J4" s="28">
        <v>27300</v>
      </c>
      <c r="K4" s="28">
        <v>36700</v>
      </c>
      <c r="L4" s="28">
        <v>45100</v>
      </c>
      <c r="M4" s="28">
        <v>51700</v>
      </c>
      <c r="N4" s="28">
        <v>57700</v>
      </c>
      <c r="O4" s="29">
        <f>N4*(1+O6)</f>
        <v>57553.924050632908</v>
      </c>
      <c r="P4" s="29">
        <f t="shared" ref="P4:R4" si="1">O4*(1+P6)</f>
        <v>58722.531645569623</v>
      </c>
      <c r="Q4" s="29">
        <f t="shared" si="1"/>
        <v>59818.101265822777</v>
      </c>
      <c r="R4" s="29">
        <f t="shared" si="1"/>
        <v>61132.78481012657</v>
      </c>
    </row>
    <row r="5" spans="1:18" ht="12.95" x14ac:dyDescent="0.2">
      <c r="B5" s="20" t="s">
        <v>20</v>
      </c>
      <c r="C5" s="13" t="s">
        <v>4</v>
      </c>
      <c r="D5" s="16"/>
      <c r="E5" s="16"/>
      <c r="F5" s="16"/>
      <c r="G5" s="16"/>
      <c r="H5" s="16"/>
      <c r="I5" s="28"/>
      <c r="J5" s="28"/>
      <c r="K5" s="28">
        <v>51000</v>
      </c>
      <c r="L5" s="28">
        <v>62200</v>
      </c>
      <c r="M5" s="28">
        <v>74200</v>
      </c>
      <c r="N5" s="28">
        <v>79000</v>
      </c>
      <c r="O5" s="28">
        <v>78800</v>
      </c>
      <c r="P5" s="28">
        <v>80400</v>
      </c>
      <c r="Q5" s="28">
        <v>81900</v>
      </c>
      <c r="R5" s="28">
        <v>83700</v>
      </c>
    </row>
    <row r="6" spans="1:18" ht="12.95" x14ac:dyDescent="0.2">
      <c r="B6" s="20" t="s">
        <v>21</v>
      </c>
      <c r="C6" s="13"/>
      <c r="D6" s="16"/>
      <c r="E6" s="16"/>
      <c r="F6" s="16"/>
      <c r="G6" s="16"/>
      <c r="H6" s="16"/>
      <c r="I6" s="18"/>
      <c r="J6" s="18"/>
      <c r="K6" s="4"/>
      <c r="L6" s="30">
        <f t="shared" ref="L6:Q6" si="2">(L5-K5)/K5</f>
        <v>0.2196078431372549</v>
      </c>
      <c r="M6" s="30">
        <f t="shared" si="2"/>
        <v>0.19292604501607716</v>
      </c>
      <c r="N6" s="30">
        <f t="shared" si="2"/>
        <v>6.4690026954177901E-2</v>
      </c>
      <c r="O6" s="30">
        <f t="shared" si="2"/>
        <v>-2.5316455696202532E-3</v>
      </c>
      <c r="P6" s="30">
        <f t="shared" si="2"/>
        <v>2.030456852791878E-2</v>
      </c>
      <c r="Q6" s="30">
        <f t="shared" si="2"/>
        <v>1.8656716417910446E-2</v>
      </c>
      <c r="R6" s="30">
        <f>(R5-Q5)/Q5</f>
        <v>2.197802197802198E-2</v>
      </c>
    </row>
    <row r="7" spans="1:18" ht="12.95" x14ac:dyDescent="0.2">
      <c r="B7" s="20"/>
      <c r="C7" s="13"/>
      <c r="D7" s="16"/>
      <c r="E7" s="16"/>
      <c r="F7" s="16"/>
      <c r="G7" s="16"/>
      <c r="H7" s="16"/>
      <c r="I7" s="18"/>
      <c r="J7" s="18"/>
      <c r="K7" s="18"/>
      <c r="L7" s="18"/>
      <c r="M7" s="18"/>
      <c r="N7" s="18"/>
      <c r="O7" s="4"/>
      <c r="P7" s="4"/>
      <c r="Q7" s="4"/>
      <c r="R7" s="4"/>
    </row>
    <row r="8" spans="1:18" ht="12.95" x14ac:dyDescent="0.2">
      <c r="B8" t="s">
        <v>7</v>
      </c>
      <c r="C8" s="13" t="s">
        <v>4</v>
      </c>
      <c r="D8" s="16"/>
      <c r="E8" s="16"/>
      <c r="F8" s="26" t="s">
        <v>16</v>
      </c>
      <c r="G8" s="26" t="s">
        <v>16</v>
      </c>
      <c r="H8" s="26" t="s">
        <v>16</v>
      </c>
      <c r="I8" s="28">
        <v>2409</v>
      </c>
      <c r="J8" s="4"/>
      <c r="K8" s="4"/>
      <c r="L8" s="4"/>
      <c r="M8" s="4"/>
      <c r="N8" s="4"/>
      <c r="O8" s="4"/>
      <c r="P8" s="4"/>
      <c r="Q8" s="4"/>
      <c r="R8" s="4"/>
    </row>
    <row r="9" spans="1:18" ht="12.95" x14ac:dyDescent="0.2">
      <c r="B9" t="s">
        <v>8</v>
      </c>
      <c r="C9" s="13" t="s">
        <v>4</v>
      </c>
      <c r="D9" s="16"/>
      <c r="E9" s="16"/>
      <c r="F9" s="26" t="s">
        <v>16</v>
      </c>
      <c r="G9" s="26" t="s">
        <v>16</v>
      </c>
      <c r="H9" s="26" t="s">
        <v>16</v>
      </c>
      <c r="I9" s="28">
        <v>7456</v>
      </c>
      <c r="J9" s="4"/>
      <c r="K9" s="4"/>
      <c r="L9" s="4"/>
      <c r="M9" s="4"/>
      <c r="N9" s="4"/>
      <c r="O9" s="4"/>
      <c r="P9" s="4"/>
      <c r="Q9" s="4"/>
      <c r="R9" s="4"/>
    </row>
    <row r="11" spans="1:18" ht="12.95" x14ac:dyDescent="0.2">
      <c r="B11" t="s">
        <v>9</v>
      </c>
      <c r="C11" s="17"/>
      <c r="D11" s="22"/>
      <c r="E11" s="22"/>
      <c r="F11" s="26" t="s">
        <v>16</v>
      </c>
      <c r="G11" s="26" t="s">
        <v>16</v>
      </c>
      <c r="H11" s="26" t="s">
        <v>16</v>
      </c>
      <c r="I11" s="27">
        <f>740/511</f>
        <v>1.4481409001956946</v>
      </c>
    </row>
    <row r="12" spans="1:18" ht="12.95" x14ac:dyDescent="0.2">
      <c r="B12" t="s">
        <v>10</v>
      </c>
      <c r="C12" s="17"/>
      <c r="D12" s="22"/>
      <c r="E12" s="22"/>
      <c r="F12" s="26" t="s">
        <v>16</v>
      </c>
      <c r="G12" s="26" t="s">
        <v>16</v>
      </c>
      <c r="H12" s="26" t="s">
        <v>16</v>
      </c>
      <c r="I12" s="27">
        <f>1968/1967</f>
        <v>1.0005083884087442</v>
      </c>
    </row>
    <row r="14" spans="1:18" ht="13.5" x14ac:dyDescent="0.25">
      <c r="B14" s="19" t="s">
        <v>12</v>
      </c>
      <c r="C14" s="13" t="s">
        <v>13</v>
      </c>
      <c r="D14" s="16"/>
      <c r="E14" s="16"/>
      <c r="F14">
        <f t="shared" ref="F14:G14" si="3">G14</f>
        <v>2.48</v>
      </c>
      <c r="G14">
        <f t="shared" si="3"/>
        <v>2.48</v>
      </c>
      <c r="H14">
        <f>I14</f>
        <v>2.48</v>
      </c>
      <c r="I14" s="10">
        <v>2.48</v>
      </c>
      <c r="J14" s="21">
        <f>I14*(1+J17)</f>
        <v>2.9814106655999999</v>
      </c>
      <c r="K14" s="21">
        <f t="shared" ref="K14:R14" si="4">J14*(1+K17)</f>
        <v>3.5841974019973528</v>
      </c>
      <c r="L14" s="21">
        <f t="shared" si="4"/>
        <v>4.3088565975527091</v>
      </c>
      <c r="M14" s="21">
        <f t="shared" si="4"/>
        <v>5.180028635679264</v>
      </c>
      <c r="N14" s="21">
        <f t="shared" si="4"/>
        <v>6.2273357348901506</v>
      </c>
      <c r="O14" s="21">
        <f t="shared" si="4"/>
        <v>7.4863891847877051</v>
      </c>
      <c r="P14" s="10">
        <v>9</v>
      </c>
      <c r="Q14" s="21">
        <f t="shared" si="4"/>
        <v>10.819635480000001</v>
      </c>
      <c r="R14" s="21">
        <f t="shared" si="4"/>
        <v>13.007167991119426</v>
      </c>
    </row>
    <row r="15" spans="1:18" ht="12.95" x14ac:dyDescent="0.2">
      <c r="B15" s="20" t="s">
        <v>11</v>
      </c>
      <c r="C15" s="13" t="s">
        <v>13</v>
      </c>
      <c r="D15" s="21">
        <v>3.761E-3</v>
      </c>
      <c r="E15" s="21">
        <v>9.9299999999999996E-3</v>
      </c>
      <c r="F15" s="23">
        <v>1.9133000000000001E-2</v>
      </c>
      <c r="G15" s="23">
        <v>1.9091E-2</v>
      </c>
      <c r="H15" s="23">
        <v>2.8374E-2</v>
      </c>
      <c r="I15" s="23">
        <v>4.4111999999999998E-2</v>
      </c>
      <c r="J15" s="21">
        <f>J14*J16</f>
        <v>5.3030640032639999E-2</v>
      </c>
      <c r="K15" s="21">
        <f t="shared" ref="K15:R15" si="5">K14*K16</f>
        <v>6.3752466047140008E-2</v>
      </c>
      <c r="L15" s="21">
        <f t="shared" si="5"/>
        <v>7.6642049286792385E-2</v>
      </c>
      <c r="M15" s="21">
        <f t="shared" si="5"/>
        <v>9.2137670635920849E-2</v>
      </c>
      <c r="N15" s="21">
        <f t="shared" si="5"/>
        <v>0.11076622336188481</v>
      </c>
      <c r="O15" s="21">
        <f t="shared" si="5"/>
        <v>0.13316112891909485</v>
      </c>
      <c r="P15" s="21">
        <f t="shared" si="5"/>
        <v>0.16008387096774193</v>
      </c>
      <c r="Q15" s="21">
        <f t="shared" si="5"/>
        <v>0.19244990334425807</v>
      </c>
      <c r="R15" s="21">
        <f t="shared" si="5"/>
        <v>0.23135975581623391</v>
      </c>
    </row>
    <row r="16" spans="1:18" ht="12.95" x14ac:dyDescent="0.2">
      <c r="B16" s="20" t="s">
        <v>14</v>
      </c>
      <c r="C16" s="12"/>
      <c r="D16" s="15"/>
      <c r="E16" s="15"/>
      <c r="F16" s="24">
        <f t="shared" ref="F16:H16" si="6">F15/F14</f>
        <v>7.7149193548387103E-3</v>
      </c>
      <c r="G16" s="24">
        <f t="shared" si="6"/>
        <v>7.6979838709677418E-3</v>
      </c>
      <c r="H16" s="24">
        <f t="shared" si="6"/>
        <v>1.1441129032258064E-2</v>
      </c>
      <c r="I16" s="24">
        <f>I15/I14</f>
        <v>1.7787096774193548E-2</v>
      </c>
      <c r="J16" s="24">
        <f>I16</f>
        <v>1.7787096774193548E-2</v>
      </c>
      <c r="K16" s="24">
        <f t="shared" ref="K16:R16" si="7">J16</f>
        <v>1.7787096774193548E-2</v>
      </c>
      <c r="L16" s="24">
        <f t="shared" si="7"/>
        <v>1.7787096774193548E-2</v>
      </c>
      <c r="M16" s="24">
        <f t="shared" si="7"/>
        <v>1.7787096774193548E-2</v>
      </c>
      <c r="N16" s="24">
        <f t="shared" si="7"/>
        <v>1.7787096774193548E-2</v>
      </c>
      <c r="O16" s="24">
        <f t="shared" si="7"/>
        <v>1.7787096774193548E-2</v>
      </c>
      <c r="P16" s="24">
        <f t="shared" si="7"/>
        <v>1.7787096774193548E-2</v>
      </c>
      <c r="Q16" s="24">
        <f t="shared" si="7"/>
        <v>1.7787096774193548E-2</v>
      </c>
      <c r="R16" s="24">
        <f t="shared" si="7"/>
        <v>1.7787096774193548E-2</v>
      </c>
    </row>
    <row r="17" spans="2:18" ht="12.95" x14ac:dyDescent="0.2">
      <c r="B17" s="20" t="s">
        <v>17</v>
      </c>
      <c r="C17" s="12"/>
      <c r="D17" s="15"/>
      <c r="E17" s="15"/>
      <c r="J17" s="27">
        <v>0.20218172000000001</v>
      </c>
      <c r="K17" s="27">
        <v>0.20218172000000001</v>
      </c>
      <c r="L17" s="27">
        <v>0.20218172000000001</v>
      </c>
      <c r="M17" s="27">
        <v>0.20218172000000001</v>
      </c>
      <c r="N17" s="27">
        <v>0.20218172000000001</v>
      </c>
      <c r="O17" s="27">
        <v>0.20218172000000001</v>
      </c>
      <c r="P17" s="27">
        <v>0.20218172000000001</v>
      </c>
      <c r="Q17" s="27">
        <v>0.20218172000000001</v>
      </c>
      <c r="R17" s="27">
        <v>0.20218172000000001</v>
      </c>
    </row>
    <row r="18" spans="2:18" ht="12.95" x14ac:dyDescent="0.2">
      <c r="B18" s="25"/>
      <c r="C18" s="12"/>
      <c r="D18" s="15"/>
      <c r="E18" s="15"/>
      <c r="J18" s="5"/>
      <c r="K18" s="5"/>
      <c r="L18" s="5"/>
      <c r="M18" s="5"/>
      <c r="N18" s="5"/>
      <c r="O18" s="5"/>
      <c r="P18" s="5"/>
    </row>
    <row r="19" spans="2:18" ht="12.95" x14ac:dyDescent="0.2">
      <c r="B19" t="s">
        <v>15</v>
      </c>
      <c r="C19" s="13" t="s">
        <v>13</v>
      </c>
      <c r="D19" s="16"/>
      <c r="E19" s="16"/>
      <c r="F19" s="10">
        <v>6.88</v>
      </c>
      <c r="G19" s="10">
        <v>7.95</v>
      </c>
      <c r="H19" s="10">
        <v>9.35</v>
      </c>
      <c r="I19" s="10">
        <v>11.21</v>
      </c>
      <c r="J19" s="21">
        <f>I19*(1+J20)</f>
        <v>15.324144546500001</v>
      </c>
      <c r="K19" s="21">
        <f t="shared" ref="K19:R19" si="8">J19*(1+K20)</f>
        <v>20.948207500626737</v>
      </c>
      <c r="L19" s="21">
        <f t="shared" si="8"/>
        <v>28.636338958936626</v>
      </c>
      <c r="M19" s="21">
        <f t="shared" si="8"/>
        <v>39.146065788520445</v>
      </c>
      <c r="N19" s="21">
        <f t="shared" si="8"/>
        <v>53.512932254244944</v>
      </c>
      <c r="O19" s="21">
        <f t="shared" si="8"/>
        <v>73.152534252552329</v>
      </c>
      <c r="P19" s="10">
        <v>100</v>
      </c>
      <c r="Q19" s="21">
        <f t="shared" si="8"/>
        <v>110.00000000000001</v>
      </c>
      <c r="R19" s="21">
        <f t="shared" si="8"/>
        <v>121.00000000000003</v>
      </c>
    </row>
    <row r="20" spans="2:18" ht="12.95" x14ac:dyDescent="0.2">
      <c r="B20" s="20" t="s">
        <v>18</v>
      </c>
      <c r="J20" s="27">
        <v>0.36700664999999999</v>
      </c>
      <c r="K20" s="27">
        <v>0.36700664999999999</v>
      </c>
      <c r="L20" s="27">
        <v>0.36700664999999999</v>
      </c>
      <c r="M20" s="27">
        <v>0.36700664999999999</v>
      </c>
      <c r="N20" s="27">
        <v>0.36700664999999999</v>
      </c>
      <c r="O20" s="27">
        <v>0.36700664999999999</v>
      </c>
      <c r="P20" s="27">
        <v>0.36700664999999999</v>
      </c>
      <c r="Q20" s="27">
        <v>0.1</v>
      </c>
      <c r="R20" s="27">
        <f>Q20</f>
        <v>0.1</v>
      </c>
    </row>
    <row r="22" spans="2:18" ht="12.95" x14ac:dyDescent="0.2">
      <c r="B22" t="s">
        <v>19</v>
      </c>
      <c r="P22" s="27">
        <v>0.9</v>
      </c>
    </row>
    <row r="23" spans="2:18" ht="12.95" x14ac:dyDescent="0.2">
      <c r="B23" t="s">
        <v>23</v>
      </c>
      <c r="C23" s="13"/>
      <c r="M23" s="27">
        <v>0.17899999999999999</v>
      </c>
    </row>
    <row r="25" spans="2:18" x14ac:dyDescent="0.2">
      <c r="B25" t="s">
        <v>24</v>
      </c>
      <c r="F25" s="24">
        <v>0.15</v>
      </c>
      <c r="G25" s="24">
        <v>0.15</v>
      </c>
      <c r="H25" s="24">
        <v>0.15</v>
      </c>
      <c r="I25" s="24">
        <v>0.15</v>
      </c>
      <c r="J25" s="24">
        <v>0.15</v>
      </c>
      <c r="K25" s="24">
        <v>0.15</v>
      </c>
      <c r="L25" s="24">
        <v>0.15</v>
      </c>
      <c r="M25" s="24">
        <v>0.15</v>
      </c>
      <c r="N25" s="24">
        <v>0.15</v>
      </c>
      <c r="O25" s="24">
        <v>0.15</v>
      </c>
      <c r="P25" s="24">
        <v>0.15</v>
      </c>
      <c r="Q25" s="24">
        <v>0.15</v>
      </c>
      <c r="R25" s="24">
        <v>0.15</v>
      </c>
    </row>
    <row r="26" spans="2:18" x14ac:dyDescent="0.2">
      <c r="B26" t="s">
        <v>25</v>
      </c>
      <c r="F26" s="24">
        <v>0.1</v>
      </c>
      <c r="G26" s="24">
        <v>0.1</v>
      </c>
      <c r="H26" s="24">
        <v>0.1</v>
      </c>
      <c r="I26" s="24">
        <v>0.1</v>
      </c>
      <c r="J26" s="24">
        <v>0.1</v>
      </c>
      <c r="K26" s="24">
        <v>0.1</v>
      </c>
      <c r="L26" s="24">
        <v>0.1</v>
      </c>
      <c r="M26" s="24">
        <v>0.1</v>
      </c>
      <c r="N26" s="24">
        <v>0.1</v>
      </c>
      <c r="O26" s="24">
        <v>0.1</v>
      </c>
      <c r="P26" s="24">
        <v>0.1</v>
      </c>
      <c r="Q26" s="24">
        <v>0.1</v>
      </c>
      <c r="R26" s="2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Statement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Quang Viet Nguyen</dc:creator>
  <cp:lastModifiedBy>Minh Quang Viet Nguyen</cp:lastModifiedBy>
  <dcterms:created xsi:type="dcterms:W3CDTF">2024-02-16T15:01:17Z</dcterms:created>
  <dcterms:modified xsi:type="dcterms:W3CDTF">2024-02-20T23:07:17Z</dcterms:modified>
</cp:coreProperties>
</file>