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nhv\OneDrive\Documents\GitHub\modelz\"/>
    </mc:Choice>
  </mc:AlternateContent>
  <xr:revisionPtr revIDLastSave="0" documentId="13_ncr:1_{98D81316-788C-477F-9832-AAE77B6F8E43}" xr6:coauthVersionLast="47" xr6:coauthVersionMax="47" xr10:uidLastSave="{00000000-0000-0000-0000-000000000000}"/>
  <bookViews>
    <workbookView xWindow="0" yWindow="0" windowWidth="28800" windowHeight="15600" xr2:uid="{0F3DA43A-D516-493C-A85D-F0700FFA09FB}"/>
  </bookViews>
  <sheets>
    <sheet name="Overview" sheetId="1" r:id="rId1"/>
    <sheet name="Financial Statements" sheetId="4" r:id="rId2"/>
    <sheet name="FX Rate" sheetId="2" r:id="rId3"/>
    <sheet name="Sheet1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J18" i="1"/>
  <c r="J12" i="1"/>
  <c r="I29" i="1"/>
  <c r="H29" i="1"/>
  <c r="I33" i="1"/>
  <c r="H33" i="1"/>
  <c r="J33" i="1"/>
  <c r="I34" i="1"/>
  <c r="H34" i="1"/>
  <c r="J34" i="1"/>
  <c r="D59" i="1"/>
  <c r="D38" i="1"/>
  <c r="D37" i="1"/>
  <c r="D36" i="1"/>
  <c r="D35" i="1"/>
  <c r="I4" i="1"/>
  <c r="I3" i="1" s="1"/>
  <c r="H4" i="1"/>
  <c r="H3" i="1" s="1"/>
  <c r="J4" i="1"/>
  <c r="J3" i="1" s="1"/>
  <c r="I15" i="1"/>
  <c r="H15" i="1"/>
  <c r="F16" i="4"/>
  <c r="E16" i="4"/>
  <c r="G16" i="4"/>
  <c r="E15" i="4"/>
  <c r="E13" i="4"/>
  <c r="E8" i="4"/>
  <c r="E5" i="4"/>
  <c r="F15" i="4"/>
  <c r="G15" i="4"/>
  <c r="F13" i="4"/>
  <c r="F8" i="4"/>
  <c r="F5" i="4"/>
  <c r="G5" i="4"/>
  <c r="G8" i="4" s="1"/>
  <c r="G13" i="4" s="1"/>
  <c r="C2" i="4"/>
  <c r="J66" i="1"/>
  <c r="J52" i="1"/>
  <c r="J62" i="1"/>
  <c r="I48" i="1"/>
  <c r="I43" i="1" s="1"/>
  <c r="J48" i="1"/>
  <c r="J29" i="1"/>
  <c r="J58" i="1"/>
  <c r="I57" i="1"/>
  <c r="D32" i="1"/>
  <c r="D40" i="1" s="1"/>
  <c r="D31" i="1"/>
  <c r="D39" i="1" s="1"/>
  <c r="D30" i="1"/>
  <c r="D34" i="1" s="1"/>
  <c r="C52" i="1"/>
  <c r="C66" i="1" s="1"/>
  <c r="C48" i="1"/>
  <c r="C62" i="1" s="1"/>
  <c r="C44" i="1"/>
  <c r="C58" i="1" s="1"/>
  <c r="J43" i="1" l="1"/>
  <c r="J57" i="1"/>
  <c r="G2" i="1"/>
  <c r="H2" i="1" l="1"/>
  <c r="D2" i="4"/>
  <c r="I2" i="1" l="1"/>
  <c r="E2" i="4"/>
  <c r="J2" i="1" l="1"/>
  <c r="F2" i="4"/>
  <c r="K2" i="1" l="1"/>
  <c r="G2" i="4"/>
  <c r="L2" i="1" l="1"/>
  <c r="H2" i="4"/>
  <c r="M2" i="1" l="1"/>
  <c r="I2" i="4"/>
  <c r="N2" i="1" l="1"/>
  <c r="J2" i="4"/>
  <c r="O2" i="1" l="1"/>
  <c r="K2" i="4"/>
  <c r="P2" i="1" l="1"/>
  <c r="L2" i="4"/>
  <c r="Q2" i="1" l="1"/>
  <c r="M2" i="4"/>
  <c r="R2" i="1" l="1"/>
  <c r="N2" i="4"/>
  <c r="S2" i="1" l="1"/>
  <c r="O2" i="4"/>
  <c r="T2" i="1" l="1"/>
  <c r="P2" i="4"/>
  <c r="U2" i="1" l="1"/>
  <c r="Q2" i="4"/>
  <c r="V2" i="1" l="1"/>
  <c r="S2" i="4" s="1"/>
  <c r="R2" i="4"/>
</calcChain>
</file>

<file path=xl/sharedStrings.xml><?xml version="1.0" encoding="utf-8"?>
<sst xmlns="http://schemas.openxmlformats.org/spreadsheetml/2006/main" count="101" uniqueCount="71">
  <si>
    <t>APAC</t>
  </si>
  <si>
    <t>EMEA</t>
  </si>
  <si>
    <t>North America</t>
  </si>
  <si>
    <t>Other</t>
  </si>
  <si>
    <t>Russia is currently worth 0.1% of revenue and historically was worth 1.5%</t>
  </si>
  <si>
    <t>Greater China Region</t>
  </si>
  <si>
    <t>Note:</t>
  </si>
  <si>
    <t>1. Zegna has manufacturing and logistical hubs in Italy, Switzerland, Turkey, China, Japan and the United States.</t>
  </si>
  <si>
    <t>Ermenegildo Zegna</t>
  </si>
  <si>
    <t>Thom Browne</t>
  </si>
  <si>
    <t>Tom Ford</t>
  </si>
  <si>
    <t>Directly Operated Stores:</t>
  </si>
  <si>
    <t>Revenue by Brands:</t>
  </si>
  <si>
    <t>Revenue by Regions:</t>
  </si>
  <si>
    <t>Revenue by Sales Method:</t>
  </si>
  <si>
    <t>Direct to Consumer</t>
  </si>
  <si>
    <t>Wholesale</t>
  </si>
  <si>
    <t>2. Zegna sells wholesales to franchisees, specialty stores and online retailers/department stores.</t>
  </si>
  <si>
    <t>(US$mm, unless stated otherwise)</t>
  </si>
  <si>
    <t>3. Collection pricing to sale takes 18 months to set and can be affected by foreign exchange rates (USD, JPY, HKD, EUR, RMB)</t>
  </si>
  <si>
    <t>4. Zegna's debt is 71% floating rate loans. (EUR284.6mm)</t>
  </si>
  <si>
    <t>5. Zegna has EUR295mm floating rate revolver facility</t>
  </si>
  <si>
    <t>Luxury Textile Platform:</t>
  </si>
  <si>
    <t>Lanificio Zegna</t>
  </si>
  <si>
    <t>Tessitura Novara</t>
  </si>
  <si>
    <t>Pettinatura di Verone</t>
  </si>
  <si>
    <t>Bonotto</t>
  </si>
  <si>
    <t>Cappellificio Cervo</t>
  </si>
  <si>
    <t>Dondo</t>
  </si>
  <si>
    <t>Tessitura Ubertino</t>
  </si>
  <si>
    <t>Filati Biagioli Modesto</t>
  </si>
  <si>
    <t>Luigi Fedeli e Figlio</t>
  </si>
  <si>
    <t>Fully owned</t>
  </si>
  <si>
    <t>PEEL</t>
  </si>
  <si>
    <t>113-2709974-9897869</t>
  </si>
  <si>
    <t>MUMMY</t>
  </si>
  <si>
    <t>113-7654229-2269828</t>
  </si>
  <si>
    <t>LYNPHA</t>
  </si>
  <si>
    <t>113-2301598-8169850</t>
  </si>
  <si>
    <t>COMFY</t>
  </si>
  <si>
    <t>113-2825233-2291434</t>
  </si>
  <si>
    <t>MEYER</t>
  </si>
  <si>
    <t>113-9602993-3133002</t>
  </si>
  <si>
    <t>Instacart</t>
  </si>
  <si>
    <t>Mint Mobile</t>
  </si>
  <si>
    <t>Sumner Market</t>
  </si>
  <si>
    <t>Raising Canes</t>
  </si>
  <si>
    <t>SweetGreen</t>
  </si>
  <si>
    <t>Hmart</t>
  </si>
  <si>
    <t>Frank Pepe</t>
  </si>
  <si>
    <t>Sephora</t>
  </si>
  <si>
    <t>MBTA</t>
  </si>
  <si>
    <t>Wholesale POS:</t>
  </si>
  <si>
    <t xml:space="preserve">  </t>
  </si>
  <si>
    <t>Revenue</t>
  </si>
  <si>
    <t>Cost of sales</t>
  </si>
  <si>
    <t>Gross profit</t>
  </si>
  <si>
    <t>Selling, general and administrative</t>
  </si>
  <si>
    <t>Marketing expenses</t>
  </si>
  <si>
    <t>Operating profit/(loss)</t>
  </si>
  <si>
    <t>Financial income</t>
  </si>
  <si>
    <t>Foreign exchange losses</t>
  </si>
  <si>
    <t>Result from investments accounted for using the equity method</t>
  </si>
  <si>
    <t>Income taxes</t>
  </si>
  <si>
    <t>EBT</t>
  </si>
  <si>
    <t>Net revenue</t>
  </si>
  <si>
    <t>Financial expenses</t>
  </si>
  <si>
    <t>%</t>
  </si>
  <si>
    <t>Textiles</t>
  </si>
  <si>
    <t>ZEGNA</t>
  </si>
  <si>
    <t>Third Party Brands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</si>
</sst>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9"/>
      <color rgb="FF0F1111"/>
      <name val="Arial"/>
      <family val="2"/>
    </font>
    <font>
      <sz val="11"/>
      <color rgb="FF0F1111"/>
      <name val="Arial"/>
      <family val="2"/>
    </font>
    <font>
      <u val="singleAccounting"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10" fontId="0" fillId="0" borderId="0" xfId="0" applyNumberFormat="1"/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 indent="1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 indent="1"/>
    </xf>
    <xf numFmtId="0" fontId="0" fillId="0" borderId="4" xfId="0" applyBorder="1"/>
    <xf numFmtId="0" fontId="0" fillId="0" borderId="6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2" xfId="0" applyBorder="1"/>
    <xf numFmtId="0" fontId="0" fillId="0" borderId="10" xfId="0" applyBorder="1"/>
    <xf numFmtId="0" fontId="0" fillId="0" borderId="3" xfId="0" applyBorder="1" applyAlignment="1">
      <alignment horizontal="left" indent="2"/>
    </xf>
    <xf numFmtId="0" fontId="0" fillId="0" borderId="0" xfId="0" applyAlignment="1">
      <alignment horizontal="right"/>
    </xf>
    <xf numFmtId="43" fontId="0" fillId="0" borderId="0" xfId="0" applyNumberFormat="1"/>
    <xf numFmtId="9" fontId="0" fillId="0" borderId="0" xfId="0" applyNumberFormat="1"/>
    <xf numFmtId="10" fontId="3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/>
    <xf numFmtId="164" fontId="0" fillId="0" borderId="0" xfId="1" applyNumberFormat="1" applyFont="1"/>
    <xf numFmtId="16" fontId="0" fillId="0" borderId="0" xfId="0" applyNumberFormat="1"/>
    <xf numFmtId="0" fontId="0" fillId="0" borderId="8" xfId="0" applyBorder="1" applyAlignment="1">
      <alignment horizontal="left" indent="2"/>
    </xf>
    <xf numFmtId="0" fontId="0" fillId="0" borderId="11" xfId="0" applyBorder="1" applyAlignment="1">
      <alignment horizontal="left" indent="2"/>
    </xf>
    <xf numFmtId="0" fontId="0" fillId="0" borderId="9" xfId="0" applyBorder="1" applyAlignment="1">
      <alignment horizontal="left" indent="2"/>
    </xf>
    <xf numFmtId="164" fontId="0" fillId="0" borderId="0" xfId="0" applyNumberFormat="1"/>
    <xf numFmtId="0" fontId="3" fillId="0" borderId="0" xfId="0" applyFont="1" applyAlignment="1">
      <alignment horizontal="left" indent="1"/>
    </xf>
    <xf numFmtId="0" fontId="3" fillId="0" borderId="0" xfId="0" applyFont="1"/>
    <xf numFmtId="10" fontId="3" fillId="0" borderId="0" xfId="1" applyNumberFormat="1" applyFont="1"/>
    <xf numFmtId="164" fontId="2" fillId="0" borderId="0" xfId="1" applyNumberFormat="1" applyFont="1"/>
    <xf numFmtId="164" fontId="6" fillId="0" borderId="0" xfId="1" applyNumberFormat="1" applyFont="1"/>
    <xf numFmtId="0" fontId="7" fillId="0" borderId="0" xfId="0" applyFont="1"/>
    <xf numFmtId="164" fontId="7" fillId="0" borderId="0" xfId="1" applyNumberFormat="1" applyFont="1"/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left" indent="1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11" xfId="0" applyBorder="1" applyAlignment="1">
      <alignment horizontal="left" indent="1"/>
    </xf>
    <xf numFmtId="0" fontId="0" fillId="0" borderId="0" xfId="0" applyBorder="1" applyAlignment="1">
      <alignment horizontal="left" indent="2"/>
    </xf>
    <xf numFmtId="0" fontId="0" fillId="0" borderId="12" xfId="0" applyBorder="1" applyAlignment="1">
      <alignment horizontal="left" indent="1"/>
    </xf>
    <xf numFmtId="0" fontId="0" fillId="0" borderId="10" xfId="0" applyBorder="1" applyAlignment="1">
      <alignment horizontal="left" indent="1"/>
    </xf>
    <xf numFmtId="0" fontId="0" fillId="0" borderId="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2" xfId="0" applyBorder="1"/>
    <xf numFmtId="0" fontId="0" fillId="0" borderId="4" xfId="0" applyBorder="1" applyAlignment="1">
      <alignment horizontal="left" indent="1"/>
    </xf>
    <xf numFmtId="0" fontId="0" fillId="0" borderId="6" xfId="0" applyBorder="1" applyAlignment="1">
      <alignment horizontal="left" indent="1"/>
    </xf>
    <xf numFmtId="0" fontId="0" fillId="0" borderId="2" xfId="0" applyBorder="1" applyAlignment="1">
      <alignment horizontal="left" indent="1"/>
    </xf>
    <xf numFmtId="0" fontId="0" fillId="0" borderId="5" xfId="0" applyBorder="1" applyAlignment="1">
      <alignment horizontal="left" indent="2"/>
    </xf>
    <xf numFmtId="0" fontId="0" fillId="0" borderId="7" xfId="0" applyBorder="1" applyAlignment="1">
      <alignment horizontal="left" indent="2"/>
    </xf>
    <xf numFmtId="0" fontId="0" fillId="0" borderId="10" xfId="0" applyBorder="1" applyAlignment="1">
      <alignment horizontal="left" indent="2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419100</xdr:colOff>
      <xdr:row>75</xdr:row>
      <xdr:rowOff>172307</xdr:rowOff>
    </xdr:from>
    <xdr:to>
      <xdr:col>27</xdr:col>
      <xdr:colOff>373558</xdr:colOff>
      <xdr:row>100</xdr:row>
      <xdr:rowOff>39056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CCD7A7-4FBA-0F0F-F574-9C65F707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72175" y="7792307"/>
          <a:ext cx="10089058" cy="4629249"/>
        </a:xfrm>
        <a:prstGeom prst="rect">
          <a:avLst/>
        </a:prstGeom>
      </xdr:spPr>
    </xdr:pic>
    <xdr:clientData/>
  </xdr:twoCellAnchor>
  <xdr:twoCellAnchor editAs="oneCell">
    <xdr:from>
      <xdr:col>9</xdr:col>
      <xdr:colOff>342900</xdr:colOff>
      <xdr:row>103</xdr:row>
      <xdr:rowOff>112257</xdr:rowOff>
    </xdr:from>
    <xdr:to>
      <xdr:col>23</xdr:col>
      <xdr:colOff>354762</xdr:colOff>
      <xdr:row>111</xdr:row>
      <xdr:rowOff>9893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C3C719-93D0-D66A-1F39-5E853C510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95825" y="19733757"/>
          <a:ext cx="9022512" cy="14216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6D3F9-4A22-4DA9-A9E3-943EF6A4B7A8}">
  <dimension ref="A1:W86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15" sqref="J15"/>
    </sheetView>
  </sheetViews>
  <sheetFormatPr defaultRowHeight="15" x14ac:dyDescent="0.25"/>
  <cols>
    <col min="1" max="4" width="1.7109375" customWidth="1"/>
    <col min="5" max="5" width="21" customWidth="1"/>
    <col min="8" max="10" width="9.5703125" bestFit="1" customWidth="1"/>
    <col min="11" max="11" width="10.140625" bestFit="1" customWidth="1"/>
    <col min="18" max="18" width="12" bestFit="1" customWidth="1"/>
    <col min="19" max="19" width="11.5703125" bestFit="1" customWidth="1"/>
    <col min="20" max="20" width="9.5703125" bestFit="1" customWidth="1"/>
  </cols>
  <sheetData>
    <row r="1" spans="1:23" x14ac:dyDescent="0.25">
      <c r="A1" s="39"/>
      <c r="B1" s="39"/>
      <c r="C1" s="39"/>
      <c r="D1" s="39"/>
      <c r="E1" s="39"/>
      <c r="V1" s="16" t="s">
        <v>18</v>
      </c>
    </row>
    <row r="2" spans="1:23" x14ac:dyDescent="0.25">
      <c r="A2" s="39"/>
      <c r="B2" s="39"/>
      <c r="C2" s="39"/>
      <c r="D2" s="39"/>
      <c r="E2" s="39"/>
      <c r="F2" s="38">
        <v>2019</v>
      </c>
      <c r="G2" s="38">
        <f>+F2+1</f>
        <v>2020</v>
      </c>
      <c r="H2" s="38">
        <f t="shared" ref="H2:V2" si="0">+G2+1</f>
        <v>2021</v>
      </c>
      <c r="I2" s="38">
        <f t="shared" si="0"/>
        <v>2022</v>
      </c>
      <c r="J2" s="38">
        <f t="shared" si="0"/>
        <v>2023</v>
      </c>
      <c r="K2" s="38">
        <f t="shared" si="0"/>
        <v>2024</v>
      </c>
      <c r="L2" s="38">
        <f t="shared" si="0"/>
        <v>2025</v>
      </c>
      <c r="M2" s="38">
        <f t="shared" si="0"/>
        <v>2026</v>
      </c>
      <c r="N2" s="38">
        <f t="shared" si="0"/>
        <v>2027</v>
      </c>
      <c r="O2" s="38">
        <f t="shared" si="0"/>
        <v>2028</v>
      </c>
      <c r="P2" s="38">
        <f t="shared" si="0"/>
        <v>2029</v>
      </c>
      <c r="Q2" s="38">
        <f t="shared" si="0"/>
        <v>2030</v>
      </c>
      <c r="R2" s="38">
        <f t="shared" si="0"/>
        <v>2031</v>
      </c>
      <c r="S2" s="38">
        <f t="shared" si="0"/>
        <v>2032</v>
      </c>
      <c r="T2" s="38">
        <f t="shared" si="0"/>
        <v>2033</v>
      </c>
      <c r="U2" s="38">
        <f t="shared" si="0"/>
        <v>2034</v>
      </c>
      <c r="V2" s="38">
        <f t="shared" si="0"/>
        <v>2035</v>
      </c>
    </row>
    <row r="3" spans="1:23" x14ac:dyDescent="0.25">
      <c r="A3" s="39"/>
      <c r="B3" s="13" t="s">
        <v>12</v>
      </c>
      <c r="C3" s="14"/>
      <c r="D3" s="14"/>
      <c r="E3" s="10"/>
      <c r="F3" s="22"/>
      <c r="G3" s="22"/>
      <c r="H3" s="23">
        <f>+SUM(H9:H10)+H4</f>
        <v>1292.0050000000001</v>
      </c>
      <c r="I3" s="23">
        <f>+SUM(I9:I10)+I4</f>
        <v>1492.826</v>
      </c>
      <c r="J3" s="23">
        <f>+SUM(J9:J10)+J4</f>
        <v>1904.6079999999999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</row>
    <row r="4" spans="1:23" x14ac:dyDescent="0.25">
      <c r="A4" s="39"/>
      <c r="B4" s="8"/>
      <c r="C4" s="3" t="s">
        <v>8</v>
      </c>
      <c r="D4" s="43"/>
      <c r="E4" s="4"/>
      <c r="H4" s="23">
        <f t="shared" ref="H4:I4" si="1">+SUM(H5:H8)</f>
        <v>1029.0050000000001</v>
      </c>
      <c r="I4" s="23">
        <f t="shared" si="1"/>
        <v>1162.826</v>
      </c>
      <c r="J4" s="23">
        <f>+SUM(J5:J8)</f>
        <v>1290.6079999999999</v>
      </c>
      <c r="K4" s="17"/>
    </row>
    <row r="5" spans="1:23" x14ac:dyDescent="0.25">
      <c r="A5" s="39"/>
      <c r="B5" s="8"/>
      <c r="C5" s="5"/>
      <c r="D5" s="3" t="s">
        <v>69</v>
      </c>
      <c r="E5" s="45"/>
      <c r="H5" s="23">
        <v>847.31100000000004</v>
      </c>
      <c r="I5" s="23">
        <v>923.94200000000001</v>
      </c>
      <c r="J5" s="23">
        <v>1109.491</v>
      </c>
      <c r="K5" s="17"/>
    </row>
    <row r="6" spans="1:23" x14ac:dyDescent="0.25">
      <c r="A6" s="39"/>
      <c r="B6" s="8"/>
      <c r="C6" s="5"/>
      <c r="D6" s="5" t="s">
        <v>68</v>
      </c>
      <c r="E6" s="36"/>
      <c r="H6" s="23">
        <v>102.244</v>
      </c>
      <c r="I6" s="23">
        <v>136.76900000000001</v>
      </c>
      <c r="J6" s="23">
        <v>150.98599999999999</v>
      </c>
      <c r="K6" s="17"/>
    </row>
    <row r="7" spans="1:23" x14ac:dyDescent="0.25">
      <c r="A7" s="39"/>
      <c r="B7" s="8"/>
      <c r="C7" s="5"/>
      <c r="D7" s="5" t="s">
        <v>70</v>
      </c>
      <c r="E7" s="36"/>
      <c r="H7" s="23">
        <v>74.956999999999994</v>
      </c>
      <c r="I7" s="23">
        <v>97.792000000000002</v>
      </c>
      <c r="J7" s="23">
        <v>25.343</v>
      </c>
      <c r="K7" s="17"/>
    </row>
    <row r="8" spans="1:23" x14ac:dyDescent="0.25">
      <c r="A8" s="39"/>
      <c r="B8" s="8"/>
      <c r="C8" s="6"/>
      <c r="D8" s="6" t="s">
        <v>3</v>
      </c>
      <c r="E8" s="44"/>
      <c r="H8" s="23">
        <v>4.4930000000000003</v>
      </c>
      <c r="I8" s="23">
        <v>4.3230000000000004</v>
      </c>
      <c r="J8" s="23">
        <v>4.7880000000000003</v>
      </c>
      <c r="K8" s="17"/>
    </row>
    <row r="9" spans="1:23" x14ac:dyDescent="0.25">
      <c r="A9" s="39"/>
      <c r="B9" s="8"/>
      <c r="C9" s="3" t="s">
        <v>9</v>
      </c>
      <c r="D9" s="43"/>
      <c r="E9" s="4"/>
      <c r="H9" s="23">
        <v>263</v>
      </c>
      <c r="I9" s="23">
        <v>330</v>
      </c>
      <c r="J9" s="23">
        <v>378</v>
      </c>
    </row>
    <row r="10" spans="1:23" x14ac:dyDescent="0.25">
      <c r="A10" s="39"/>
      <c r="B10" s="9"/>
      <c r="C10" s="6" t="s">
        <v>10</v>
      </c>
      <c r="D10" s="42"/>
      <c r="E10" s="7"/>
      <c r="H10" s="23">
        <v>0</v>
      </c>
      <c r="I10" s="23">
        <v>0</v>
      </c>
      <c r="J10" s="23">
        <v>236</v>
      </c>
    </row>
    <row r="11" spans="1:23" x14ac:dyDescent="0.25">
      <c r="A11" s="39"/>
      <c r="B11" s="39"/>
      <c r="C11" s="39"/>
      <c r="D11" s="39"/>
      <c r="E11" s="39"/>
      <c r="H11" s="23"/>
      <c r="I11" s="23"/>
      <c r="J11" s="23"/>
    </row>
    <row r="12" spans="1:23" x14ac:dyDescent="0.25">
      <c r="A12" s="39"/>
      <c r="B12" s="13" t="s">
        <v>13</v>
      </c>
      <c r="C12" s="14"/>
      <c r="D12" s="14"/>
      <c r="E12" s="10"/>
      <c r="H12" s="23">
        <v>1292</v>
      </c>
      <c r="I12" s="23">
        <v>1493</v>
      </c>
      <c r="J12" s="23">
        <f>+J13+SUM(J16:J18)</f>
        <v>1904.855</v>
      </c>
    </row>
    <row r="13" spans="1:23" x14ac:dyDescent="0.25">
      <c r="A13" s="39"/>
      <c r="B13" s="8"/>
      <c r="C13" s="3" t="s">
        <v>0</v>
      </c>
      <c r="D13" s="43"/>
      <c r="E13" s="4"/>
      <c r="H13" s="23">
        <v>696</v>
      </c>
      <c r="I13" s="23">
        <v>645</v>
      </c>
      <c r="J13" s="23">
        <v>788.00699999999995</v>
      </c>
    </row>
    <row r="14" spans="1:23" x14ac:dyDescent="0.25">
      <c r="A14" s="39"/>
      <c r="B14" s="8"/>
      <c r="C14" s="8"/>
      <c r="D14" s="3" t="s">
        <v>5</v>
      </c>
      <c r="E14" s="45"/>
      <c r="H14" s="23">
        <v>588.87599999999998</v>
      </c>
      <c r="I14" s="23">
        <v>494.11</v>
      </c>
      <c r="J14" s="23">
        <v>595.51499999999999</v>
      </c>
      <c r="L14" s="28"/>
    </row>
    <row r="15" spans="1:23" x14ac:dyDescent="0.25">
      <c r="A15" s="39"/>
      <c r="B15" s="8"/>
      <c r="C15" s="9"/>
      <c r="D15" s="6" t="s">
        <v>3</v>
      </c>
      <c r="E15" s="44"/>
      <c r="H15" s="23">
        <f>+H13-H14</f>
        <v>107.12400000000002</v>
      </c>
      <c r="I15" s="23">
        <f t="shared" ref="I15" si="2">+I13-I14</f>
        <v>150.88999999999999</v>
      </c>
      <c r="J15" s="23">
        <f>+J13-J14</f>
        <v>192.49199999999996</v>
      </c>
    </row>
    <row r="16" spans="1:23" x14ac:dyDescent="0.25">
      <c r="A16" s="39"/>
      <c r="B16" s="8"/>
      <c r="C16" s="5" t="s">
        <v>1</v>
      </c>
      <c r="D16" s="39"/>
      <c r="E16" s="11"/>
      <c r="H16" s="23">
        <v>380</v>
      </c>
      <c r="I16" s="23">
        <v>520</v>
      </c>
      <c r="J16" s="23">
        <v>659</v>
      </c>
      <c r="W16" t="s">
        <v>4</v>
      </c>
    </row>
    <row r="17" spans="1:13" x14ac:dyDescent="0.25">
      <c r="A17" s="39"/>
      <c r="B17" s="8"/>
      <c r="C17" s="5" t="s">
        <v>2</v>
      </c>
      <c r="D17" s="39"/>
      <c r="E17" s="11"/>
      <c r="H17" s="23">
        <v>191</v>
      </c>
      <c r="I17" s="23">
        <v>295</v>
      </c>
      <c r="J17" s="23">
        <v>417.35199999999998</v>
      </c>
    </row>
    <row r="18" spans="1:13" x14ac:dyDescent="0.25">
      <c r="A18" s="39"/>
      <c r="B18" s="9"/>
      <c r="C18" s="6" t="s">
        <v>3</v>
      </c>
      <c r="D18" s="46"/>
      <c r="E18" s="12"/>
      <c r="H18" s="23">
        <v>25</v>
      </c>
      <c r="I18" s="23">
        <v>33</v>
      </c>
      <c r="J18" s="23">
        <f>37.538+2.958</f>
        <v>40.495999999999995</v>
      </c>
      <c r="M18" t="s">
        <v>53</v>
      </c>
    </row>
    <row r="19" spans="1:13" x14ac:dyDescent="0.25">
      <c r="A19" s="39"/>
      <c r="B19" s="39"/>
      <c r="C19" s="39"/>
      <c r="D19" s="39"/>
      <c r="E19" s="39"/>
      <c r="H19" s="28"/>
      <c r="I19" s="28"/>
      <c r="J19" s="28"/>
    </row>
    <row r="20" spans="1:13" x14ac:dyDescent="0.25">
      <c r="A20" s="39"/>
      <c r="B20" s="13" t="s">
        <v>13</v>
      </c>
      <c r="C20" s="14"/>
      <c r="D20" s="14"/>
      <c r="E20" s="10"/>
      <c r="H20" s="28"/>
      <c r="I20" s="28"/>
      <c r="J20" s="28"/>
    </row>
    <row r="21" spans="1:13" x14ac:dyDescent="0.25">
      <c r="A21" s="39"/>
      <c r="B21" s="8"/>
      <c r="C21" s="3" t="s">
        <v>0</v>
      </c>
      <c r="D21" s="43"/>
      <c r="E21" s="4"/>
      <c r="H21" s="18">
        <v>0.53869969040247678</v>
      </c>
      <c r="I21" s="18">
        <v>0.43201607501674483</v>
      </c>
      <c r="J21" s="18">
        <v>0.41</v>
      </c>
    </row>
    <row r="22" spans="1:13" x14ac:dyDescent="0.25">
      <c r="A22" s="39"/>
      <c r="B22" s="8"/>
      <c r="C22" s="8"/>
      <c r="D22" s="3" t="s">
        <v>5</v>
      </c>
      <c r="E22" s="45"/>
      <c r="H22" s="18">
        <v>0.46</v>
      </c>
      <c r="I22" s="18">
        <v>0.33</v>
      </c>
      <c r="J22" s="18">
        <v>0.31</v>
      </c>
    </row>
    <row r="23" spans="1:13" x14ac:dyDescent="0.25">
      <c r="A23" s="39"/>
      <c r="B23" s="8"/>
      <c r="C23" s="9"/>
      <c r="D23" s="6" t="s">
        <v>3</v>
      </c>
      <c r="E23" s="44"/>
      <c r="H23" s="18">
        <v>7.8699690402476763E-2</v>
      </c>
      <c r="I23" s="18">
        <v>0.10201607501674481</v>
      </c>
      <c r="J23" s="18">
        <v>9.9999999999999978E-2</v>
      </c>
    </row>
    <row r="24" spans="1:13" x14ac:dyDescent="0.25">
      <c r="A24" s="39"/>
      <c r="B24" s="8"/>
      <c r="C24" s="5" t="s">
        <v>1</v>
      </c>
      <c r="D24" s="39"/>
      <c r="E24" s="11"/>
      <c r="H24" s="18">
        <v>0.29411764705882354</v>
      </c>
      <c r="I24" s="18">
        <v>0.34829202947086402</v>
      </c>
      <c r="J24" s="18">
        <v>0.35</v>
      </c>
    </row>
    <row r="25" spans="1:13" x14ac:dyDescent="0.25">
      <c r="A25" s="39"/>
      <c r="B25" s="8"/>
      <c r="C25" s="5" t="s">
        <v>2</v>
      </c>
      <c r="D25" s="39"/>
      <c r="E25" s="11"/>
      <c r="H25" s="18">
        <v>0.14783281733746131</v>
      </c>
      <c r="I25" s="18">
        <v>0.19758874748827862</v>
      </c>
      <c r="J25" s="18">
        <v>0.22</v>
      </c>
    </row>
    <row r="26" spans="1:13" x14ac:dyDescent="0.25">
      <c r="A26" s="39"/>
      <c r="B26" s="9"/>
      <c r="C26" s="6" t="s">
        <v>3</v>
      </c>
      <c r="D26" s="46"/>
      <c r="E26" s="12"/>
      <c r="H26" s="18">
        <v>1.9349845201238391E-2</v>
      </c>
      <c r="I26" s="18">
        <v>2.2103148024112524E-2</v>
      </c>
      <c r="J26" s="18">
        <v>2.0000000000000018E-2</v>
      </c>
    </row>
    <row r="27" spans="1:13" x14ac:dyDescent="0.25">
      <c r="A27" s="39"/>
      <c r="B27" s="39"/>
      <c r="C27" s="39"/>
      <c r="D27" s="39"/>
      <c r="E27" s="39"/>
      <c r="H27" s="28"/>
      <c r="I27" s="28"/>
      <c r="J27" s="28"/>
    </row>
    <row r="28" spans="1:13" x14ac:dyDescent="0.25">
      <c r="A28" s="39"/>
      <c r="B28" s="13" t="s">
        <v>14</v>
      </c>
      <c r="C28" s="14"/>
      <c r="D28" s="14"/>
      <c r="E28" s="10"/>
      <c r="H28" s="23"/>
      <c r="I28" s="23"/>
      <c r="J28" s="23"/>
    </row>
    <row r="29" spans="1:13" x14ac:dyDescent="0.25">
      <c r="A29" s="39"/>
      <c r="B29" s="8"/>
      <c r="C29" s="3" t="s">
        <v>15</v>
      </c>
      <c r="D29" s="14"/>
      <c r="E29" s="10"/>
      <c r="H29" s="23">
        <f t="shared" ref="H29:I29" si="3">+SUM(H30:H32)</f>
        <v>851.42899999999997</v>
      </c>
      <c r="I29" s="23">
        <f t="shared" si="3"/>
        <v>918.20699999999999</v>
      </c>
      <c r="J29" s="23">
        <f>+SUM(J30:J32)</f>
        <v>1265</v>
      </c>
    </row>
    <row r="30" spans="1:13" x14ac:dyDescent="0.25">
      <c r="A30" s="39"/>
      <c r="B30" s="8"/>
      <c r="C30" s="5"/>
      <c r="D30" s="13" t="str">
        <f>+C4</f>
        <v>Ermenegildo Zegna</v>
      </c>
      <c r="E30" s="10"/>
      <c r="H30" s="23">
        <v>712.86199999999997</v>
      </c>
      <c r="I30" s="23">
        <v>772.505</v>
      </c>
      <c r="J30" s="23">
        <v>945.3</v>
      </c>
    </row>
    <row r="31" spans="1:13" x14ac:dyDescent="0.25">
      <c r="A31" s="39"/>
      <c r="B31" s="8"/>
      <c r="C31" s="5"/>
      <c r="D31" s="8" t="str">
        <f>+C9</f>
        <v>Thom Browne</v>
      </c>
      <c r="E31" s="11"/>
      <c r="H31" s="23">
        <v>138.56700000000001</v>
      </c>
      <c r="I31" s="23">
        <v>145.702</v>
      </c>
      <c r="J31" s="23">
        <v>183.4</v>
      </c>
    </row>
    <row r="32" spans="1:13" x14ac:dyDescent="0.25">
      <c r="A32" s="39"/>
      <c r="B32" s="8"/>
      <c r="C32" s="6"/>
      <c r="D32" s="9" t="str">
        <f>+C10</f>
        <v>Tom Ford</v>
      </c>
      <c r="E32" s="12"/>
      <c r="H32" s="23">
        <v>0</v>
      </c>
      <c r="I32" s="23">
        <v>0</v>
      </c>
      <c r="J32" s="23">
        <v>136.30000000000001</v>
      </c>
    </row>
    <row r="33" spans="1:10" x14ac:dyDescent="0.25">
      <c r="A33" s="39"/>
      <c r="B33" s="8"/>
      <c r="C33" s="5" t="s">
        <v>16</v>
      </c>
      <c r="D33" s="39"/>
      <c r="E33" s="11"/>
      <c r="H33" s="23">
        <f t="shared" ref="H33:I33" si="4">+H34+SUM(H39:H40)</f>
        <v>436.47999999999996</v>
      </c>
      <c r="I33" s="23">
        <f t="shared" si="4"/>
        <v>570.31000000000006</v>
      </c>
      <c r="J33" s="23">
        <f>+J34+SUM(J39:J40)</f>
        <v>634.72900000000004</v>
      </c>
    </row>
    <row r="34" spans="1:10" x14ac:dyDescent="0.25">
      <c r="A34" s="39"/>
      <c r="B34" s="8"/>
      <c r="C34" s="5"/>
      <c r="D34" s="13" t="str">
        <f>+D30</f>
        <v>Ermenegildo Zegna</v>
      </c>
      <c r="E34" s="10"/>
      <c r="H34" s="28">
        <f t="shared" ref="H34:I34" si="5">+SUM(H35:H38)</f>
        <v>311.64999999999998</v>
      </c>
      <c r="I34" s="28">
        <f t="shared" si="5"/>
        <v>385.99800000000005</v>
      </c>
      <c r="J34" s="28">
        <f>+SUM(J35:J38)</f>
        <v>340.529</v>
      </c>
    </row>
    <row r="35" spans="1:10" x14ac:dyDescent="0.25">
      <c r="A35" s="39"/>
      <c r="B35" s="8"/>
      <c r="C35" s="5"/>
      <c r="D35" s="49" t="str">
        <f>+D5</f>
        <v>ZEGNA</v>
      </c>
      <c r="E35" s="37"/>
      <c r="H35" s="23">
        <v>134.44900000000001</v>
      </c>
      <c r="I35" s="23">
        <v>151.43700000000001</v>
      </c>
      <c r="J35" s="23">
        <v>164.2</v>
      </c>
    </row>
    <row r="36" spans="1:10" x14ac:dyDescent="0.25">
      <c r="A36" s="39"/>
      <c r="B36" s="8"/>
      <c r="C36" s="5"/>
      <c r="D36" s="47" t="str">
        <f t="shared" ref="D36:D38" si="6">+D6</f>
        <v>Textiles</v>
      </c>
      <c r="E36" s="40"/>
      <c r="H36" s="23">
        <v>177.20099999999999</v>
      </c>
      <c r="I36" s="23">
        <v>234.56100000000001</v>
      </c>
      <c r="J36" s="23">
        <v>176.32900000000001</v>
      </c>
    </row>
    <row r="37" spans="1:10" x14ac:dyDescent="0.25">
      <c r="A37" s="39"/>
      <c r="B37" s="8"/>
      <c r="C37" s="5"/>
      <c r="D37" s="47" t="str">
        <f t="shared" si="6"/>
        <v>Third Party Brands</v>
      </c>
      <c r="E37" s="40"/>
      <c r="H37" s="23">
        <v>0</v>
      </c>
      <c r="I37" s="23">
        <v>0</v>
      </c>
      <c r="J37" s="23">
        <v>0</v>
      </c>
    </row>
    <row r="38" spans="1:10" x14ac:dyDescent="0.25">
      <c r="A38" s="39"/>
      <c r="B38" s="8"/>
      <c r="C38" s="5"/>
      <c r="D38" s="48" t="str">
        <f t="shared" si="6"/>
        <v>Other</v>
      </c>
      <c r="E38" s="7"/>
      <c r="H38" s="23">
        <v>0</v>
      </c>
      <c r="I38" s="23">
        <v>0</v>
      </c>
      <c r="J38" s="23">
        <v>0</v>
      </c>
    </row>
    <row r="39" spans="1:10" x14ac:dyDescent="0.25">
      <c r="A39" s="39"/>
      <c r="B39" s="8"/>
      <c r="C39" s="5"/>
      <c r="D39" s="8" t="str">
        <f>+D31</f>
        <v>Thom Browne</v>
      </c>
      <c r="E39" s="11"/>
      <c r="H39" s="23">
        <v>124.83</v>
      </c>
      <c r="I39" s="23">
        <v>184.31200000000001</v>
      </c>
      <c r="J39" s="23">
        <v>195</v>
      </c>
    </row>
    <row r="40" spans="1:10" x14ac:dyDescent="0.25">
      <c r="A40" s="39"/>
      <c r="B40" s="9"/>
      <c r="C40" s="6"/>
      <c r="D40" s="9" t="str">
        <f>+D32</f>
        <v>Tom Ford</v>
      </c>
      <c r="E40" s="12"/>
      <c r="H40" s="23">
        <v>0</v>
      </c>
      <c r="I40" s="23">
        <v>0</v>
      </c>
      <c r="J40" s="28">
        <v>99.2</v>
      </c>
    </row>
    <row r="41" spans="1:10" x14ac:dyDescent="0.25">
      <c r="A41" s="39"/>
      <c r="B41" s="39"/>
      <c r="C41" s="39"/>
      <c r="D41" s="39"/>
      <c r="E41" s="39"/>
      <c r="F41" t="s">
        <v>53</v>
      </c>
      <c r="H41" s="23"/>
      <c r="I41" s="23"/>
      <c r="J41" s="28"/>
    </row>
    <row r="42" spans="1:10" x14ac:dyDescent="0.25">
      <c r="A42" s="39"/>
      <c r="B42" s="39"/>
      <c r="C42" s="39"/>
      <c r="D42" s="39"/>
      <c r="E42" s="39"/>
      <c r="H42" s="23"/>
      <c r="I42" s="23"/>
      <c r="J42" s="23"/>
    </row>
    <row r="43" spans="1:10" x14ac:dyDescent="0.25">
      <c r="A43" s="39"/>
      <c r="B43" s="3" t="s">
        <v>11</v>
      </c>
      <c r="C43" s="14"/>
      <c r="D43" s="14"/>
      <c r="E43" s="10"/>
      <c r="H43" s="23"/>
      <c r="I43" s="23">
        <f>+SUM(I44:I52)</f>
        <v>239</v>
      </c>
      <c r="J43" s="23">
        <f>+SUM(J44:J52)</f>
        <v>729</v>
      </c>
    </row>
    <row r="44" spans="1:10" x14ac:dyDescent="0.25">
      <c r="A44" s="39"/>
      <c r="B44" s="8"/>
      <c r="C44" s="13" t="str">
        <f>+C4</f>
        <v>Ermenegildo Zegna</v>
      </c>
      <c r="D44" s="52"/>
      <c r="E44" s="15"/>
      <c r="H44" s="23"/>
      <c r="I44" s="23">
        <v>239</v>
      </c>
      <c r="J44" s="23">
        <v>253</v>
      </c>
    </row>
    <row r="45" spans="1:10" x14ac:dyDescent="0.25">
      <c r="A45" s="39"/>
      <c r="B45" s="8"/>
      <c r="C45" s="8"/>
      <c r="D45" s="3" t="s">
        <v>0</v>
      </c>
      <c r="E45" s="25"/>
      <c r="H45" s="23"/>
      <c r="I45" s="23"/>
      <c r="J45" s="23">
        <v>123</v>
      </c>
    </row>
    <row r="46" spans="1:10" x14ac:dyDescent="0.25">
      <c r="A46" s="39"/>
      <c r="B46" s="8"/>
      <c r="C46" s="8"/>
      <c r="D46" s="5" t="s">
        <v>1</v>
      </c>
      <c r="E46" s="26"/>
      <c r="H46" s="23"/>
      <c r="I46" s="23"/>
      <c r="J46" s="23">
        <v>71</v>
      </c>
    </row>
    <row r="47" spans="1:10" x14ac:dyDescent="0.25">
      <c r="A47" s="39"/>
      <c r="B47" s="8"/>
      <c r="C47" s="9"/>
      <c r="D47" s="6" t="s">
        <v>2</v>
      </c>
      <c r="E47" s="27"/>
      <c r="H47" s="23"/>
      <c r="I47" s="23"/>
      <c r="J47" s="23">
        <v>59</v>
      </c>
    </row>
    <row r="48" spans="1:10" x14ac:dyDescent="0.25">
      <c r="A48" s="39"/>
      <c r="B48" s="8"/>
      <c r="C48" s="13" t="str">
        <f>+C9</f>
        <v>Thom Browne</v>
      </c>
      <c r="D48" s="52"/>
      <c r="E48" s="15"/>
      <c r="H48" s="23"/>
      <c r="I48" s="23">
        <f>+SUM(I49:I51)</f>
        <v>0</v>
      </c>
      <c r="J48" s="23">
        <f>+SUM(J49:J51)</f>
        <v>86</v>
      </c>
    </row>
    <row r="49" spans="1:10" x14ac:dyDescent="0.25">
      <c r="A49" s="39"/>
      <c r="B49" s="8"/>
      <c r="C49" s="8"/>
      <c r="D49" s="3" t="s">
        <v>0</v>
      </c>
      <c r="E49" s="15"/>
      <c r="H49" s="23"/>
      <c r="I49" s="23"/>
      <c r="J49" s="23">
        <v>70</v>
      </c>
    </row>
    <row r="50" spans="1:10" x14ac:dyDescent="0.25">
      <c r="A50" s="39"/>
      <c r="B50" s="8"/>
      <c r="C50" s="8"/>
      <c r="D50" s="5" t="s">
        <v>1</v>
      </c>
      <c r="E50" s="50"/>
      <c r="H50" s="23"/>
      <c r="I50" s="23"/>
      <c r="J50" s="23">
        <v>9</v>
      </c>
    </row>
    <row r="51" spans="1:10" x14ac:dyDescent="0.25">
      <c r="A51" s="39"/>
      <c r="B51" s="8"/>
      <c r="C51" s="9"/>
      <c r="D51" s="6" t="s">
        <v>2</v>
      </c>
      <c r="E51" s="51"/>
      <c r="H51" s="23"/>
      <c r="I51" s="23"/>
      <c r="J51" s="23">
        <v>7</v>
      </c>
    </row>
    <row r="52" spans="1:10" x14ac:dyDescent="0.25">
      <c r="A52" s="39"/>
      <c r="B52" s="8"/>
      <c r="C52" s="8" t="str">
        <f>+C10</f>
        <v>Tom Ford</v>
      </c>
      <c r="D52" s="41"/>
      <c r="E52" s="50"/>
      <c r="H52" s="23"/>
      <c r="I52" s="23"/>
      <c r="J52" s="23">
        <f>+SUM(J53:J55)</f>
        <v>51</v>
      </c>
    </row>
    <row r="53" spans="1:10" x14ac:dyDescent="0.25">
      <c r="A53" s="39"/>
      <c r="B53" s="8"/>
      <c r="C53" s="8"/>
      <c r="D53" s="3" t="s">
        <v>0</v>
      </c>
      <c r="E53" s="15"/>
      <c r="H53" s="23"/>
      <c r="I53" s="23"/>
      <c r="J53" s="23">
        <v>35</v>
      </c>
    </row>
    <row r="54" spans="1:10" x14ac:dyDescent="0.25">
      <c r="A54" s="39"/>
      <c r="B54" s="8"/>
      <c r="C54" s="8"/>
      <c r="D54" s="5" t="s">
        <v>1</v>
      </c>
      <c r="E54" s="50"/>
      <c r="H54" s="23"/>
      <c r="I54" s="23"/>
      <c r="J54" s="23">
        <v>4</v>
      </c>
    </row>
    <row r="55" spans="1:10" x14ac:dyDescent="0.25">
      <c r="A55" s="39"/>
      <c r="B55" s="9"/>
      <c r="C55" s="9"/>
      <c r="D55" s="6" t="s">
        <v>2</v>
      </c>
      <c r="E55" s="51"/>
      <c r="H55" s="23"/>
      <c r="I55" s="23"/>
      <c r="J55" s="23">
        <v>12</v>
      </c>
    </row>
    <row r="56" spans="1:10" x14ac:dyDescent="0.25">
      <c r="A56" s="39"/>
      <c r="B56" s="39"/>
      <c r="C56" s="39"/>
      <c r="D56" s="39"/>
      <c r="E56" s="39"/>
      <c r="H56" s="28"/>
      <c r="I56" s="28"/>
      <c r="J56" s="28"/>
    </row>
    <row r="57" spans="1:10" x14ac:dyDescent="0.25">
      <c r="A57" s="39"/>
      <c r="B57" s="3" t="s">
        <v>52</v>
      </c>
      <c r="C57" s="14"/>
      <c r="D57" s="14"/>
      <c r="E57" s="10"/>
      <c r="H57" s="23"/>
      <c r="I57" s="23">
        <f>+SUM(I58:I66)</f>
        <v>0</v>
      </c>
      <c r="J57" s="23">
        <f>+SUM(J58:J66)</f>
        <v>382</v>
      </c>
    </row>
    <row r="58" spans="1:10" x14ac:dyDescent="0.25">
      <c r="A58" s="39"/>
      <c r="B58" s="8"/>
      <c r="C58" s="13" t="str">
        <f>+C44</f>
        <v>Ermenegildo Zegna</v>
      </c>
      <c r="D58" s="52"/>
      <c r="E58" s="15"/>
      <c r="H58" s="23"/>
      <c r="I58" s="23"/>
      <c r="J58" s="23">
        <f>+SUM(J59:J61)</f>
        <v>151</v>
      </c>
    </row>
    <row r="59" spans="1:10" x14ac:dyDescent="0.25">
      <c r="A59" s="39"/>
      <c r="B59" s="8"/>
      <c r="C59" s="8"/>
      <c r="D59" s="3" t="str">
        <f>+D53</f>
        <v>APAC</v>
      </c>
      <c r="E59" s="15"/>
      <c r="H59" s="23"/>
      <c r="I59" s="23"/>
      <c r="J59" s="23">
        <v>33</v>
      </c>
    </row>
    <row r="60" spans="1:10" x14ac:dyDescent="0.25">
      <c r="A60" s="39"/>
      <c r="B60" s="8"/>
      <c r="C60" s="8"/>
      <c r="D60" s="5" t="s">
        <v>1</v>
      </c>
      <c r="E60" s="50"/>
      <c r="H60" s="23"/>
      <c r="I60" s="23"/>
      <c r="J60" s="23">
        <v>55</v>
      </c>
    </row>
    <row r="61" spans="1:10" x14ac:dyDescent="0.25">
      <c r="A61" s="39"/>
      <c r="B61" s="8"/>
      <c r="C61" s="8"/>
      <c r="D61" s="6" t="s">
        <v>2</v>
      </c>
      <c r="E61" s="51"/>
      <c r="H61" s="23"/>
      <c r="I61" s="23"/>
      <c r="J61" s="23">
        <v>63</v>
      </c>
    </row>
    <row r="62" spans="1:10" x14ac:dyDescent="0.25">
      <c r="A62" s="39"/>
      <c r="B62" s="8"/>
      <c r="C62" s="13" t="str">
        <f>+C48</f>
        <v>Thom Browne</v>
      </c>
      <c r="D62" s="52"/>
      <c r="E62" s="15"/>
      <c r="H62" s="23"/>
      <c r="I62" s="23"/>
      <c r="J62" s="23">
        <f>+SUM(J63:J65)</f>
        <v>25</v>
      </c>
    </row>
    <row r="63" spans="1:10" x14ac:dyDescent="0.25">
      <c r="A63" s="39"/>
      <c r="B63" s="8"/>
      <c r="C63" s="8"/>
      <c r="D63" s="3" t="s">
        <v>0</v>
      </c>
      <c r="E63" s="15"/>
      <c r="H63" s="23"/>
      <c r="I63" s="23"/>
      <c r="J63" s="23">
        <v>15</v>
      </c>
    </row>
    <row r="64" spans="1:10" x14ac:dyDescent="0.25">
      <c r="A64" s="39"/>
      <c r="B64" s="8"/>
      <c r="C64" s="8"/>
      <c r="D64" s="5" t="s">
        <v>1</v>
      </c>
      <c r="E64" s="50"/>
      <c r="H64" s="23"/>
      <c r="I64" s="23"/>
      <c r="J64" s="23">
        <v>7</v>
      </c>
    </row>
    <row r="65" spans="1:10" x14ac:dyDescent="0.25">
      <c r="A65" s="39"/>
      <c r="B65" s="8"/>
      <c r="C65" s="9"/>
      <c r="D65" s="6" t="s">
        <v>2</v>
      </c>
      <c r="E65" s="51"/>
      <c r="H65" s="23"/>
      <c r="I65" s="23"/>
      <c r="J65" s="23">
        <v>3</v>
      </c>
    </row>
    <row r="66" spans="1:10" x14ac:dyDescent="0.25">
      <c r="A66" s="39"/>
      <c r="B66" s="8"/>
      <c r="C66" s="13" t="str">
        <f>+C52</f>
        <v>Tom Ford</v>
      </c>
      <c r="D66" s="52"/>
      <c r="E66" s="15"/>
      <c r="H66" s="23"/>
      <c r="I66" s="23"/>
      <c r="J66" s="23">
        <f>+SUM(J67:J69)</f>
        <v>30</v>
      </c>
    </row>
    <row r="67" spans="1:10" x14ac:dyDescent="0.25">
      <c r="A67" s="39"/>
      <c r="B67" s="8"/>
      <c r="C67" s="8"/>
      <c r="D67" s="3" t="s">
        <v>0</v>
      </c>
      <c r="E67" s="15"/>
      <c r="H67" s="23"/>
      <c r="I67" s="23"/>
      <c r="J67" s="23">
        <v>6</v>
      </c>
    </row>
    <row r="68" spans="1:10" x14ac:dyDescent="0.25">
      <c r="A68" s="39"/>
      <c r="B68" s="8"/>
      <c r="C68" s="8"/>
      <c r="D68" s="5" t="s">
        <v>1</v>
      </c>
      <c r="E68" s="50"/>
      <c r="H68" s="23"/>
      <c r="I68" s="23"/>
      <c r="J68" s="23">
        <v>14</v>
      </c>
    </row>
    <row r="69" spans="1:10" x14ac:dyDescent="0.25">
      <c r="A69" s="39"/>
      <c r="B69" s="9"/>
      <c r="C69" s="9"/>
      <c r="D69" s="6" t="s">
        <v>2</v>
      </c>
      <c r="E69" s="51"/>
      <c r="H69" s="23"/>
      <c r="I69" s="23"/>
      <c r="J69" s="23">
        <v>10</v>
      </c>
    </row>
    <row r="70" spans="1:10" x14ac:dyDescent="0.25">
      <c r="B70" t="s">
        <v>6</v>
      </c>
    </row>
    <row r="71" spans="1:10" x14ac:dyDescent="0.25">
      <c r="B71" t="s">
        <v>7</v>
      </c>
    </row>
    <row r="72" spans="1:10" x14ac:dyDescent="0.25">
      <c r="B72" t="s">
        <v>17</v>
      </c>
    </row>
    <row r="73" spans="1:10" x14ac:dyDescent="0.25">
      <c r="B73" t="s">
        <v>19</v>
      </c>
    </row>
    <row r="74" spans="1:10" x14ac:dyDescent="0.25">
      <c r="B74" t="s">
        <v>20</v>
      </c>
    </row>
    <row r="75" spans="1:10" x14ac:dyDescent="0.25">
      <c r="B75" t="s">
        <v>21</v>
      </c>
    </row>
    <row r="77" spans="1:10" x14ac:dyDescent="0.25">
      <c r="B77" s="13" t="s">
        <v>22</v>
      </c>
      <c r="C77" s="14"/>
      <c r="D77" s="10"/>
      <c r="E77" s="10"/>
    </row>
    <row r="78" spans="1:10" x14ac:dyDescent="0.25">
      <c r="B78" s="8"/>
      <c r="C78" s="13" t="s">
        <v>23</v>
      </c>
      <c r="D78" s="10"/>
      <c r="E78" s="10"/>
      <c r="J78" s="19" t="s">
        <v>32</v>
      </c>
    </row>
    <row r="79" spans="1:10" x14ac:dyDescent="0.25">
      <c r="B79" s="8"/>
      <c r="C79" s="8" t="s">
        <v>24</v>
      </c>
      <c r="D79" s="11"/>
      <c r="E79" s="11"/>
      <c r="J79" s="19" t="s">
        <v>32</v>
      </c>
    </row>
    <row r="80" spans="1:10" x14ac:dyDescent="0.25">
      <c r="B80" s="8"/>
      <c r="C80" s="8" t="s">
        <v>25</v>
      </c>
      <c r="D80" s="11"/>
      <c r="E80" s="11"/>
      <c r="J80" s="1">
        <v>0.15</v>
      </c>
    </row>
    <row r="81" spans="2:10" x14ac:dyDescent="0.25">
      <c r="B81" s="8"/>
      <c r="C81" s="8" t="s">
        <v>26</v>
      </c>
      <c r="D81" s="11"/>
      <c r="E81" s="11"/>
      <c r="J81" s="1">
        <v>0.6</v>
      </c>
    </row>
    <row r="82" spans="2:10" x14ac:dyDescent="0.25">
      <c r="B82" s="8"/>
      <c r="C82" s="8" t="s">
        <v>27</v>
      </c>
      <c r="D82" s="11"/>
      <c r="E82" s="11"/>
      <c r="J82" s="1">
        <v>0.51</v>
      </c>
    </row>
    <row r="83" spans="2:10" x14ac:dyDescent="0.25">
      <c r="B83" s="8"/>
      <c r="C83" s="8" t="s">
        <v>28</v>
      </c>
      <c r="D83" s="11"/>
      <c r="E83" s="11"/>
      <c r="J83" s="1">
        <v>0.65</v>
      </c>
    </row>
    <row r="84" spans="2:10" x14ac:dyDescent="0.25">
      <c r="B84" s="8"/>
      <c r="C84" s="8" t="s">
        <v>29</v>
      </c>
      <c r="D84" s="11"/>
      <c r="E84" s="11"/>
      <c r="J84" s="1">
        <v>0.6</v>
      </c>
    </row>
    <row r="85" spans="2:10" x14ac:dyDescent="0.25">
      <c r="B85" s="8"/>
      <c r="C85" s="8" t="s">
        <v>30</v>
      </c>
      <c r="D85" s="11"/>
      <c r="E85" s="11"/>
      <c r="J85" s="1">
        <v>0.4</v>
      </c>
    </row>
    <row r="86" spans="2:10" x14ac:dyDescent="0.25">
      <c r="B86" s="9"/>
      <c r="C86" s="9" t="s">
        <v>31</v>
      </c>
      <c r="D86" s="12"/>
      <c r="E86" s="12"/>
      <c r="J86" s="1">
        <v>0.15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A5F9C-C8E5-49F5-B365-9FD985C25900}">
  <dimension ref="B2:S16"/>
  <sheetViews>
    <sheetView showGridLines="0" workbookViewId="0">
      <selection activeCell="P21" sqref="P21"/>
    </sheetView>
  </sheetViews>
  <sheetFormatPr defaultRowHeight="15" x14ac:dyDescent="0.25"/>
  <cols>
    <col min="1" max="1" width="1.7109375" customWidth="1"/>
    <col min="2" max="2" width="32.140625" customWidth="1"/>
    <col min="5" max="5" width="10.5703125" bestFit="1" customWidth="1"/>
    <col min="6" max="7" width="10.7109375" customWidth="1"/>
  </cols>
  <sheetData>
    <row r="2" spans="2:19" x14ac:dyDescent="0.25">
      <c r="B2" s="2"/>
      <c r="C2" s="38">
        <f>+Overview!F2</f>
        <v>2019</v>
      </c>
      <c r="D2" s="38">
        <f>+Overview!G2</f>
        <v>2020</v>
      </c>
      <c r="E2" s="38">
        <f>+Overview!H2</f>
        <v>2021</v>
      </c>
      <c r="F2" s="38">
        <f>+Overview!I2</f>
        <v>2022</v>
      </c>
      <c r="G2" s="38">
        <f>+Overview!J2</f>
        <v>2023</v>
      </c>
      <c r="H2" s="38">
        <f>+Overview!K2</f>
        <v>2024</v>
      </c>
      <c r="I2" s="38">
        <f>+Overview!L2</f>
        <v>2025</v>
      </c>
      <c r="J2" s="38">
        <f>+Overview!M2</f>
        <v>2026</v>
      </c>
      <c r="K2" s="38">
        <f>+Overview!N2</f>
        <v>2027</v>
      </c>
      <c r="L2" s="38">
        <f>+Overview!O2</f>
        <v>2028</v>
      </c>
      <c r="M2" s="38">
        <f>+Overview!P2</f>
        <v>2029</v>
      </c>
      <c r="N2" s="38">
        <f>+Overview!Q2</f>
        <v>2030</v>
      </c>
      <c r="O2" s="38">
        <f>+Overview!R2</f>
        <v>2031</v>
      </c>
      <c r="P2" s="38">
        <f>+Overview!S2</f>
        <v>2032</v>
      </c>
      <c r="Q2" s="38">
        <f>+Overview!T2</f>
        <v>2033</v>
      </c>
      <c r="R2" s="38">
        <f>+Overview!U2</f>
        <v>2034</v>
      </c>
      <c r="S2" s="38">
        <f>+Overview!V2</f>
        <v>2035</v>
      </c>
    </row>
    <row r="3" spans="2:19" x14ac:dyDescent="0.25">
      <c r="B3" s="22" t="s">
        <v>54</v>
      </c>
      <c r="C3" s="22"/>
      <c r="D3" s="22"/>
      <c r="E3" s="32">
        <v>1292402</v>
      </c>
      <c r="F3" s="32">
        <v>1492840</v>
      </c>
      <c r="G3" s="32">
        <v>1904549</v>
      </c>
    </row>
    <row r="4" spans="2:19" ht="17.25" x14ac:dyDescent="0.4">
      <c r="B4" t="s">
        <v>55</v>
      </c>
      <c r="E4" s="33">
        <v>-495702</v>
      </c>
      <c r="F4" s="33">
        <v>-564832</v>
      </c>
      <c r="G4" s="33">
        <v>-680235</v>
      </c>
    </row>
    <row r="5" spans="2:19" x14ac:dyDescent="0.25">
      <c r="B5" s="22" t="s">
        <v>56</v>
      </c>
      <c r="C5" s="22"/>
      <c r="D5" s="22"/>
      <c r="E5" s="32">
        <f>+E3+E4</f>
        <v>796700</v>
      </c>
      <c r="F5" s="32">
        <f>+F3+F4</f>
        <v>928008</v>
      </c>
      <c r="G5" s="32">
        <f>+G3+G4</f>
        <v>1224314</v>
      </c>
    </row>
    <row r="6" spans="2:19" x14ac:dyDescent="0.25">
      <c r="B6" t="s">
        <v>57</v>
      </c>
      <c r="E6" s="23">
        <v>-822897</v>
      </c>
      <c r="F6" s="23">
        <v>-695084</v>
      </c>
      <c r="G6" s="23">
        <v>-901364</v>
      </c>
    </row>
    <row r="7" spans="2:19" ht="17.25" x14ac:dyDescent="0.4">
      <c r="B7" t="s">
        <v>58</v>
      </c>
      <c r="E7" s="33">
        <v>-67831</v>
      </c>
      <c r="F7" s="33">
        <v>-85147</v>
      </c>
      <c r="G7" s="33">
        <v>-114802</v>
      </c>
    </row>
    <row r="8" spans="2:19" x14ac:dyDescent="0.25">
      <c r="B8" s="22" t="s">
        <v>59</v>
      </c>
      <c r="C8" s="22"/>
      <c r="D8" s="22"/>
      <c r="E8" s="32">
        <f>+SUM(E5:E7)</f>
        <v>-94028</v>
      </c>
      <c r="F8" s="32">
        <f>+SUM(F5:F7)</f>
        <v>147777</v>
      </c>
      <c r="G8" s="32">
        <f>+SUM(G5:G7)</f>
        <v>208148</v>
      </c>
    </row>
    <row r="9" spans="2:19" x14ac:dyDescent="0.25">
      <c r="B9" t="s">
        <v>60</v>
      </c>
      <c r="E9" s="23">
        <v>45889</v>
      </c>
      <c r="F9" s="23">
        <v>13320</v>
      </c>
      <c r="G9" s="23">
        <v>37282</v>
      </c>
    </row>
    <row r="10" spans="2:19" x14ac:dyDescent="0.25">
      <c r="B10" t="s">
        <v>66</v>
      </c>
      <c r="E10" s="23">
        <v>-43823</v>
      </c>
      <c r="F10" s="23">
        <v>-54346</v>
      </c>
      <c r="G10" s="23">
        <v>-68121</v>
      </c>
    </row>
    <row r="11" spans="2:19" x14ac:dyDescent="0.25">
      <c r="B11" t="s">
        <v>61</v>
      </c>
      <c r="E11" s="23">
        <v>-7791</v>
      </c>
      <c r="F11" s="23">
        <v>-7869</v>
      </c>
      <c r="G11" s="23">
        <v>-5262</v>
      </c>
    </row>
    <row r="12" spans="2:19" ht="17.25" x14ac:dyDescent="0.4">
      <c r="B12" t="s">
        <v>62</v>
      </c>
      <c r="E12" s="33">
        <v>2794</v>
      </c>
      <c r="F12" s="33">
        <v>2199</v>
      </c>
      <c r="G12" s="33">
        <v>-2953</v>
      </c>
    </row>
    <row r="13" spans="2:19" x14ac:dyDescent="0.25">
      <c r="B13" s="34" t="s">
        <v>64</v>
      </c>
      <c r="C13" s="34"/>
      <c r="D13" s="34"/>
      <c r="E13" s="35">
        <f>+SUM(E8:E12)</f>
        <v>-96959</v>
      </c>
      <c r="F13" s="35">
        <f>+SUM(F8:F12)</f>
        <v>101081</v>
      </c>
      <c r="G13" s="35">
        <f>+SUM(G8:G12)</f>
        <v>169094</v>
      </c>
    </row>
    <row r="14" spans="2:19" x14ac:dyDescent="0.25">
      <c r="B14" t="s">
        <v>63</v>
      </c>
      <c r="E14" s="23">
        <v>-30702</v>
      </c>
      <c r="F14" s="23">
        <v>-35802</v>
      </c>
      <c r="G14" s="23">
        <v>-33433</v>
      </c>
    </row>
    <row r="15" spans="2:19" x14ac:dyDescent="0.25">
      <c r="B15" s="29" t="s">
        <v>67</v>
      </c>
      <c r="C15" s="30"/>
      <c r="D15" s="30"/>
      <c r="E15" s="31">
        <f>-E14/E13</f>
        <v>-0.31664930537649932</v>
      </c>
      <c r="F15" s="31">
        <f>-F14/F13</f>
        <v>0.35419119320149189</v>
      </c>
      <c r="G15" s="31">
        <f>-G14/G13</f>
        <v>0.19771842880291435</v>
      </c>
    </row>
    <row r="16" spans="2:19" x14ac:dyDescent="0.25">
      <c r="B16" s="22" t="s">
        <v>65</v>
      </c>
      <c r="C16" s="22"/>
      <c r="D16" s="22"/>
      <c r="E16" s="32">
        <f t="shared" ref="E16:F16" si="0">+SUM(E13:E14)</f>
        <v>-127661</v>
      </c>
      <c r="F16" s="32">
        <f t="shared" si="0"/>
        <v>65279</v>
      </c>
      <c r="G16" s="32">
        <f>+SUM(G13:G14)</f>
        <v>135661</v>
      </c>
      <c r="H1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92D4-8701-4224-A106-86B655B79AA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EE4E6-50BF-4E9E-A5F7-90BABAAEE482}">
  <dimension ref="A1:C17"/>
  <sheetViews>
    <sheetView workbookViewId="0">
      <selection activeCell="F16" sqref="F16"/>
    </sheetView>
  </sheetViews>
  <sheetFormatPr defaultRowHeight="15" x14ac:dyDescent="0.25"/>
  <sheetData>
    <row r="1" spans="1:3" x14ac:dyDescent="0.25">
      <c r="A1" t="s">
        <v>33</v>
      </c>
      <c r="B1" s="20" t="s">
        <v>34</v>
      </c>
    </row>
    <row r="2" spans="1:3" x14ac:dyDescent="0.25">
      <c r="A2" t="s">
        <v>35</v>
      </c>
      <c r="B2" s="21" t="s">
        <v>36</v>
      </c>
    </row>
    <row r="3" spans="1:3" x14ac:dyDescent="0.25">
      <c r="A3" t="s">
        <v>37</v>
      </c>
      <c r="B3" s="21" t="s">
        <v>38</v>
      </c>
    </row>
    <row r="4" spans="1:3" x14ac:dyDescent="0.25">
      <c r="A4" t="s">
        <v>39</v>
      </c>
      <c r="B4" s="21" t="s">
        <v>40</v>
      </c>
    </row>
    <row r="5" spans="1:3" x14ac:dyDescent="0.25">
      <c r="A5" t="s">
        <v>41</v>
      </c>
      <c r="B5" s="21" t="s">
        <v>42</v>
      </c>
    </row>
    <row r="7" spans="1:3" x14ac:dyDescent="0.25">
      <c r="A7" t="s">
        <v>43</v>
      </c>
    </row>
    <row r="8" spans="1:3" x14ac:dyDescent="0.25">
      <c r="A8" t="s">
        <v>44</v>
      </c>
      <c r="B8">
        <v>6.49</v>
      </c>
    </row>
    <row r="9" spans="1:3" x14ac:dyDescent="0.25">
      <c r="A9" t="s">
        <v>44</v>
      </c>
      <c r="B9">
        <v>6.49</v>
      </c>
      <c r="C9" s="24">
        <v>45461</v>
      </c>
    </row>
    <row r="10" spans="1:3" x14ac:dyDescent="0.25">
      <c r="A10" t="s">
        <v>43</v>
      </c>
      <c r="B10">
        <v>9.99</v>
      </c>
      <c r="C10" s="24">
        <v>45453</v>
      </c>
    </row>
    <row r="11" spans="1:3" x14ac:dyDescent="0.25">
      <c r="A11" t="s">
        <v>45</v>
      </c>
      <c r="B11">
        <v>8.16</v>
      </c>
      <c r="C11" s="24">
        <v>45443</v>
      </c>
    </row>
    <row r="12" spans="1:3" x14ac:dyDescent="0.25">
      <c r="A12" t="s">
        <v>46</v>
      </c>
      <c r="B12">
        <v>25</v>
      </c>
      <c r="C12" s="24">
        <v>45432</v>
      </c>
    </row>
    <row r="13" spans="1:3" x14ac:dyDescent="0.25">
      <c r="A13" t="s">
        <v>47</v>
      </c>
      <c r="B13">
        <v>16</v>
      </c>
      <c r="C13" s="24">
        <v>45427</v>
      </c>
    </row>
    <row r="14" spans="1:3" x14ac:dyDescent="0.25">
      <c r="A14" t="s">
        <v>48</v>
      </c>
      <c r="B14">
        <v>17</v>
      </c>
      <c r="C14" s="24">
        <v>45425</v>
      </c>
    </row>
    <row r="15" spans="1:3" x14ac:dyDescent="0.25">
      <c r="A15" t="s">
        <v>49</v>
      </c>
      <c r="B15">
        <v>20</v>
      </c>
      <c r="C15" s="24">
        <v>45420</v>
      </c>
    </row>
    <row r="16" spans="1:3" x14ac:dyDescent="0.25">
      <c r="A16" t="s">
        <v>50</v>
      </c>
      <c r="B16">
        <v>24</v>
      </c>
      <c r="C16" s="24">
        <v>45418</v>
      </c>
    </row>
    <row r="17" spans="1:3" x14ac:dyDescent="0.25">
      <c r="A17" t="s">
        <v>51</v>
      </c>
      <c r="B17">
        <v>90</v>
      </c>
      <c r="C17" s="24">
        <v>45384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Financial Statements</vt:lpstr>
      <vt:lpstr>FX Rate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Nguyen Viet Quang</dc:creator>
  <cp:lastModifiedBy>Minh Nguyen Viet Quang</cp:lastModifiedBy>
  <dcterms:created xsi:type="dcterms:W3CDTF">2024-08-02T00:54:15Z</dcterms:created>
  <dcterms:modified xsi:type="dcterms:W3CDTF">2024-08-03T06:50:07Z</dcterms:modified>
</cp:coreProperties>
</file>